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__DRs\WA\WA UE-161204\Data Resp\Boise\Boise Set 2 (0016-0036)\Attach Boise 2.34\"/>
    </mc:Choice>
  </mc:AlternateContent>
  <bookViews>
    <workbookView xWindow="480" yWindow="135" windowWidth="27795" windowHeight="12015"/>
  </bookViews>
  <sheets>
    <sheet name="Summary 8 Year Rate Change Y1" sheetId="8" r:id="rId1"/>
    <sheet name="Summary 8 Year Rate Change Y2" sheetId="12" r:id="rId2"/>
    <sheet name="NPV Calc detail 8 Year Y1" sheetId="4" r:id="rId3"/>
    <sheet name="NPV Calc detail 8 Year Y2" sheetId="13" r:id="rId4"/>
    <sheet name="Bill Deter final sch 16-40" sheetId="9" r:id="rId5"/>
    <sheet name="Exhibit No.__(JRS-12) p1-8" sheetId="11" r:id="rId6"/>
    <sheet name="Current PPW RORs " sheetId="2" r:id="rId7"/>
    <sheet name="NPC Spread" sheetId="3" r:id="rId8"/>
    <sheet name="Unit Costs-earned" sheetId="6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4" hidden="1">{#N/A,#N/A,FALSE,"CRPT";#N/A,#N/A,FALSE,"TREND";#N/A,#N/A,FALSE,"%Curve"}</definedName>
    <definedName name="__________________six6" localSheetId="7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4" hidden="1">{#N/A,#N/A,FALSE,"schA"}</definedName>
    <definedName name="__________________www1" localSheetId="7" hidden="1">{#N/A,#N/A,FALSE,"schA"}</definedName>
    <definedName name="__________________www1" hidden="1">{#N/A,#N/A,FALSE,"schA"}</definedName>
    <definedName name="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4" hidden="1">{#N/A,#N/A,FALSE,"CRPT";#N/A,#N/A,FALSE,"TREND";#N/A,#N/A,FALSE,"%Curve"}</definedName>
    <definedName name="_________________six6" localSheetId="7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4" hidden="1">{#N/A,#N/A,FALSE,"schA"}</definedName>
    <definedName name="_________________www1" localSheetId="7" hidden="1">{#N/A,#N/A,FALSE,"schA"}</definedName>
    <definedName name="_________________www1" hidden="1">{#N/A,#N/A,FALSE,"schA"}</definedName>
    <definedName name="________________six6" localSheetId="4" hidden="1">{#N/A,#N/A,FALSE,"CRPT";#N/A,#N/A,FALSE,"TREND";#N/A,#N/A,FALSE,"%Curve"}</definedName>
    <definedName name="________________six6" localSheetId="7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4" hidden="1">{#N/A,#N/A,FALSE,"schA"}</definedName>
    <definedName name="________________www1" localSheetId="7" hidden="1">{#N/A,#N/A,FALSE,"schA"}</definedName>
    <definedName name="________________www1" hidden="1">{#N/A,#N/A,FALSE,"schA"}</definedName>
    <definedName name="_______________six6" localSheetId="4" hidden="1">{#N/A,#N/A,FALSE,"CRPT";#N/A,#N/A,FALSE,"TREND";#N/A,#N/A,FALSE,"%Curve"}</definedName>
    <definedName name="_______________six6" localSheetId="7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4" hidden="1">{#N/A,#N/A,FALSE,"schA"}</definedName>
    <definedName name="_______________www1" localSheetId="7" hidden="1">{#N/A,#N/A,FALSE,"schA"}</definedName>
    <definedName name="_______________www1" hidden="1">{#N/A,#N/A,FALSE,"schA"}</definedName>
    <definedName name="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4" hidden="1">{#N/A,#N/A,FALSE,"CRPT";#N/A,#N/A,FALSE,"TREND";#N/A,#N/A,FALSE,"%Curve"}</definedName>
    <definedName name="______________six6" localSheetId="7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4" hidden="1">{#N/A,#N/A,FALSE,"schA"}</definedName>
    <definedName name="______________www1" localSheetId="7" hidden="1">{#N/A,#N/A,FALSE,"schA"}</definedName>
    <definedName name="______________www1" hidden="1">{#N/A,#N/A,FALSE,"schA"}</definedName>
    <definedName name="_____________six6" localSheetId="4" hidden="1">{#N/A,#N/A,FALSE,"CRPT";#N/A,#N/A,FALSE,"TREND";#N/A,#N/A,FALSE,"%Curve"}</definedName>
    <definedName name="_____________six6" localSheetId="7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4" hidden="1">{#N/A,#N/A,FALSE,"schA"}</definedName>
    <definedName name="_____________www1" localSheetId="7" hidden="1">{#N/A,#N/A,FALSE,"schA"}</definedName>
    <definedName name="_____________www1" hidden="1">{#N/A,#N/A,FALSE,"schA"}</definedName>
    <definedName name="____________OM1" localSheetId="4" hidden="1">{#N/A,#N/A,FALSE,"Summary";#N/A,#N/A,FALSE,"SmPlants";#N/A,#N/A,FALSE,"Utah";#N/A,#N/A,FALSE,"Idaho";#N/A,#N/A,FALSE,"Lewis River";#N/A,#N/A,FALSE,"NrthUmpq";#N/A,#N/A,FALSE,"KlamRog"}</definedName>
    <definedName name="____________OM1" localSheetId="7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4" hidden="1">{#N/A,#N/A,FALSE,"CRPT";#N/A,#N/A,FALSE,"TREND";#N/A,#N/A,FALSE,"%Curve"}</definedName>
    <definedName name="____________six6" localSheetId="7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4" hidden="1">{#N/A,#N/A,FALSE,"schA"}</definedName>
    <definedName name="____________www1" localSheetId="7" hidden="1">{#N/A,#N/A,FALSE,"schA"}</definedName>
    <definedName name="____________www1" hidden="1">{#N/A,#N/A,FALSE,"schA"}</definedName>
    <definedName name="___________OM1" localSheetId="4" hidden="1">{#N/A,#N/A,FALSE,"Summary";#N/A,#N/A,FALSE,"SmPlants";#N/A,#N/A,FALSE,"Utah";#N/A,#N/A,FALSE,"Idaho";#N/A,#N/A,FALSE,"Lewis River";#N/A,#N/A,FALSE,"NrthUmpq";#N/A,#N/A,FALSE,"KlamRog"}</definedName>
    <definedName name="___________OM1" localSheetId="7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4" hidden="1">{#N/A,#N/A,FALSE,"CRPT";#N/A,#N/A,FALSE,"TREND";#N/A,#N/A,FALSE,"%Curve"}</definedName>
    <definedName name="___________six6" localSheetId="7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4" hidden="1">{#N/A,#N/A,FALSE,"schA"}</definedName>
    <definedName name="___________www1" localSheetId="7" hidden="1">{#N/A,#N/A,FALSE,"schA"}</definedName>
    <definedName name="___________www1" hidden="1">{#N/A,#N/A,FALSE,"schA"}</definedName>
    <definedName name="__________six6" localSheetId="4" hidden="1">{#N/A,#N/A,FALSE,"CRPT";#N/A,#N/A,FALSE,"TREND";#N/A,#N/A,FALSE,"%Curve"}</definedName>
    <definedName name="__________six6" localSheetId="7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4" hidden="1">{#N/A,#N/A,FALSE,"schA"}</definedName>
    <definedName name="__________www1" localSheetId="7" hidden="1">{#N/A,#N/A,FALSE,"schA"}</definedName>
    <definedName name="__________www1" hidden="1">{#N/A,#N/A,FALSE,"schA"}</definedName>
    <definedName name="_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4" hidden="1">{#N/A,#N/A,FALSE,"Summary";#N/A,#N/A,FALSE,"SmPlants";#N/A,#N/A,FALSE,"Utah";#N/A,#N/A,FALSE,"Idaho";#N/A,#N/A,FALSE,"Lewis River";#N/A,#N/A,FALSE,"NrthUmpq";#N/A,#N/A,FALSE,"KlamRog"}</definedName>
    <definedName name="_________OM1" localSheetId="7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4" hidden="1">{#N/A,#N/A,FALSE,"CRPT";#N/A,#N/A,FALSE,"TREND";#N/A,#N/A,FALSE,"%Curve"}</definedName>
    <definedName name="_________six6" localSheetId="7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4" hidden="1">{#N/A,#N/A,FALSE,"schA"}</definedName>
    <definedName name="_________www1" localSheetId="7" hidden="1">{#N/A,#N/A,FALSE,"schA"}</definedName>
    <definedName name="_________www1" hidden="1">{#N/A,#N/A,FALSE,"schA"}</definedName>
    <definedName name="________six6" localSheetId="4" hidden="1">{#N/A,#N/A,FALSE,"CRPT";#N/A,#N/A,FALSE,"TREND";#N/A,#N/A,FALSE,"%Curve"}</definedName>
    <definedName name="________six6" localSheetId="7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4" hidden="1">{#N/A,#N/A,FALSE,"schA"}</definedName>
    <definedName name="________www1" localSheetId="7" hidden="1">{#N/A,#N/A,FALSE,"schA"}</definedName>
    <definedName name="________www1" hidden="1">{#N/A,#N/A,FALSE,"schA"}</definedName>
    <definedName name="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4" hidden="1">{#N/A,#N/A,FALSE,"Summary";#N/A,#N/A,FALSE,"SmPlants";#N/A,#N/A,FALSE,"Utah";#N/A,#N/A,FALSE,"Idaho";#N/A,#N/A,FALSE,"Lewis River";#N/A,#N/A,FALSE,"NrthUmpq";#N/A,#N/A,FALSE,"KlamRog"}</definedName>
    <definedName name="_______OM1" localSheetId="7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4" hidden="1">{#N/A,#N/A,FALSE,"CRPT";#N/A,#N/A,FALSE,"TREND";#N/A,#N/A,FALSE,"%Curve"}</definedName>
    <definedName name="_______six6" localSheetId="7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4" hidden="1">{#N/A,#N/A,FALSE,"schA"}</definedName>
    <definedName name="_______www1" localSheetId="7" hidden="1">{#N/A,#N/A,FALSE,"schA"}</definedName>
    <definedName name="_______www1" hidden="1">{#N/A,#N/A,FALSE,"schA"}</definedName>
    <definedName name="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4" hidden="1">{#N/A,#N/A,FALSE,"Summary";#N/A,#N/A,FALSE,"SmPlants";#N/A,#N/A,FALSE,"Utah";#N/A,#N/A,FALSE,"Idaho";#N/A,#N/A,FALSE,"Lewis River";#N/A,#N/A,FALSE,"NrthUmpq";#N/A,#N/A,FALSE,"KlamRog"}</definedName>
    <definedName name="______OM1" localSheetId="7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4" hidden="1">{#N/A,#N/A,FALSE,"CRPT";#N/A,#N/A,FALSE,"TREND";#N/A,#N/A,FALSE,"%Curve"}</definedName>
    <definedName name="______six6" localSheetId="7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4" hidden="1">{#N/A,#N/A,FALSE,"schA"}</definedName>
    <definedName name="______www1" localSheetId="7" hidden="1">{#N/A,#N/A,FALSE,"schA"}</definedName>
    <definedName name="______www1" hidden="1">{#N/A,#N/A,FALSE,"schA"}</definedName>
    <definedName name="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4" hidden="1">{#N/A,#N/A,FALSE,"Summary";#N/A,#N/A,FALSE,"SmPlants";#N/A,#N/A,FALSE,"Utah";#N/A,#N/A,FALSE,"Idaho";#N/A,#N/A,FALSE,"Lewis River";#N/A,#N/A,FALSE,"NrthUmpq";#N/A,#N/A,FALSE,"KlamRog"}</definedName>
    <definedName name="_____OM1" localSheetId="7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4" hidden="1">{#N/A,#N/A,FALSE,"CRPT";#N/A,#N/A,FALSE,"TREND";#N/A,#N/A,FALSE,"%Curve"}</definedName>
    <definedName name="_____six6" localSheetId="7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4" hidden="1">{#N/A,#N/A,FALSE,"schA"}</definedName>
    <definedName name="_____www1" localSheetId="7" hidden="1">{#N/A,#N/A,FALSE,"schA"}</definedName>
    <definedName name="_____www1" hidden="1">{#N/A,#N/A,FALSE,"schA"}</definedName>
    <definedName name="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4" hidden="1">{#N/A,#N/A,FALSE,"Summary";#N/A,#N/A,FALSE,"SmPlants";#N/A,#N/A,FALSE,"Utah";#N/A,#N/A,FALSE,"Idaho";#N/A,#N/A,FALSE,"Lewis River";#N/A,#N/A,FALSE,"NrthUmpq";#N/A,#N/A,FALSE,"KlamRog"}</definedName>
    <definedName name="____OM1" localSheetId="7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4" hidden="1">{#N/A,#N/A,FALSE,"CRPT";#N/A,#N/A,FALSE,"TREND";#N/A,#N/A,FALSE,"%Curve"}</definedName>
    <definedName name="____six6" localSheetId="7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4" hidden="1">{#N/A,#N/A,FALSE,"schA"}</definedName>
    <definedName name="____www1" localSheetId="7" hidden="1">{#N/A,#N/A,FALSE,"schA"}</definedName>
    <definedName name="____www1" hidden="1">{#N/A,#N/A,FALSE,"schA"}</definedName>
    <definedName name="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4" hidden="1">{#N/A,#N/A,FALSE,"Summary";#N/A,#N/A,FALSE,"SmPlants";#N/A,#N/A,FALSE,"Utah";#N/A,#N/A,FALSE,"Idaho";#N/A,#N/A,FALSE,"Lewis River";#N/A,#N/A,FALSE,"NrthUmpq";#N/A,#N/A,FALSE,"KlamRog"}</definedName>
    <definedName name="___OM1" localSheetId="7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4" hidden="1">{#N/A,#N/A,FALSE,"CRPT";#N/A,#N/A,FALSE,"TREND";#N/A,#N/A,FALSE,"%Curve"}</definedName>
    <definedName name="___six6" localSheetId="7" hidden="1">{#N/A,#N/A,FALSE,"CRPT";#N/A,#N/A,FALSE,"TREND";#N/A,#N/A,FALSE,"%Curve"}</definedName>
    <definedName name="___six6" hidden="1">{#N/A,#N/A,FALSE,"CRPT";#N/A,#N/A,FALSE,"TREND";#N/A,#N/A,FALSE,"%Curve"}</definedName>
    <definedName name="___www1" localSheetId="4" hidden="1">{#N/A,#N/A,FALSE,"schA"}</definedName>
    <definedName name="___www1" localSheetId="7" hidden="1">{#N/A,#N/A,FALSE,"schA"}</definedName>
    <definedName name="___www1" hidden="1">{#N/A,#N/A,FALSE,"schA"}</definedName>
    <definedName name="__123Graph_A" localSheetId="4" hidden="1">[1]Inputs!#REF!</definedName>
    <definedName name="__123Graph_A" localSheetId="6" hidden="1">[2]Inputs!#REF!</definedName>
    <definedName name="__123Graph_A" localSheetId="5" hidden="1">[1]Inputs!#REF!</definedName>
    <definedName name="__123Graph_A" localSheetId="7" hidden="1">[3]Inputs!#REF!</definedName>
    <definedName name="__123Graph_A" localSheetId="3" hidden="1">[4]Inputs!#REF!</definedName>
    <definedName name="__123Graph_A" localSheetId="0" hidden="1">[4]Inputs!#REF!</definedName>
    <definedName name="__123Graph_A" localSheetId="1" hidden="1">[4]Inputs!#REF!</definedName>
    <definedName name="__123Graph_A" hidden="1">[4]Inputs!#REF!</definedName>
    <definedName name="__123Graph_B" localSheetId="4" hidden="1">[1]Inputs!#REF!</definedName>
    <definedName name="__123Graph_B" localSheetId="6" hidden="1">[2]Inputs!#REF!</definedName>
    <definedName name="__123Graph_B" localSheetId="5" hidden="1">[1]Inputs!#REF!</definedName>
    <definedName name="__123Graph_B" localSheetId="7" hidden="1">[3]Inputs!#REF!</definedName>
    <definedName name="__123Graph_B" localSheetId="3" hidden="1">[4]Inputs!#REF!</definedName>
    <definedName name="__123Graph_B" localSheetId="0" hidden="1">[4]Inputs!#REF!</definedName>
    <definedName name="__123Graph_B" localSheetId="1" hidden="1">[4]Inputs!#REF!</definedName>
    <definedName name="__123Graph_B" hidden="1">[4]Inputs!#REF!</definedName>
    <definedName name="__123Graph_D" localSheetId="4" hidden="1">[1]Inputs!#REF!</definedName>
    <definedName name="__123Graph_D" localSheetId="6" hidden="1">[2]Inputs!#REF!</definedName>
    <definedName name="__123Graph_D" localSheetId="5" hidden="1">[1]Inputs!#REF!</definedName>
    <definedName name="__123Graph_D" localSheetId="7" hidden="1">[3]Inputs!#REF!</definedName>
    <definedName name="__123Graph_D" localSheetId="3" hidden="1">[4]Inputs!#REF!</definedName>
    <definedName name="__123Graph_D" localSheetId="0" hidden="1">[4]Inputs!#REF!</definedName>
    <definedName name="__123Graph_D" localSheetId="1" hidden="1">[4]Inputs!#REF!</definedName>
    <definedName name="__123Graph_D" hidden="1">[4]Inputs!#REF!</definedName>
    <definedName name="__123Graph_E" hidden="1">[5]Input!$E$22:$E$37</definedName>
    <definedName name="__123Graph_ECURRENT" localSheetId="3" hidden="1">[6]ConsolidatingPL!#REF!</definedName>
    <definedName name="__123Graph_ECURRENT" localSheetId="0" hidden="1">[6]ConsolidatingPL!#REF!</definedName>
    <definedName name="__123Graph_ECURRENT" localSheetId="1" hidden="1">[6]ConsolidatingPL!#REF!</definedName>
    <definedName name="__123Graph_ECURRENT" hidden="1">[6]ConsolidatingPL!#REF!</definedName>
    <definedName name="__123Graph_F" hidden="1">[5]Input!$D$22:$D$37</definedName>
    <definedName name="__j1" localSheetId="4" hidden="1">{"PRINT",#N/A,TRUE,"APPA";"PRINT",#N/A,TRUE,"APS";"PRINT",#N/A,TRUE,"BHPL";"PRINT",#N/A,TRUE,"BHPL2";"PRINT",#N/A,TRUE,"CDWR";"PRINT",#N/A,TRUE,"EWEB";"PRINT",#N/A,TRUE,"LADWP";"PRINT",#N/A,TRUE,"NEVBASE"}</definedName>
    <definedName name="__j1" localSheetId="6" hidden="1">{"PRINT",#N/A,TRUE,"APPA";"PRINT",#N/A,TRUE,"APS";"PRINT",#N/A,TRUE,"BHPL";"PRINT",#N/A,TRUE,"BHPL2";"PRINT",#N/A,TRUE,"CDWR";"PRINT",#N/A,TRUE,"EWEB";"PRINT",#N/A,TRUE,"LADWP";"PRINT",#N/A,TRUE,"NEVBASE"}</definedName>
    <definedName name="__j1" localSheetId="7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4" hidden="1">{"PRINT",#N/A,TRUE,"APPA";"PRINT",#N/A,TRUE,"APS";"PRINT",#N/A,TRUE,"BHPL";"PRINT",#N/A,TRUE,"BHPL2";"PRINT",#N/A,TRUE,"CDWR";"PRINT",#N/A,TRUE,"EWEB";"PRINT",#N/A,TRUE,"LADWP";"PRINT",#N/A,TRUE,"NEVBASE"}</definedName>
    <definedName name="__j2" localSheetId="6" hidden="1">{"PRINT",#N/A,TRUE,"APPA";"PRINT",#N/A,TRUE,"APS";"PRINT",#N/A,TRUE,"BHPL";"PRINT",#N/A,TRUE,"BHPL2";"PRINT",#N/A,TRUE,"CDWR";"PRINT",#N/A,TRUE,"EWEB";"PRINT",#N/A,TRUE,"LADWP";"PRINT",#N/A,TRUE,"NEVBASE"}</definedName>
    <definedName name="__j2" localSheetId="7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4" hidden="1">{"PRINT",#N/A,TRUE,"APPA";"PRINT",#N/A,TRUE,"APS";"PRINT",#N/A,TRUE,"BHPL";"PRINT",#N/A,TRUE,"BHPL2";"PRINT",#N/A,TRUE,"CDWR";"PRINT",#N/A,TRUE,"EWEB";"PRINT",#N/A,TRUE,"LADWP";"PRINT",#N/A,TRUE,"NEVBASE"}</definedName>
    <definedName name="__j3" localSheetId="6" hidden="1">{"PRINT",#N/A,TRUE,"APPA";"PRINT",#N/A,TRUE,"APS";"PRINT",#N/A,TRUE,"BHPL";"PRINT",#N/A,TRUE,"BHPL2";"PRINT",#N/A,TRUE,"CDWR";"PRINT",#N/A,TRUE,"EWEB";"PRINT",#N/A,TRUE,"LADWP";"PRINT",#N/A,TRUE,"NEVBASE"}</definedName>
    <definedName name="__j3" localSheetId="7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4" hidden="1">{"PRINT",#N/A,TRUE,"APPA";"PRINT",#N/A,TRUE,"APS";"PRINT",#N/A,TRUE,"BHPL";"PRINT",#N/A,TRUE,"BHPL2";"PRINT",#N/A,TRUE,"CDWR";"PRINT",#N/A,TRUE,"EWEB";"PRINT",#N/A,TRUE,"LADWP";"PRINT",#N/A,TRUE,"NEVBASE"}</definedName>
    <definedName name="__j4" localSheetId="6" hidden="1">{"PRINT",#N/A,TRUE,"APPA";"PRINT",#N/A,TRUE,"APS";"PRINT",#N/A,TRUE,"BHPL";"PRINT",#N/A,TRUE,"BHPL2";"PRINT",#N/A,TRUE,"CDWR";"PRINT",#N/A,TRUE,"EWEB";"PRINT",#N/A,TRUE,"LADWP";"PRINT",#N/A,TRUE,"NEVBASE"}</definedName>
    <definedName name="__j4" localSheetId="7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4" hidden="1">{"PRINT",#N/A,TRUE,"APPA";"PRINT",#N/A,TRUE,"APS";"PRINT",#N/A,TRUE,"BHPL";"PRINT",#N/A,TRUE,"BHPL2";"PRINT",#N/A,TRUE,"CDWR";"PRINT",#N/A,TRUE,"EWEB";"PRINT",#N/A,TRUE,"LADWP";"PRINT",#N/A,TRUE,"NEVBASE"}</definedName>
    <definedName name="__j5" localSheetId="6" hidden="1">{"PRINT",#N/A,TRUE,"APPA";"PRINT",#N/A,TRUE,"APS";"PRINT",#N/A,TRUE,"BHPL";"PRINT",#N/A,TRUE,"BHPL2";"PRINT",#N/A,TRUE,"CDWR";"PRINT",#N/A,TRUE,"EWEB";"PRINT",#N/A,TRUE,"LADWP";"PRINT",#N/A,TRUE,"NEVBASE"}</definedName>
    <definedName name="__j5" localSheetId="7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4" hidden="1">{#N/A,#N/A,FALSE,"Summary";#N/A,#N/A,FALSE,"SmPlants";#N/A,#N/A,FALSE,"Utah";#N/A,#N/A,FALSE,"Idaho";#N/A,#N/A,FALSE,"Lewis River";#N/A,#N/A,FALSE,"NrthUmpq";#N/A,#N/A,FALSE,"KlamRog"}</definedName>
    <definedName name="__OM1" localSheetId="7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4" hidden="1">{#N/A,#N/A,FALSE,"CRPT";#N/A,#N/A,FALSE,"TREND";#N/A,#N/A,FALSE,"%Curve"}</definedName>
    <definedName name="__six6" localSheetId="7" hidden="1">{#N/A,#N/A,FALSE,"CRPT";#N/A,#N/A,FALSE,"TREND";#N/A,#N/A,FALSE,"%Curve"}</definedName>
    <definedName name="__six6" hidden="1">{#N/A,#N/A,FALSE,"CRPT";#N/A,#N/A,FALSE,"TREND";#N/A,#N/A,FALSE,"%Curve"}</definedName>
    <definedName name="__www1" localSheetId="4" hidden="1">{#N/A,#N/A,FALSE,"schA"}</definedName>
    <definedName name="__www1" localSheetId="7" hidden="1">{#N/A,#N/A,FALSE,"schA"}</definedName>
    <definedName name="__www1" hidden="1">{#N/A,#N/A,FALSE,"schA"}</definedName>
    <definedName name="_ex1" localSheetId="4" hidden="1">{#N/A,#N/A,FALSE,"Summ";#N/A,#N/A,FALSE,"General"}</definedName>
    <definedName name="_ex1" localSheetId="7" hidden="1">{#N/A,#N/A,FALSE,"Summ";#N/A,#N/A,FALSE,"General"}</definedName>
    <definedName name="_ex1" hidden="1">{#N/A,#N/A,FALSE,"Summ";#N/A,#N/A,FALSE,"General"}</definedName>
    <definedName name="_Fill" localSheetId="4" hidden="1">#REF!</definedName>
    <definedName name="_Fill" localSheetId="6" hidden="1">#REF!</definedName>
    <definedName name="_Fill" localSheetId="5" hidden="1">#REF!</definedName>
    <definedName name="_Fill" localSheetId="7" hidden="1">#REF!</definedName>
    <definedName name="_Fill" localSheetId="3" hidden="1">#REF!</definedName>
    <definedName name="_Fill" localSheetId="0" hidden="1">#REF!</definedName>
    <definedName name="_Fill" localSheetId="1" hidden="1">#REF!</definedName>
    <definedName name="_Fill" localSheetId="8" hidden="1">#REF!</definedName>
    <definedName name="_Fill" hidden="1">#REF!</definedName>
    <definedName name="_xlnm._FilterDatabase" localSheetId="7" hidden="1">#REF!</definedName>
    <definedName name="_xlnm._FilterDatabase" localSheetId="3" hidden="1">#REF!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_j1" localSheetId="4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4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4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4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4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4" hidden="1">#REF!</definedName>
    <definedName name="_Key1" localSheetId="6" hidden="1">#REF!</definedName>
    <definedName name="_Key1" localSheetId="5" hidden="1">#REF!</definedName>
    <definedName name="_Key1" localSheetId="7" hidden="1">#REF!</definedName>
    <definedName name="_Key1" localSheetId="3" hidden="1">#REF!</definedName>
    <definedName name="_Key1" localSheetId="0" hidden="1">#REF!</definedName>
    <definedName name="_Key1" localSheetId="1" hidden="1">#REF!</definedName>
    <definedName name="_Key1" localSheetId="8" hidden="1">#REF!</definedName>
    <definedName name="_Key1" hidden="1">#REF!</definedName>
    <definedName name="_Key2" localSheetId="4" hidden="1">#REF!</definedName>
    <definedName name="_Key2" localSheetId="6" hidden="1">#REF!</definedName>
    <definedName name="_Key2" localSheetId="5" hidden="1">#REF!</definedName>
    <definedName name="_Key2" localSheetId="7" hidden="1">#REF!</definedName>
    <definedName name="_Key2" localSheetId="3" hidden="1">#REF!</definedName>
    <definedName name="_Key2" localSheetId="0" hidden="1">#REF!</definedName>
    <definedName name="_Key2" localSheetId="1" hidden="1">#REF!</definedName>
    <definedName name="_Key2" localSheetId="8" hidden="1">#REF!</definedName>
    <definedName name="_Key2" hidden="1">#REF!</definedName>
    <definedName name="_new1" localSheetId="4" hidden="1">{#N/A,#N/A,FALSE,"Summ";#N/A,#N/A,FALSE,"General"}</definedName>
    <definedName name="_new1" localSheetId="7" hidden="1">{#N/A,#N/A,FALSE,"Summ";#N/A,#N/A,FALSE,"General"}</definedName>
    <definedName name="_new1" hidden="1">{#N/A,#N/A,FALSE,"Summ";#N/A,#N/A,FALSE,"General"}</definedName>
    <definedName name="_OM1" localSheetId="4" hidden="1">{#N/A,#N/A,FALSE,"Summary";#N/A,#N/A,FALSE,"SmPlants";#N/A,#N/A,FALSE,"Utah";#N/A,#N/A,FALSE,"Idaho";#N/A,#N/A,FALSE,"Lewis River";#N/A,#N/A,FALSE,"NrthUmpq";#N/A,#N/A,FALSE,"KlamRog"}</definedName>
    <definedName name="_OM1" localSheetId="7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4" hidden="1">0</definedName>
    <definedName name="_Order1" localSheetId="5" hidden="1">0</definedName>
    <definedName name="_Order1" localSheetId="7" hidden="1">0</definedName>
    <definedName name="_Order1" hidden="1">255</definedName>
    <definedName name="_Order2" localSheetId="4" hidden="1">0</definedName>
    <definedName name="_Order2" localSheetId="6" hidden="1">0</definedName>
    <definedName name="_Order2" localSheetId="5" hidden="1">0</definedName>
    <definedName name="_Order2" localSheetId="7" hidden="1">0</definedName>
    <definedName name="_Order2" hidden="1">255</definedName>
    <definedName name="_Regression_Int" hidden="1">1</definedName>
    <definedName name="_Regression_Out" localSheetId="7" hidden="1">#REF!</definedName>
    <definedName name="_Regression_Out" localSheetId="3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7" hidden="1">#REF!</definedName>
    <definedName name="_Regression_X" localSheetId="3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7" hidden="1">#REF!</definedName>
    <definedName name="_Regression_Y" localSheetId="3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ix6" localSheetId="4" hidden="1">{#N/A,#N/A,FALSE,"CRPT";#N/A,#N/A,FALSE,"TREND";#N/A,#N/A,FALSE,"%Curve"}</definedName>
    <definedName name="_six6" localSheetId="7" hidden="1">{#N/A,#N/A,FALSE,"CRPT";#N/A,#N/A,FALSE,"TREND";#N/A,#N/A,FALSE,"%Curve"}</definedName>
    <definedName name="_six6" hidden="1">{#N/A,#N/A,FALSE,"CRPT";#N/A,#N/A,FALSE,"TREND";#N/A,#N/A,FALSE,"%Curve"}</definedName>
    <definedName name="_Sort" localSheetId="4" hidden="1">#REF!</definedName>
    <definedName name="_Sort" localSheetId="6" hidden="1">#REF!</definedName>
    <definedName name="_Sort" localSheetId="5" hidden="1">#REF!</definedName>
    <definedName name="_Sort" localSheetId="7" hidden="1">#REF!</definedName>
    <definedName name="_Sort" localSheetId="3" hidden="1">#REF!</definedName>
    <definedName name="_Sort" localSheetId="0" hidden="1">#REF!</definedName>
    <definedName name="_Sort" localSheetId="1" hidden="1">#REF!</definedName>
    <definedName name="_Sort" localSheetId="8" hidden="1">#REF!</definedName>
    <definedName name="_Sort" hidden="1">#REF!</definedName>
    <definedName name="_www1" localSheetId="4" hidden="1">{#N/A,#N/A,FALSE,"schA"}</definedName>
    <definedName name="_www1" localSheetId="7" hidden="1">{#N/A,#N/A,FALSE,"schA"}</definedName>
    <definedName name="_www1" hidden="1">{#N/A,#N/A,FALSE,"schA"}</definedName>
    <definedName name="a" localSheetId="4" hidden="1">#REF!</definedName>
    <definedName name="a" localSheetId="6" hidden="1">'[3]DSM Output'!$J$21:$J$23</definedName>
    <definedName name="a" localSheetId="5" hidden="1">#REF!</definedName>
    <definedName name="a" localSheetId="7" hidden="1">'[3]DSM Output'!$J$21:$J$23</definedName>
    <definedName name="a" localSheetId="3" hidden="1">#REF!</definedName>
    <definedName name="a" localSheetId="0" hidden="1">#REF!</definedName>
    <definedName name="a" localSheetId="1" hidden="1">#REF!</definedName>
    <definedName name="a" hidden="1">#REF!</definedName>
    <definedName name="Access_Button1" hidden="1">"Headcount_Workbook_Schedules_List"</definedName>
    <definedName name="AccessDatabase" hidden="1">"I:\COMTREL\FINICLE\TradeSummary.mdb"</definedName>
    <definedName name="anscount" hidden="1">1</definedName>
    <definedName name="AS2DocOpenMode" hidden="1">"AS2DocumentEdit"</definedName>
    <definedName name="asa" localSheetId="4" hidden="1">{"Factors Pages 1-2",#N/A,FALSE,"Factors";"Factors Page 3",#N/A,FALSE,"Factors";"Factors Page 4",#N/A,FALSE,"Factors";"Factors Page 5",#N/A,FALSE,"Factors";"Factors Pages 8-27",#N/A,FALSE,"Factors"}</definedName>
    <definedName name="asa" localSheetId="7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localSheetId="4" hidden="1">{#N/A,#N/A,FALSE,"Coversheet";#N/A,#N/A,FALSE,"QA"}</definedName>
    <definedName name="b" localSheetId="7" hidden="1">{#N/A,#N/A,FALSE,"Coversheet";#N/A,#N/A,FALSE,"QA"}</definedName>
    <definedName name="b" hidden="1">{#N/A,#N/A,FALSE,"Coversheet";#N/A,#N/A,FALSE,"QA"}</definedName>
    <definedName name="BEx0017DGUEDPCFJUPUZOOLJCS2B" localSheetId="7" hidden="1">#REF!</definedName>
    <definedName name="BEx0017DGUEDPCFJUPUZOOLJCS2B" localSheetId="3" hidden="1">#REF!</definedName>
    <definedName name="BEx0017DGUEDPCFJUPUZOOLJCS2B" localSheetId="0" hidden="1">#REF!</definedName>
    <definedName name="BEx0017DGUEDPCFJUPUZOOLJCS2B" localSheetId="1" hidden="1">#REF!</definedName>
    <definedName name="BEx0017DGUEDPCFJUPUZOOLJCS2B" hidden="1">#REF!</definedName>
    <definedName name="BEx001CNWHJ5RULCSFM36ZCGJ1UH" localSheetId="7" hidden="1">#REF!</definedName>
    <definedName name="BEx001CNWHJ5RULCSFM36ZCGJ1UH" localSheetId="3" hidden="1">#REF!</definedName>
    <definedName name="BEx001CNWHJ5RULCSFM36ZCGJ1UH" localSheetId="0" hidden="1">#REF!</definedName>
    <definedName name="BEx001CNWHJ5RULCSFM36ZCGJ1UH" localSheetId="1" hidden="1">#REF!</definedName>
    <definedName name="BEx001CNWHJ5RULCSFM36ZCGJ1UH" hidden="1">#REF!</definedName>
    <definedName name="BEx004791UAJIJSN57OT7YBLNP82" localSheetId="7" hidden="1">#REF!</definedName>
    <definedName name="BEx004791UAJIJSN57OT7YBLNP82" localSheetId="3" hidden="1">#REF!</definedName>
    <definedName name="BEx004791UAJIJSN57OT7YBLNP82" localSheetId="0" hidden="1">#REF!</definedName>
    <definedName name="BEx004791UAJIJSN57OT7YBLNP82" localSheetId="1" hidden="1">#REF!</definedName>
    <definedName name="BEx004791UAJIJSN57OT7YBLNP82" hidden="1">#REF!</definedName>
    <definedName name="BEx008P2NVFDLBHL7IZ5WTMVOQ1F" localSheetId="7" hidden="1">#REF!</definedName>
    <definedName name="BEx008P2NVFDLBHL7IZ5WTMVOQ1F" localSheetId="3" hidden="1">#REF!</definedName>
    <definedName name="BEx008P2NVFDLBHL7IZ5WTMVOQ1F" localSheetId="0" hidden="1">#REF!</definedName>
    <definedName name="BEx008P2NVFDLBHL7IZ5WTMVOQ1F" localSheetId="1" hidden="1">#REF!</definedName>
    <definedName name="BEx008P2NVFDLBHL7IZ5WTMVOQ1F" hidden="1">#REF!</definedName>
    <definedName name="BEx009G00IN0JUIAQ4WE9NHTMQE2" localSheetId="7" hidden="1">#REF!</definedName>
    <definedName name="BEx009G00IN0JUIAQ4WE9NHTMQE2" localSheetId="3" hidden="1">#REF!</definedName>
    <definedName name="BEx009G00IN0JUIAQ4WE9NHTMQE2" localSheetId="0" hidden="1">#REF!</definedName>
    <definedName name="BEx009G00IN0JUIAQ4WE9NHTMQE2" localSheetId="1" hidden="1">#REF!</definedName>
    <definedName name="BEx009G00IN0JUIAQ4WE9NHTMQE2" hidden="1">#REF!</definedName>
    <definedName name="BEx00DXTY2JDVGWQKV8H7FG4SV30" localSheetId="7" hidden="1">#REF!</definedName>
    <definedName name="BEx00DXTY2JDVGWQKV8H7FG4SV30" localSheetId="3" hidden="1">#REF!</definedName>
    <definedName name="BEx00DXTY2JDVGWQKV8H7FG4SV30" localSheetId="0" hidden="1">#REF!</definedName>
    <definedName name="BEx00DXTY2JDVGWQKV8H7FG4SV30" localSheetId="1" hidden="1">#REF!</definedName>
    <definedName name="BEx00DXTY2JDVGWQKV8H7FG4SV30" hidden="1">#REF!</definedName>
    <definedName name="BEx00GHLTYRH5N2S6P78YW1CD30N" localSheetId="7" hidden="1">#REF!</definedName>
    <definedName name="BEx00GHLTYRH5N2S6P78YW1CD30N" localSheetId="3" hidden="1">#REF!</definedName>
    <definedName name="BEx00GHLTYRH5N2S6P78YW1CD30N" localSheetId="0" hidden="1">#REF!</definedName>
    <definedName name="BEx00GHLTYRH5N2S6P78YW1CD30N" localSheetId="1" hidden="1">#REF!</definedName>
    <definedName name="BEx00GHLTYRH5N2S6P78YW1CD30N" hidden="1">#REF!</definedName>
    <definedName name="BEx00JC31DY11L45SEU4B10BIN6W" localSheetId="7" hidden="1">#REF!</definedName>
    <definedName name="BEx00JC31DY11L45SEU4B10BIN6W" localSheetId="3" hidden="1">#REF!</definedName>
    <definedName name="BEx00JC31DY11L45SEU4B10BIN6W" localSheetId="0" hidden="1">#REF!</definedName>
    <definedName name="BEx00JC31DY11L45SEU4B10BIN6W" localSheetId="1" hidden="1">#REF!</definedName>
    <definedName name="BEx00JC31DY11L45SEU4B10BIN6W" hidden="1">#REF!</definedName>
    <definedName name="BEx00KZHZBHP3TDV1YMX4B19B95O" localSheetId="7" hidden="1">#REF!</definedName>
    <definedName name="BEx00KZHZBHP3TDV1YMX4B19B95O" localSheetId="3" hidden="1">#REF!</definedName>
    <definedName name="BEx00KZHZBHP3TDV1YMX4B19B95O" localSheetId="0" hidden="1">#REF!</definedName>
    <definedName name="BEx00KZHZBHP3TDV1YMX4B19B95O" localSheetId="1" hidden="1">#REF!</definedName>
    <definedName name="BEx00KZHZBHP3TDV1YMX4B19B95O" hidden="1">#REF!</definedName>
    <definedName name="BEx00P11V7HA4MS6XYY3P4BPVXML" localSheetId="7" hidden="1">#REF!</definedName>
    <definedName name="BEx00P11V7HA4MS6XYY3P4BPVXML" localSheetId="3" hidden="1">#REF!</definedName>
    <definedName name="BEx00P11V7HA4MS6XYY3P4BPVXML" localSheetId="0" hidden="1">#REF!</definedName>
    <definedName name="BEx00P11V7HA4MS6XYY3P4BPVXML" localSheetId="1" hidden="1">#REF!</definedName>
    <definedName name="BEx00P11V7HA4MS6XYY3P4BPVXML" hidden="1">#REF!</definedName>
    <definedName name="BEx00PBV7V99V7M3LDYUTF31MUFJ" localSheetId="7" hidden="1">#REF!</definedName>
    <definedName name="BEx00PBV7V99V7M3LDYUTF31MUFJ" localSheetId="3" hidden="1">#REF!</definedName>
    <definedName name="BEx00PBV7V99V7M3LDYUTF31MUFJ" localSheetId="0" hidden="1">#REF!</definedName>
    <definedName name="BEx00PBV7V99V7M3LDYUTF31MUFJ" localSheetId="1" hidden="1">#REF!</definedName>
    <definedName name="BEx00PBV7V99V7M3LDYUTF31MUFJ" hidden="1">#REF!</definedName>
    <definedName name="BEx00SMIQJ55EVB7T24CORX0JWQO" localSheetId="7" hidden="1">#REF!</definedName>
    <definedName name="BEx00SMIQJ55EVB7T24CORX0JWQO" localSheetId="3" hidden="1">#REF!</definedName>
    <definedName name="BEx00SMIQJ55EVB7T24CORX0JWQO" localSheetId="0" hidden="1">#REF!</definedName>
    <definedName name="BEx00SMIQJ55EVB7T24CORX0JWQO" localSheetId="1" hidden="1">#REF!</definedName>
    <definedName name="BEx00SMIQJ55EVB7T24CORX0JWQO" hidden="1">#REF!</definedName>
    <definedName name="BEx010V7DB7O7Z9NHSX27HZK4H76" localSheetId="7" hidden="1">#REF!</definedName>
    <definedName name="BEx010V7DB7O7Z9NHSX27HZK4H76" localSheetId="3" hidden="1">#REF!</definedName>
    <definedName name="BEx010V7DB7O7Z9NHSX27HZK4H76" localSheetId="0" hidden="1">#REF!</definedName>
    <definedName name="BEx010V7DB7O7Z9NHSX27HZK4H76" localSheetId="1" hidden="1">#REF!</definedName>
    <definedName name="BEx010V7DB7O7Z9NHSX27HZK4H76" hidden="1">#REF!</definedName>
    <definedName name="BEx012IKS6YVHG9KTG2FAKRSMYLU" localSheetId="7" hidden="1">#REF!</definedName>
    <definedName name="BEx012IKS6YVHG9KTG2FAKRSMYLU" localSheetId="3" hidden="1">#REF!</definedName>
    <definedName name="BEx012IKS6YVHG9KTG2FAKRSMYLU" localSheetId="0" hidden="1">#REF!</definedName>
    <definedName name="BEx012IKS6YVHG9KTG2FAKRSMYLU" localSheetId="1" hidden="1">#REF!</definedName>
    <definedName name="BEx012IKS6YVHG9KTG2FAKRSMYLU" hidden="1">#REF!</definedName>
    <definedName name="BEx01HY6E3GJ66ABU5ABN26V6Q13" localSheetId="7" hidden="1">#REF!</definedName>
    <definedName name="BEx01HY6E3GJ66ABU5ABN26V6Q13" localSheetId="3" hidden="1">#REF!</definedName>
    <definedName name="BEx01HY6E3GJ66ABU5ABN26V6Q13" localSheetId="0" hidden="1">#REF!</definedName>
    <definedName name="BEx01HY6E3GJ66ABU5ABN26V6Q13" localSheetId="1" hidden="1">#REF!</definedName>
    <definedName name="BEx01HY6E3GJ66ABU5ABN26V6Q13" hidden="1">#REF!</definedName>
    <definedName name="BEx01PW5YQKEGAR8JDDI5OARYXDF" localSheetId="7" hidden="1">#REF!</definedName>
    <definedName name="BEx01PW5YQKEGAR8JDDI5OARYXDF" localSheetId="3" hidden="1">#REF!</definedName>
    <definedName name="BEx01PW5YQKEGAR8JDDI5OARYXDF" localSheetId="0" hidden="1">#REF!</definedName>
    <definedName name="BEx01PW5YQKEGAR8JDDI5OARYXDF" localSheetId="1" hidden="1">#REF!</definedName>
    <definedName name="BEx01PW5YQKEGAR8JDDI5OARYXDF" hidden="1">#REF!</definedName>
    <definedName name="BEx01QCB2ERCAYYOFDP3OQRWUU60" localSheetId="7" hidden="1">#REF!</definedName>
    <definedName name="BEx01QCB2ERCAYYOFDP3OQRWUU60" localSheetId="3" hidden="1">#REF!</definedName>
    <definedName name="BEx01QCB2ERCAYYOFDP3OQRWUU60" localSheetId="0" hidden="1">#REF!</definedName>
    <definedName name="BEx01QCB2ERCAYYOFDP3OQRWUU60" localSheetId="1" hidden="1">#REF!</definedName>
    <definedName name="BEx01QCB2ERCAYYOFDP3OQRWUU60" hidden="1">#REF!</definedName>
    <definedName name="BEx01U37NQSMTGJRU8EGTJORBJ6H" localSheetId="7" hidden="1">#REF!</definedName>
    <definedName name="BEx01U37NQSMTGJRU8EGTJORBJ6H" localSheetId="3" hidden="1">#REF!</definedName>
    <definedName name="BEx01U37NQSMTGJRU8EGTJORBJ6H" localSheetId="0" hidden="1">#REF!</definedName>
    <definedName name="BEx01U37NQSMTGJRU8EGTJORBJ6H" localSheetId="1" hidden="1">#REF!</definedName>
    <definedName name="BEx01U37NQSMTGJRU8EGTJORBJ6H" hidden="1">#REF!</definedName>
    <definedName name="BEx01XJ94SHJ1YQ7ORPW0RQGKI2H" localSheetId="7" hidden="1">#REF!</definedName>
    <definedName name="BEx01XJ94SHJ1YQ7ORPW0RQGKI2H" localSheetId="3" hidden="1">#REF!</definedName>
    <definedName name="BEx01XJ94SHJ1YQ7ORPW0RQGKI2H" localSheetId="0" hidden="1">#REF!</definedName>
    <definedName name="BEx01XJ94SHJ1YQ7ORPW0RQGKI2H" localSheetId="1" hidden="1">#REF!</definedName>
    <definedName name="BEx01XJ94SHJ1YQ7ORPW0RQGKI2H" hidden="1">#REF!</definedName>
    <definedName name="BEx028BOZCS2MQO9MODVS6F7NCA3" localSheetId="7" hidden="1">#REF!</definedName>
    <definedName name="BEx028BOZCS2MQO9MODVS6F7NCA3" localSheetId="3" hidden="1">#REF!</definedName>
    <definedName name="BEx028BOZCS2MQO9MODVS6F7NCA3" localSheetId="0" hidden="1">#REF!</definedName>
    <definedName name="BEx028BOZCS2MQO9MODVS6F7NCA3" localSheetId="1" hidden="1">#REF!</definedName>
    <definedName name="BEx028BOZCS2MQO9MODVS6F7NCA3" hidden="1">#REF!</definedName>
    <definedName name="BEx02DPUYNH76938V8GVORY8LRY1" localSheetId="7" hidden="1">#REF!</definedName>
    <definedName name="BEx02DPUYNH76938V8GVORY8LRY1" localSheetId="3" hidden="1">#REF!</definedName>
    <definedName name="BEx02DPUYNH76938V8GVORY8LRY1" localSheetId="0" hidden="1">#REF!</definedName>
    <definedName name="BEx02DPUYNH76938V8GVORY8LRY1" localSheetId="1" hidden="1">#REF!</definedName>
    <definedName name="BEx02DPUYNH76938V8GVORY8LRY1" hidden="1">#REF!</definedName>
    <definedName name="BEx02PEP6DY4K1JGB0HHS3B6QOGZ" localSheetId="7" hidden="1">#REF!</definedName>
    <definedName name="BEx02PEP6DY4K1JGB0HHS3B6QOGZ" localSheetId="3" hidden="1">#REF!</definedName>
    <definedName name="BEx02PEP6DY4K1JGB0HHS3B6QOGZ" localSheetId="0" hidden="1">#REF!</definedName>
    <definedName name="BEx02PEP6DY4K1JGB0HHS3B6QOGZ" localSheetId="1" hidden="1">#REF!</definedName>
    <definedName name="BEx02PEP6DY4K1JGB0HHS3B6QOGZ" hidden="1">#REF!</definedName>
    <definedName name="BEx02Q08R9G839Q4RFGG9026C7PX" localSheetId="7" hidden="1">#REF!</definedName>
    <definedName name="BEx02Q08R9G839Q4RFGG9026C7PX" localSheetId="3" hidden="1">#REF!</definedName>
    <definedName name="BEx02Q08R9G839Q4RFGG9026C7PX" localSheetId="0" hidden="1">#REF!</definedName>
    <definedName name="BEx02Q08R9G839Q4RFGG9026C7PX" localSheetId="1" hidden="1">#REF!</definedName>
    <definedName name="BEx02Q08R9G839Q4RFGG9026C7PX" hidden="1">#REF!</definedName>
    <definedName name="BEx02SEL3Z1QWGAHXDPUA9WLTTPS" localSheetId="7" hidden="1">#REF!</definedName>
    <definedName name="BEx02SEL3Z1QWGAHXDPUA9WLTTPS" localSheetId="3" hidden="1">#REF!</definedName>
    <definedName name="BEx02SEL3Z1QWGAHXDPUA9WLTTPS" localSheetId="0" hidden="1">#REF!</definedName>
    <definedName name="BEx02SEL3Z1QWGAHXDPUA9WLTTPS" localSheetId="1" hidden="1">#REF!</definedName>
    <definedName name="BEx02SEL3Z1QWGAHXDPUA9WLTTPS" hidden="1">#REF!</definedName>
    <definedName name="BEx02Y3KJZH5BGDM9QEZ1PVVI114" localSheetId="7" hidden="1">#REF!</definedName>
    <definedName name="BEx02Y3KJZH5BGDM9QEZ1PVVI114" localSheetId="3" hidden="1">#REF!</definedName>
    <definedName name="BEx02Y3KJZH5BGDM9QEZ1PVVI114" localSheetId="0" hidden="1">#REF!</definedName>
    <definedName name="BEx02Y3KJZH5BGDM9QEZ1PVVI114" localSheetId="1" hidden="1">#REF!</definedName>
    <definedName name="BEx02Y3KJZH5BGDM9QEZ1PVVI114" hidden="1">#REF!</definedName>
    <definedName name="BEx0313GRLLASDTVPW5DHTXHE74M" localSheetId="7" hidden="1">#REF!</definedName>
    <definedName name="BEx0313GRLLASDTVPW5DHTXHE74M" localSheetId="3" hidden="1">#REF!</definedName>
    <definedName name="BEx0313GRLLASDTVPW5DHTXHE74M" localSheetId="0" hidden="1">#REF!</definedName>
    <definedName name="BEx0313GRLLASDTVPW5DHTXHE74M" localSheetId="1" hidden="1">#REF!</definedName>
    <definedName name="BEx0313GRLLASDTVPW5DHTXHE74M" hidden="1">#REF!</definedName>
    <definedName name="BEx1F0SOZ3H5XUHXD7O01TCR8T6J" localSheetId="7" hidden="1">#REF!</definedName>
    <definedName name="BEx1F0SOZ3H5XUHXD7O01TCR8T6J" localSheetId="3" hidden="1">#REF!</definedName>
    <definedName name="BEx1F0SOZ3H5XUHXD7O01TCR8T6J" localSheetId="0" hidden="1">#REF!</definedName>
    <definedName name="BEx1F0SOZ3H5XUHXD7O01TCR8T6J" localSheetId="1" hidden="1">#REF!</definedName>
    <definedName name="BEx1F0SOZ3H5XUHXD7O01TCR8T6J" hidden="1">#REF!</definedName>
    <definedName name="BEx1F9HL824UCNCVZ2U62J4KZCX8" localSheetId="7" hidden="1">#REF!</definedName>
    <definedName name="BEx1F9HL824UCNCVZ2U62J4KZCX8" localSheetId="3" hidden="1">#REF!</definedName>
    <definedName name="BEx1F9HL824UCNCVZ2U62J4KZCX8" localSheetId="0" hidden="1">#REF!</definedName>
    <definedName name="BEx1F9HL824UCNCVZ2U62J4KZCX8" localSheetId="1" hidden="1">#REF!</definedName>
    <definedName name="BEx1F9HL824UCNCVZ2U62J4KZCX8" hidden="1">#REF!</definedName>
    <definedName name="BEx1FEVSJKTI1Q1Z874QZVFSJSVA" localSheetId="7" hidden="1">#REF!</definedName>
    <definedName name="BEx1FEVSJKTI1Q1Z874QZVFSJSVA" localSheetId="3" hidden="1">#REF!</definedName>
    <definedName name="BEx1FEVSJKTI1Q1Z874QZVFSJSVA" localSheetId="0" hidden="1">#REF!</definedName>
    <definedName name="BEx1FEVSJKTI1Q1Z874QZVFSJSVA" localSheetId="1" hidden="1">#REF!</definedName>
    <definedName name="BEx1FEVSJKTI1Q1Z874QZVFSJSVA" hidden="1">#REF!</definedName>
    <definedName name="BEx1FGDRUHHLI1GBHELT4PK0LY4V" localSheetId="7" hidden="1">#REF!</definedName>
    <definedName name="BEx1FGDRUHHLI1GBHELT4PK0LY4V" localSheetId="3" hidden="1">#REF!</definedName>
    <definedName name="BEx1FGDRUHHLI1GBHELT4PK0LY4V" localSheetId="0" hidden="1">#REF!</definedName>
    <definedName name="BEx1FGDRUHHLI1GBHELT4PK0LY4V" localSheetId="1" hidden="1">#REF!</definedName>
    <definedName name="BEx1FGDRUHHLI1GBHELT4PK0LY4V" hidden="1">#REF!</definedName>
    <definedName name="BEx1FJZ7GKO99IYTP6GGGF7EUL3Z" localSheetId="7" hidden="1">#REF!</definedName>
    <definedName name="BEx1FJZ7GKO99IYTP6GGGF7EUL3Z" localSheetId="3" hidden="1">#REF!</definedName>
    <definedName name="BEx1FJZ7GKO99IYTP6GGGF7EUL3Z" localSheetId="0" hidden="1">#REF!</definedName>
    <definedName name="BEx1FJZ7GKO99IYTP6GGGF7EUL3Z" localSheetId="1" hidden="1">#REF!</definedName>
    <definedName name="BEx1FJZ7GKO99IYTP6GGGF7EUL3Z" hidden="1">#REF!</definedName>
    <definedName name="BEx1FPDH0YKYQXDHUTFIQLIF34J8" localSheetId="7" hidden="1">#REF!</definedName>
    <definedName name="BEx1FPDH0YKYQXDHUTFIQLIF34J8" localSheetId="3" hidden="1">#REF!</definedName>
    <definedName name="BEx1FPDH0YKYQXDHUTFIQLIF34J8" localSheetId="0" hidden="1">#REF!</definedName>
    <definedName name="BEx1FPDH0YKYQXDHUTFIQLIF34J8" localSheetId="1" hidden="1">#REF!</definedName>
    <definedName name="BEx1FPDH0YKYQXDHUTFIQLIF34J8" hidden="1">#REF!</definedName>
    <definedName name="BEx1FQ9SZAGL2HEKRB046EOQDWOX" localSheetId="7" hidden="1">#REF!</definedName>
    <definedName name="BEx1FQ9SZAGL2HEKRB046EOQDWOX" localSheetId="3" hidden="1">#REF!</definedName>
    <definedName name="BEx1FQ9SZAGL2HEKRB046EOQDWOX" localSheetId="0" hidden="1">#REF!</definedName>
    <definedName name="BEx1FQ9SZAGL2HEKRB046EOQDWOX" localSheetId="1" hidden="1">#REF!</definedName>
    <definedName name="BEx1FQ9SZAGL2HEKRB046EOQDWOX" hidden="1">#REF!</definedName>
    <definedName name="BEx1FZV2CM77TBH1R6YYV9P06KA2" localSheetId="7" hidden="1">#REF!</definedName>
    <definedName name="BEx1FZV2CM77TBH1R6YYV9P06KA2" localSheetId="3" hidden="1">#REF!</definedName>
    <definedName name="BEx1FZV2CM77TBH1R6YYV9P06KA2" localSheetId="0" hidden="1">#REF!</definedName>
    <definedName name="BEx1FZV2CM77TBH1R6YYV9P06KA2" localSheetId="1" hidden="1">#REF!</definedName>
    <definedName name="BEx1FZV2CM77TBH1R6YYV9P06KA2" hidden="1">#REF!</definedName>
    <definedName name="BEx1G59AY8195JTUM6P18VXUFJ3E" localSheetId="7" hidden="1">#REF!</definedName>
    <definedName name="BEx1G59AY8195JTUM6P18VXUFJ3E" localSheetId="3" hidden="1">#REF!</definedName>
    <definedName name="BEx1G59AY8195JTUM6P18VXUFJ3E" localSheetId="0" hidden="1">#REF!</definedName>
    <definedName name="BEx1G59AY8195JTUM6P18VXUFJ3E" localSheetId="1" hidden="1">#REF!</definedName>
    <definedName name="BEx1G59AY8195JTUM6P18VXUFJ3E" hidden="1">#REF!</definedName>
    <definedName name="BEx1GKUDMCV60BOZT0SENCT0MD8L" localSheetId="7" hidden="1">#REF!</definedName>
    <definedName name="BEx1GKUDMCV60BOZT0SENCT0MD8L" localSheetId="3" hidden="1">#REF!</definedName>
    <definedName name="BEx1GKUDMCV60BOZT0SENCT0MD8L" localSheetId="0" hidden="1">#REF!</definedName>
    <definedName name="BEx1GKUDMCV60BOZT0SENCT0MD8L" localSheetId="1" hidden="1">#REF!</definedName>
    <definedName name="BEx1GKUDMCV60BOZT0SENCT0MD8L" hidden="1">#REF!</definedName>
    <definedName name="BEx1GUVQ5L0JCX3E4SROI4WBYVTO" localSheetId="7" hidden="1">#REF!</definedName>
    <definedName name="BEx1GUVQ5L0JCX3E4SROI4WBYVTO" localSheetId="3" hidden="1">#REF!</definedName>
    <definedName name="BEx1GUVQ5L0JCX3E4SROI4WBYVTO" localSheetId="0" hidden="1">#REF!</definedName>
    <definedName name="BEx1GUVQ5L0JCX3E4SROI4WBYVTO" localSheetId="1" hidden="1">#REF!</definedName>
    <definedName name="BEx1GUVQ5L0JCX3E4SROI4WBYVTO" hidden="1">#REF!</definedName>
    <definedName name="BEx1GVMRHFXUP6XYYY9NR12PV5TF" localSheetId="7" hidden="1">#REF!</definedName>
    <definedName name="BEx1GVMRHFXUP6XYYY9NR12PV5TF" localSheetId="3" hidden="1">#REF!</definedName>
    <definedName name="BEx1GVMRHFXUP6XYYY9NR12PV5TF" localSheetId="0" hidden="1">#REF!</definedName>
    <definedName name="BEx1GVMRHFXUP6XYYY9NR12PV5TF" localSheetId="1" hidden="1">#REF!</definedName>
    <definedName name="BEx1GVMRHFXUP6XYYY9NR12PV5TF" hidden="1">#REF!</definedName>
    <definedName name="BEx1H6KIT7BHUH6MDDWC935V9N47" localSheetId="7" hidden="1">#REF!</definedName>
    <definedName name="BEx1H6KIT7BHUH6MDDWC935V9N47" localSheetId="3" hidden="1">#REF!</definedName>
    <definedName name="BEx1H6KIT7BHUH6MDDWC935V9N47" localSheetId="0" hidden="1">#REF!</definedName>
    <definedName name="BEx1H6KIT7BHUH6MDDWC935V9N47" localSheetId="1" hidden="1">#REF!</definedName>
    <definedName name="BEx1H6KIT7BHUH6MDDWC935V9N47" hidden="1">#REF!</definedName>
    <definedName name="BEx1HA60AI3STEJQZAQ0RA3Q3AZV" localSheetId="7" hidden="1">#REF!</definedName>
    <definedName name="BEx1HA60AI3STEJQZAQ0RA3Q3AZV" localSheetId="3" hidden="1">#REF!</definedName>
    <definedName name="BEx1HA60AI3STEJQZAQ0RA3Q3AZV" localSheetId="0" hidden="1">#REF!</definedName>
    <definedName name="BEx1HA60AI3STEJQZAQ0RA3Q3AZV" localSheetId="1" hidden="1">#REF!</definedName>
    <definedName name="BEx1HA60AI3STEJQZAQ0RA3Q3AZV" hidden="1">#REF!</definedName>
    <definedName name="BEx1HB2DBVO5N6V2WX7BEHUFYTFU" localSheetId="7" hidden="1">#REF!</definedName>
    <definedName name="BEx1HB2DBVO5N6V2WX7BEHUFYTFU" localSheetId="3" hidden="1">#REF!</definedName>
    <definedName name="BEx1HB2DBVO5N6V2WX7BEHUFYTFU" localSheetId="0" hidden="1">#REF!</definedName>
    <definedName name="BEx1HB2DBVO5N6V2WX7BEHUFYTFU" localSheetId="1" hidden="1">#REF!</definedName>
    <definedName name="BEx1HB2DBVO5N6V2WX7BEHUFYTFU" hidden="1">#REF!</definedName>
    <definedName name="BEx1HDGOOJ3SKHYMWUZJ1P0RQZ9N" localSheetId="7" hidden="1">#REF!</definedName>
    <definedName name="BEx1HDGOOJ3SKHYMWUZJ1P0RQZ9N" localSheetId="3" hidden="1">#REF!</definedName>
    <definedName name="BEx1HDGOOJ3SKHYMWUZJ1P0RQZ9N" localSheetId="0" hidden="1">#REF!</definedName>
    <definedName name="BEx1HDGOOJ3SKHYMWUZJ1P0RQZ9N" localSheetId="1" hidden="1">#REF!</definedName>
    <definedName name="BEx1HDGOOJ3SKHYMWUZJ1P0RQZ9N" hidden="1">#REF!</definedName>
    <definedName name="BEx1HDM5ZXSJG6JQEMSFV52PZ10V" localSheetId="7" hidden="1">#REF!</definedName>
    <definedName name="BEx1HDM5ZXSJG6JQEMSFV52PZ10V" localSheetId="3" hidden="1">#REF!</definedName>
    <definedName name="BEx1HDM5ZXSJG6JQEMSFV52PZ10V" localSheetId="0" hidden="1">#REF!</definedName>
    <definedName name="BEx1HDM5ZXSJG6JQEMSFV52PZ10V" localSheetId="1" hidden="1">#REF!</definedName>
    <definedName name="BEx1HDM5ZXSJG6JQEMSFV52PZ10V" hidden="1">#REF!</definedName>
    <definedName name="BEx1HETBBZVN5F43LKOFMC4QB0CR" localSheetId="7" hidden="1">#REF!</definedName>
    <definedName name="BEx1HETBBZVN5F43LKOFMC4QB0CR" localSheetId="3" hidden="1">#REF!</definedName>
    <definedName name="BEx1HETBBZVN5F43LKOFMC4QB0CR" localSheetId="0" hidden="1">#REF!</definedName>
    <definedName name="BEx1HETBBZVN5F43LKOFMC4QB0CR" localSheetId="1" hidden="1">#REF!</definedName>
    <definedName name="BEx1HETBBZVN5F43LKOFMC4QB0CR" hidden="1">#REF!</definedName>
    <definedName name="BEx1HGWNWPLNXICOTP90TKQVVE4E" localSheetId="7" hidden="1">#REF!</definedName>
    <definedName name="BEx1HGWNWPLNXICOTP90TKQVVE4E" localSheetId="3" hidden="1">#REF!</definedName>
    <definedName name="BEx1HGWNWPLNXICOTP90TKQVVE4E" localSheetId="0" hidden="1">#REF!</definedName>
    <definedName name="BEx1HGWNWPLNXICOTP90TKQVVE4E" localSheetId="1" hidden="1">#REF!</definedName>
    <definedName name="BEx1HGWNWPLNXICOTP90TKQVVE4E" hidden="1">#REF!</definedName>
    <definedName name="BEx1HIPLJZABY0EMUOTZN0EQMDPU" localSheetId="7" hidden="1">#REF!</definedName>
    <definedName name="BEx1HIPLJZABY0EMUOTZN0EQMDPU" localSheetId="3" hidden="1">#REF!</definedName>
    <definedName name="BEx1HIPLJZABY0EMUOTZN0EQMDPU" localSheetId="0" hidden="1">#REF!</definedName>
    <definedName name="BEx1HIPLJZABY0EMUOTZN0EQMDPU" localSheetId="1" hidden="1">#REF!</definedName>
    <definedName name="BEx1HIPLJZABY0EMUOTZN0EQMDPU" hidden="1">#REF!</definedName>
    <definedName name="BEx1HO94JIRX219MPWMB5E5XZ04X" localSheetId="7" hidden="1">#REF!</definedName>
    <definedName name="BEx1HO94JIRX219MPWMB5E5XZ04X" localSheetId="3" hidden="1">#REF!</definedName>
    <definedName name="BEx1HO94JIRX219MPWMB5E5XZ04X" localSheetId="0" hidden="1">#REF!</definedName>
    <definedName name="BEx1HO94JIRX219MPWMB5E5XZ04X" localSheetId="1" hidden="1">#REF!</definedName>
    <definedName name="BEx1HO94JIRX219MPWMB5E5XZ04X" hidden="1">#REF!</definedName>
    <definedName name="BEx1HQNF6KHM21E3XLW0NMSSEI9S" localSheetId="7" hidden="1">#REF!</definedName>
    <definedName name="BEx1HQNF6KHM21E3XLW0NMSSEI9S" localSheetId="3" hidden="1">#REF!</definedName>
    <definedName name="BEx1HQNF6KHM21E3XLW0NMSSEI9S" localSheetId="0" hidden="1">#REF!</definedName>
    <definedName name="BEx1HQNF6KHM21E3XLW0NMSSEI9S" localSheetId="1" hidden="1">#REF!</definedName>
    <definedName name="BEx1HQNF6KHM21E3XLW0NMSSEI9S" hidden="1">#REF!</definedName>
    <definedName name="BEx1HSLNWIW4S97ZBYY7I7M5YVH4" localSheetId="7" hidden="1">#REF!</definedName>
    <definedName name="BEx1HSLNWIW4S97ZBYY7I7M5YVH4" localSheetId="3" hidden="1">#REF!</definedName>
    <definedName name="BEx1HSLNWIW4S97ZBYY7I7M5YVH4" localSheetId="0" hidden="1">#REF!</definedName>
    <definedName name="BEx1HSLNWIW4S97ZBYY7I7M5YVH4" localSheetId="1" hidden="1">#REF!</definedName>
    <definedName name="BEx1HSLNWIW4S97ZBYY7I7M5YVH4" hidden="1">#REF!</definedName>
    <definedName name="BEx1HZCBBWLB2BTNOXP319ZDEVOJ" localSheetId="7" hidden="1">#REF!</definedName>
    <definedName name="BEx1HZCBBWLB2BTNOXP319ZDEVOJ" localSheetId="3" hidden="1">#REF!</definedName>
    <definedName name="BEx1HZCBBWLB2BTNOXP319ZDEVOJ" localSheetId="0" hidden="1">#REF!</definedName>
    <definedName name="BEx1HZCBBWLB2BTNOXP319ZDEVOJ" localSheetId="1" hidden="1">#REF!</definedName>
    <definedName name="BEx1HZCBBWLB2BTNOXP319ZDEVOJ" hidden="1">#REF!</definedName>
    <definedName name="BEx1I4QKTILCKZUSOJCVZN7SNHL5" localSheetId="7" hidden="1">#REF!</definedName>
    <definedName name="BEx1I4QKTILCKZUSOJCVZN7SNHL5" localSheetId="3" hidden="1">#REF!</definedName>
    <definedName name="BEx1I4QKTILCKZUSOJCVZN7SNHL5" localSheetId="0" hidden="1">#REF!</definedName>
    <definedName name="BEx1I4QKTILCKZUSOJCVZN7SNHL5" localSheetId="1" hidden="1">#REF!</definedName>
    <definedName name="BEx1I4QKTILCKZUSOJCVZN7SNHL5" hidden="1">#REF!</definedName>
    <definedName name="BEx1IE0ZP7RIFM9FI24S9I6AAJ14" localSheetId="7" hidden="1">#REF!</definedName>
    <definedName name="BEx1IE0ZP7RIFM9FI24S9I6AAJ14" localSheetId="3" hidden="1">#REF!</definedName>
    <definedName name="BEx1IE0ZP7RIFM9FI24S9I6AAJ14" localSheetId="0" hidden="1">#REF!</definedName>
    <definedName name="BEx1IE0ZP7RIFM9FI24S9I6AAJ14" localSheetId="1" hidden="1">#REF!</definedName>
    <definedName name="BEx1IE0ZP7RIFM9FI24S9I6AAJ14" hidden="1">#REF!</definedName>
    <definedName name="BEx1IGQ5B697MNDOE06MVSR0H58E" localSheetId="7" hidden="1">#REF!</definedName>
    <definedName name="BEx1IGQ5B697MNDOE06MVSR0H58E" localSheetId="3" hidden="1">#REF!</definedName>
    <definedName name="BEx1IGQ5B697MNDOE06MVSR0H58E" localSheetId="0" hidden="1">#REF!</definedName>
    <definedName name="BEx1IGQ5B697MNDOE06MVSR0H58E" localSheetId="1" hidden="1">#REF!</definedName>
    <definedName name="BEx1IGQ5B697MNDOE06MVSR0H58E" hidden="1">#REF!</definedName>
    <definedName name="BEx1IKRPW8MLB9Y485M1TL2IT9SH" localSheetId="7" hidden="1">#REF!</definedName>
    <definedName name="BEx1IKRPW8MLB9Y485M1TL2IT9SH" localSheetId="3" hidden="1">#REF!</definedName>
    <definedName name="BEx1IKRPW8MLB9Y485M1TL2IT9SH" localSheetId="0" hidden="1">#REF!</definedName>
    <definedName name="BEx1IKRPW8MLB9Y485M1TL2IT9SH" localSheetId="1" hidden="1">#REF!</definedName>
    <definedName name="BEx1IKRPW8MLB9Y485M1TL2IT9SH" hidden="1">#REF!</definedName>
    <definedName name="BEx1IPKCFCT3TL9MSO1LSYJ2VJ2X" localSheetId="7" hidden="1">#REF!</definedName>
    <definedName name="BEx1IPKCFCT3TL9MSO1LSYJ2VJ2X" localSheetId="3" hidden="1">#REF!</definedName>
    <definedName name="BEx1IPKCFCT3TL9MSO1LSYJ2VJ2X" localSheetId="0" hidden="1">#REF!</definedName>
    <definedName name="BEx1IPKCFCT3TL9MSO1LSYJ2VJ2X" localSheetId="1" hidden="1">#REF!</definedName>
    <definedName name="BEx1IPKCFCT3TL9MSO1LSYJ2VJ2X" hidden="1">#REF!</definedName>
    <definedName name="BEx1IW5PQTTMD62XZ287XF2O3FBQ" localSheetId="7" hidden="1">#REF!</definedName>
    <definedName name="BEx1IW5PQTTMD62XZ287XF2O3FBQ" localSheetId="3" hidden="1">#REF!</definedName>
    <definedName name="BEx1IW5PQTTMD62XZ287XF2O3FBQ" localSheetId="0" hidden="1">#REF!</definedName>
    <definedName name="BEx1IW5PQTTMD62XZ287XF2O3FBQ" localSheetId="1" hidden="1">#REF!</definedName>
    <definedName name="BEx1IW5PQTTMD62XZ287XF2O3FBQ" hidden="1">#REF!</definedName>
    <definedName name="BEx1J0CSSHDJGBJUHVOEMCF2P4DL" localSheetId="7" hidden="1">#REF!</definedName>
    <definedName name="BEx1J0CSSHDJGBJUHVOEMCF2P4DL" localSheetId="3" hidden="1">#REF!</definedName>
    <definedName name="BEx1J0CSSHDJGBJUHVOEMCF2P4DL" localSheetId="0" hidden="1">#REF!</definedName>
    <definedName name="BEx1J0CSSHDJGBJUHVOEMCF2P4DL" localSheetId="1" hidden="1">#REF!</definedName>
    <definedName name="BEx1J0CSSHDJGBJUHVOEMCF2P4DL" hidden="1">#REF!</definedName>
    <definedName name="BEx1J0NL6D3ILC18B48AL0VNEN9A" localSheetId="7" hidden="1">#REF!</definedName>
    <definedName name="BEx1J0NL6D3ILC18B48AL0VNEN9A" localSheetId="3" hidden="1">#REF!</definedName>
    <definedName name="BEx1J0NL6D3ILC18B48AL0VNEN9A" localSheetId="0" hidden="1">#REF!</definedName>
    <definedName name="BEx1J0NL6D3ILC18B48AL0VNEN9A" localSheetId="1" hidden="1">#REF!</definedName>
    <definedName name="BEx1J0NL6D3ILC18B48AL0VNEN9A" hidden="1">#REF!</definedName>
    <definedName name="BEx1J7E8VCGLPYU82QXVUG5N3ZAI" localSheetId="7" hidden="1">#REF!</definedName>
    <definedName name="BEx1J7E8VCGLPYU82QXVUG5N3ZAI" localSheetId="3" hidden="1">#REF!</definedName>
    <definedName name="BEx1J7E8VCGLPYU82QXVUG5N3ZAI" localSheetId="0" hidden="1">#REF!</definedName>
    <definedName name="BEx1J7E8VCGLPYU82QXVUG5N3ZAI" localSheetId="1" hidden="1">#REF!</definedName>
    <definedName name="BEx1J7E8VCGLPYU82QXVUG5N3ZAI" hidden="1">#REF!</definedName>
    <definedName name="BEx1JGE2YQWH8S25USOY08XVGO0D" localSheetId="7" hidden="1">#REF!</definedName>
    <definedName name="BEx1JGE2YQWH8S25USOY08XVGO0D" localSheetId="3" hidden="1">#REF!</definedName>
    <definedName name="BEx1JGE2YQWH8S25USOY08XVGO0D" localSheetId="0" hidden="1">#REF!</definedName>
    <definedName name="BEx1JGE2YQWH8S25USOY08XVGO0D" localSheetId="1" hidden="1">#REF!</definedName>
    <definedName name="BEx1JGE2YQWH8S25USOY08XVGO0D" hidden="1">#REF!</definedName>
    <definedName name="BEx1JJJC9T1W7HY4V7HP1S1W4JO1" localSheetId="7" hidden="1">#REF!</definedName>
    <definedName name="BEx1JJJC9T1W7HY4V7HP1S1W4JO1" localSheetId="3" hidden="1">#REF!</definedName>
    <definedName name="BEx1JJJC9T1W7HY4V7HP1S1W4JO1" localSheetId="0" hidden="1">#REF!</definedName>
    <definedName name="BEx1JJJC9T1W7HY4V7HP1S1W4JO1" localSheetId="1" hidden="1">#REF!</definedName>
    <definedName name="BEx1JJJC9T1W7HY4V7HP1S1W4JO1" hidden="1">#REF!</definedName>
    <definedName name="BEx1JKKZSJ7DI4PTFVI9VVFMB1X2" localSheetId="7" hidden="1">#REF!</definedName>
    <definedName name="BEx1JKKZSJ7DI4PTFVI9VVFMB1X2" localSheetId="3" hidden="1">#REF!</definedName>
    <definedName name="BEx1JKKZSJ7DI4PTFVI9VVFMB1X2" localSheetId="0" hidden="1">#REF!</definedName>
    <definedName name="BEx1JKKZSJ7DI4PTFVI9VVFMB1X2" localSheetId="1" hidden="1">#REF!</definedName>
    <definedName name="BEx1JKKZSJ7DI4PTFVI9VVFMB1X2" hidden="1">#REF!</definedName>
    <definedName name="BEx1JUBQFRVMASSFK4B3V0AD7YP9" localSheetId="7" hidden="1">#REF!</definedName>
    <definedName name="BEx1JUBQFRVMASSFK4B3V0AD7YP9" localSheetId="3" hidden="1">#REF!</definedName>
    <definedName name="BEx1JUBQFRVMASSFK4B3V0AD7YP9" localSheetId="0" hidden="1">#REF!</definedName>
    <definedName name="BEx1JUBQFRVMASSFK4B3V0AD7YP9" localSheetId="1" hidden="1">#REF!</definedName>
    <definedName name="BEx1JUBQFRVMASSFK4B3V0AD7YP9" hidden="1">#REF!</definedName>
    <definedName name="BEx1JVTOATZGRJFXGXPJJLC4DOBE" localSheetId="7" hidden="1">#REF!</definedName>
    <definedName name="BEx1JVTOATZGRJFXGXPJJLC4DOBE" localSheetId="3" hidden="1">#REF!</definedName>
    <definedName name="BEx1JVTOATZGRJFXGXPJJLC4DOBE" localSheetId="0" hidden="1">#REF!</definedName>
    <definedName name="BEx1JVTOATZGRJFXGXPJJLC4DOBE" localSheetId="1" hidden="1">#REF!</definedName>
    <definedName name="BEx1JVTOATZGRJFXGXPJJLC4DOBE" hidden="1">#REF!</definedName>
    <definedName name="BEx1JXBM5W4YRWNQ0P95QQS6JWD6" localSheetId="7" hidden="1">#REF!</definedName>
    <definedName name="BEx1JXBM5W4YRWNQ0P95QQS6JWD6" localSheetId="3" hidden="1">#REF!</definedName>
    <definedName name="BEx1JXBM5W4YRWNQ0P95QQS6JWD6" localSheetId="0" hidden="1">#REF!</definedName>
    <definedName name="BEx1JXBM5W4YRWNQ0P95QQS6JWD6" localSheetId="1" hidden="1">#REF!</definedName>
    <definedName name="BEx1JXBM5W4YRWNQ0P95QQS6JWD6" hidden="1">#REF!</definedName>
    <definedName name="BEx1KGY9QEHZ9QSARMQUTQKRK4UX" localSheetId="7" hidden="1">#REF!</definedName>
    <definedName name="BEx1KGY9QEHZ9QSARMQUTQKRK4UX" localSheetId="3" hidden="1">#REF!</definedName>
    <definedName name="BEx1KGY9QEHZ9QSARMQUTQKRK4UX" localSheetId="0" hidden="1">#REF!</definedName>
    <definedName name="BEx1KGY9QEHZ9QSARMQUTQKRK4UX" localSheetId="1" hidden="1">#REF!</definedName>
    <definedName name="BEx1KGY9QEHZ9QSARMQUTQKRK4UX" hidden="1">#REF!</definedName>
    <definedName name="BEx1KIWH5MOLR00SBECT39NS3AJ1" localSheetId="7" hidden="1">#REF!</definedName>
    <definedName name="BEx1KIWH5MOLR00SBECT39NS3AJ1" localSheetId="3" hidden="1">#REF!</definedName>
    <definedName name="BEx1KIWH5MOLR00SBECT39NS3AJ1" localSheetId="0" hidden="1">#REF!</definedName>
    <definedName name="BEx1KIWH5MOLR00SBECT39NS3AJ1" localSheetId="1" hidden="1">#REF!</definedName>
    <definedName name="BEx1KIWH5MOLR00SBECT39NS3AJ1" hidden="1">#REF!</definedName>
    <definedName name="BEx1KKP1ELIF2UII2FWVGL7M1X7J" localSheetId="7" hidden="1">#REF!</definedName>
    <definedName name="BEx1KKP1ELIF2UII2FWVGL7M1X7J" localSheetId="3" hidden="1">#REF!</definedName>
    <definedName name="BEx1KKP1ELIF2UII2FWVGL7M1X7J" localSheetId="0" hidden="1">#REF!</definedName>
    <definedName name="BEx1KKP1ELIF2UII2FWVGL7M1X7J" localSheetId="1" hidden="1">#REF!</definedName>
    <definedName name="BEx1KKP1ELIF2UII2FWVGL7M1X7J" hidden="1">#REF!</definedName>
    <definedName name="BEx1KQJKIAPZKE9YDYH5HKXX52FM" localSheetId="7" hidden="1">#REF!</definedName>
    <definedName name="BEx1KQJKIAPZKE9YDYH5HKXX52FM" localSheetId="3" hidden="1">#REF!</definedName>
    <definedName name="BEx1KQJKIAPZKE9YDYH5HKXX52FM" localSheetId="0" hidden="1">#REF!</definedName>
    <definedName name="BEx1KQJKIAPZKE9YDYH5HKXX52FM" localSheetId="1" hidden="1">#REF!</definedName>
    <definedName name="BEx1KQJKIAPZKE9YDYH5HKXX52FM" hidden="1">#REF!</definedName>
    <definedName name="BEx1KUVWMB0QCWA3RBE4CADFVRIS" localSheetId="7" hidden="1">#REF!</definedName>
    <definedName name="BEx1KUVWMB0QCWA3RBE4CADFVRIS" localSheetId="3" hidden="1">#REF!</definedName>
    <definedName name="BEx1KUVWMB0QCWA3RBE4CADFVRIS" localSheetId="0" hidden="1">#REF!</definedName>
    <definedName name="BEx1KUVWMB0QCWA3RBE4CADFVRIS" localSheetId="1" hidden="1">#REF!</definedName>
    <definedName name="BEx1KUVWMB0QCWA3RBE4CADFVRIS" hidden="1">#REF!</definedName>
    <definedName name="BEx1L0AAH7PV8PPQQDBP5AI4TLYP" localSheetId="7" hidden="1">#REF!</definedName>
    <definedName name="BEx1L0AAH7PV8PPQQDBP5AI4TLYP" localSheetId="3" hidden="1">#REF!</definedName>
    <definedName name="BEx1L0AAH7PV8PPQQDBP5AI4TLYP" localSheetId="0" hidden="1">#REF!</definedName>
    <definedName name="BEx1L0AAH7PV8PPQQDBP5AI4TLYP" localSheetId="1" hidden="1">#REF!</definedName>
    <definedName name="BEx1L0AAH7PV8PPQQDBP5AI4TLYP" hidden="1">#REF!</definedName>
    <definedName name="BEx1L2OG1SDFK2TPXELJ77YP4NI2" localSheetId="7" hidden="1">#REF!</definedName>
    <definedName name="BEx1L2OG1SDFK2TPXELJ77YP4NI2" localSheetId="3" hidden="1">#REF!</definedName>
    <definedName name="BEx1L2OG1SDFK2TPXELJ77YP4NI2" localSheetId="0" hidden="1">#REF!</definedName>
    <definedName name="BEx1L2OG1SDFK2TPXELJ77YP4NI2" localSheetId="1" hidden="1">#REF!</definedName>
    <definedName name="BEx1L2OG1SDFK2TPXELJ77YP4NI2" hidden="1">#REF!</definedName>
    <definedName name="BEx1L6Q60MWRDJB4L20LK0XPA0Z2" localSheetId="7" hidden="1">#REF!</definedName>
    <definedName name="BEx1L6Q60MWRDJB4L20LK0XPA0Z2" localSheetId="3" hidden="1">#REF!</definedName>
    <definedName name="BEx1L6Q60MWRDJB4L20LK0XPA0Z2" localSheetId="0" hidden="1">#REF!</definedName>
    <definedName name="BEx1L6Q60MWRDJB4L20LK0XPA0Z2" localSheetId="1" hidden="1">#REF!</definedName>
    <definedName name="BEx1L6Q60MWRDJB4L20LK0XPA0Z2" hidden="1">#REF!</definedName>
    <definedName name="BEx1L7BSEFOLQDNZWMLUNBRO08T4" localSheetId="7" hidden="1">#REF!</definedName>
    <definedName name="BEx1L7BSEFOLQDNZWMLUNBRO08T4" localSheetId="3" hidden="1">#REF!</definedName>
    <definedName name="BEx1L7BSEFOLQDNZWMLUNBRO08T4" localSheetId="0" hidden="1">#REF!</definedName>
    <definedName name="BEx1L7BSEFOLQDNZWMLUNBRO08T4" localSheetId="1" hidden="1">#REF!</definedName>
    <definedName name="BEx1L7BSEFOLQDNZWMLUNBRO08T4" hidden="1">#REF!</definedName>
    <definedName name="BEx1LD63FP2Z4BR9TKSHOZW9KKZ5" localSheetId="7" hidden="1">#REF!</definedName>
    <definedName name="BEx1LD63FP2Z4BR9TKSHOZW9KKZ5" localSheetId="3" hidden="1">#REF!</definedName>
    <definedName name="BEx1LD63FP2Z4BR9TKSHOZW9KKZ5" localSheetId="0" hidden="1">#REF!</definedName>
    <definedName name="BEx1LD63FP2Z4BR9TKSHOZW9KKZ5" localSheetId="1" hidden="1">#REF!</definedName>
    <definedName name="BEx1LD63FP2Z4BR9TKSHOZW9KKZ5" hidden="1">#REF!</definedName>
    <definedName name="BEx1LDMB9RW982DUILM2WPT5VWQ3" localSheetId="7" hidden="1">#REF!</definedName>
    <definedName name="BEx1LDMB9RW982DUILM2WPT5VWQ3" localSheetId="3" hidden="1">#REF!</definedName>
    <definedName name="BEx1LDMB9RW982DUILM2WPT5VWQ3" localSheetId="0" hidden="1">#REF!</definedName>
    <definedName name="BEx1LDMB9RW982DUILM2WPT5VWQ3" localSheetId="1" hidden="1">#REF!</definedName>
    <definedName name="BEx1LDMB9RW982DUILM2WPT5VWQ3" hidden="1">#REF!</definedName>
    <definedName name="BEx1LFF2UQ13XL4X1I2WBD73NZ21" localSheetId="7" hidden="1">#REF!</definedName>
    <definedName name="BEx1LFF2UQ13XL4X1I2WBD73NZ21" localSheetId="3" hidden="1">#REF!</definedName>
    <definedName name="BEx1LFF2UQ13XL4X1I2WBD73NZ21" localSheetId="0" hidden="1">#REF!</definedName>
    <definedName name="BEx1LFF2UQ13XL4X1I2WBD73NZ21" localSheetId="1" hidden="1">#REF!</definedName>
    <definedName name="BEx1LFF2UQ13XL4X1I2WBD73NZ21" hidden="1">#REF!</definedName>
    <definedName name="BEx1LKTB33LO23ACTADIVRY7ZNFC" localSheetId="7" hidden="1">#REF!</definedName>
    <definedName name="BEx1LKTB33LO23ACTADIVRY7ZNFC" localSheetId="3" hidden="1">#REF!</definedName>
    <definedName name="BEx1LKTB33LO23ACTADIVRY7ZNFC" localSheetId="0" hidden="1">#REF!</definedName>
    <definedName name="BEx1LKTB33LO23ACTADIVRY7ZNFC" localSheetId="1" hidden="1">#REF!</definedName>
    <definedName name="BEx1LKTB33LO23ACTADIVRY7ZNFC" hidden="1">#REF!</definedName>
    <definedName name="BEx1LQNKVZAXGSEPDAM8AWU2FHHJ" localSheetId="7" hidden="1">#REF!</definedName>
    <definedName name="BEx1LQNKVZAXGSEPDAM8AWU2FHHJ" localSheetId="3" hidden="1">#REF!</definedName>
    <definedName name="BEx1LQNKVZAXGSEPDAM8AWU2FHHJ" localSheetId="0" hidden="1">#REF!</definedName>
    <definedName name="BEx1LQNKVZAXGSEPDAM8AWU2FHHJ" localSheetId="1" hidden="1">#REF!</definedName>
    <definedName name="BEx1LQNKVZAXGSEPDAM8AWU2FHHJ" hidden="1">#REF!</definedName>
    <definedName name="BEx1LRPGDQCOEMW8YT80J1XCDCIV" localSheetId="7" hidden="1">#REF!</definedName>
    <definedName name="BEx1LRPGDQCOEMW8YT80J1XCDCIV" localSheetId="3" hidden="1">#REF!</definedName>
    <definedName name="BEx1LRPGDQCOEMW8YT80J1XCDCIV" localSheetId="0" hidden="1">#REF!</definedName>
    <definedName name="BEx1LRPGDQCOEMW8YT80J1XCDCIV" localSheetId="1" hidden="1">#REF!</definedName>
    <definedName name="BEx1LRPGDQCOEMW8YT80J1XCDCIV" hidden="1">#REF!</definedName>
    <definedName name="BEx1LRUSJW4JG54X07QWD9R27WV9" localSheetId="7" hidden="1">#REF!</definedName>
    <definedName name="BEx1LRUSJW4JG54X07QWD9R27WV9" localSheetId="3" hidden="1">#REF!</definedName>
    <definedName name="BEx1LRUSJW4JG54X07QWD9R27WV9" localSheetId="0" hidden="1">#REF!</definedName>
    <definedName name="BEx1LRUSJW4JG54X07QWD9R27WV9" localSheetId="1" hidden="1">#REF!</definedName>
    <definedName name="BEx1LRUSJW4JG54X07QWD9R27WV9" hidden="1">#REF!</definedName>
    <definedName name="BEx1M1WBK5T0LP1AK2JYV6W87ID6" localSheetId="7" hidden="1">#REF!</definedName>
    <definedName name="BEx1M1WBK5T0LP1AK2JYV6W87ID6" localSheetId="3" hidden="1">#REF!</definedName>
    <definedName name="BEx1M1WBK5T0LP1AK2JYV6W87ID6" localSheetId="0" hidden="1">#REF!</definedName>
    <definedName name="BEx1M1WBK5T0LP1AK2JYV6W87ID6" localSheetId="1" hidden="1">#REF!</definedName>
    <definedName name="BEx1M1WBK5T0LP1AK2JYV6W87ID6" hidden="1">#REF!</definedName>
    <definedName name="BEx1M51HHDYGIT8PON7U8ICL2S95" localSheetId="7" hidden="1">#REF!</definedName>
    <definedName name="BEx1M51HHDYGIT8PON7U8ICL2S95" localSheetId="3" hidden="1">#REF!</definedName>
    <definedName name="BEx1M51HHDYGIT8PON7U8ICL2S95" localSheetId="0" hidden="1">#REF!</definedName>
    <definedName name="BEx1M51HHDYGIT8PON7U8ICL2S95" localSheetId="1" hidden="1">#REF!</definedName>
    <definedName name="BEx1M51HHDYGIT8PON7U8ICL2S95" hidden="1">#REF!</definedName>
    <definedName name="BEx1MP4FWKV0QYXE13PX9JSNA270" localSheetId="7" hidden="1">#REF!</definedName>
    <definedName name="BEx1MP4FWKV0QYXE13PX9JSNA270" localSheetId="3" hidden="1">#REF!</definedName>
    <definedName name="BEx1MP4FWKV0QYXE13PX9JSNA270" localSheetId="0" hidden="1">#REF!</definedName>
    <definedName name="BEx1MP4FWKV0QYXE13PX9JSNA270" localSheetId="1" hidden="1">#REF!</definedName>
    <definedName name="BEx1MP4FWKV0QYXE13PX9JSNA270" hidden="1">#REF!</definedName>
    <definedName name="BEx1MSV791FSS4CZQKG04NHT3F79" localSheetId="7" hidden="1">#REF!</definedName>
    <definedName name="BEx1MSV791FSS4CZQKG04NHT3F79" localSheetId="3" hidden="1">#REF!</definedName>
    <definedName name="BEx1MSV791FSS4CZQKG04NHT3F79" localSheetId="0" hidden="1">#REF!</definedName>
    <definedName name="BEx1MSV791FSS4CZQKG04NHT3F79" localSheetId="1" hidden="1">#REF!</definedName>
    <definedName name="BEx1MSV791FSS4CZQKG04NHT3F79" hidden="1">#REF!</definedName>
    <definedName name="BEx1MTRKKVCHOZ0YGID6HZ49LJTO" localSheetId="7" hidden="1">#REF!</definedName>
    <definedName name="BEx1MTRKKVCHOZ0YGID6HZ49LJTO" localSheetId="3" hidden="1">#REF!</definedName>
    <definedName name="BEx1MTRKKVCHOZ0YGID6HZ49LJTO" localSheetId="0" hidden="1">#REF!</definedName>
    <definedName name="BEx1MTRKKVCHOZ0YGID6HZ49LJTO" localSheetId="1" hidden="1">#REF!</definedName>
    <definedName name="BEx1MTRKKVCHOZ0YGID6HZ49LJTO" hidden="1">#REF!</definedName>
    <definedName name="BEx1N3CUJ3UX61X38ZAJVPEN4KMC" localSheetId="7" hidden="1">#REF!</definedName>
    <definedName name="BEx1N3CUJ3UX61X38ZAJVPEN4KMC" localSheetId="3" hidden="1">#REF!</definedName>
    <definedName name="BEx1N3CUJ3UX61X38ZAJVPEN4KMC" localSheetId="0" hidden="1">#REF!</definedName>
    <definedName name="BEx1N3CUJ3UX61X38ZAJVPEN4KMC" localSheetId="1" hidden="1">#REF!</definedName>
    <definedName name="BEx1N3CUJ3UX61X38ZAJVPEN4KMC" hidden="1">#REF!</definedName>
    <definedName name="BEx1N5R5IJ3CG6CL344F5KWPINEO" localSheetId="7" hidden="1">#REF!</definedName>
    <definedName name="BEx1N5R5IJ3CG6CL344F5KWPINEO" localSheetId="3" hidden="1">#REF!</definedName>
    <definedName name="BEx1N5R5IJ3CG6CL344F5KWPINEO" localSheetId="0" hidden="1">#REF!</definedName>
    <definedName name="BEx1N5R5IJ3CG6CL344F5KWPINEO" localSheetId="1" hidden="1">#REF!</definedName>
    <definedName name="BEx1N5R5IJ3CG6CL344F5KWPINEO" hidden="1">#REF!</definedName>
    <definedName name="BEx1NFCFVPBS7XURQ8Y0BZEGPBVP" localSheetId="7" hidden="1">#REF!</definedName>
    <definedName name="BEx1NFCFVPBS7XURQ8Y0BZEGPBVP" localSheetId="3" hidden="1">#REF!</definedName>
    <definedName name="BEx1NFCFVPBS7XURQ8Y0BZEGPBVP" localSheetId="0" hidden="1">#REF!</definedName>
    <definedName name="BEx1NFCFVPBS7XURQ8Y0BZEGPBVP" localSheetId="1" hidden="1">#REF!</definedName>
    <definedName name="BEx1NFCFVPBS7XURQ8Y0BZEGPBVP" hidden="1">#REF!</definedName>
    <definedName name="BEx1NM34KQTO1LDNSAFD1L82UZFG" localSheetId="7" hidden="1">#REF!</definedName>
    <definedName name="BEx1NM34KQTO1LDNSAFD1L82UZFG" localSheetId="3" hidden="1">#REF!</definedName>
    <definedName name="BEx1NM34KQTO1LDNSAFD1L82UZFG" localSheetId="0" hidden="1">#REF!</definedName>
    <definedName name="BEx1NM34KQTO1LDNSAFD1L82UZFG" localSheetId="1" hidden="1">#REF!</definedName>
    <definedName name="BEx1NM34KQTO1LDNSAFD1L82UZFG" hidden="1">#REF!</definedName>
    <definedName name="BEx1NO6TXZVOGCUWCCRTXRXWW0XL" localSheetId="7" hidden="1">#REF!</definedName>
    <definedName name="BEx1NO6TXZVOGCUWCCRTXRXWW0XL" localSheetId="3" hidden="1">#REF!</definedName>
    <definedName name="BEx1NO6TXZVOGCUWCCRTXRXWW0XL" localSheetId="0" hidden="1">#REF!</definedName>
    <definedName name="BEx1NO6TXZVOGCUWCCRTXRXWW0XL" localSheetId="1" hidden="1">#REF!</definedName>
    <definedName name="BEx1NO6TXZVOGCUWCCRTXRXWW0XL" hidden="1">#REF!</definedName>
    <definedName name="BEx1NS8EU5P9FQV3S0WRTXI5L361" localSheetId="7" hidden="1">#REF!</definedName>
    <definedName name="BEx1NS8EU5P9FQV3S0WRTXI5L361" localSheetId="3" hidden="1">#REF!</definedName>
    <definedName name="BEx1NS8EU5P9FQV3S0WRTXI5L361" localSheetId="0" hidden="1">#REF!</definedName>
    <definedName name="BEx1NS8EU5P9FQV3S0WRTXI5L361" localSheetId="1" hidden="1">#REF!</definedName>
    <definedName name="BEx1NS8EU5P9FQV3S0WRTXI5L361" hidden="1">#REF!</definedName>
    <definedName name="BEx1NUBX5VUYZFKQH69FN6BTLWCR" localSheetId="7" hidden="1">#REF!</definedName>
    <definedName name="BEx1NUBX5VUYZFKQH69FN6BTLWCR" localSheetId="3" hidden="1">#REF!</definedName>
    <definedName name="BEx1NUBX5VUYZFKQH69FN6BTLWCR" localSheetId="0" hidden="1">#REF!</definedName>
    <definedName name="BEx1NUBX5VUYZFKQH69FN6BTLWCR" localSheetId="1" hidden="1">#REF!</definedName>
    <definedName name="BEx1NUBX5VUYZFKQH69FN6BTLWCR" hidden="1">#REF!</definedName>
    <definedName name="BEx1NZ4K1L8UON80Y2A4RASKWGNP" localSheetId="7" hidden="1">#REF!</definedName>
    <definedName name="BEx1NZ4K1L8UON80Y2A4RASKWGNP" localSheetId="3" hidden="1">#REF!</definedName>
    <definedName name="BEx1NZ4K1L8UON80Y2A4RASKWGNP" localSheetId="0" hidden="1">#REF!</definedName>
    <definedName name="BEx1NZ4K1L8UON80Y2A4RASKWGNP" localSheetId="1" hidden="1">#REF!</definedName>
    <definedName name="BEx1NZ4K1L8UON80Y2A4RASKWGNP" hidden="1">#REF!</definedName>
    <definedName name="BEx1O24FB2CPATAGE3T7L1NBQQO1" localSheetId="7" hidden="1">#REF!</definedName>
    <definedName name="BEx1O24FB2CPATAGE3T7L1NBQQO1" localSheetId="3" hidden="1">#REF!</definedName>
    <definedName name="BEx1O24FB2CPATAGE3T7L1NBQQO1" localSheetId="0" hidden="1">#REF!</definedName>
    <definedName name="BEx1O24FB2CPATAGE3T7L1NBQQO1" localSheetId="1" hidden="1">#REF!</definedName>
    <definedName name="BEx1O24FB2CPATAGE3T7L1NBQQO1" hidden="1">#REF!</definedName>
    <definedName name="BEx1OLAZ915OGYWP0QP1QQWDLCRX" localSheetId="7" hidden="1">#REF!</definedName>
    <definedName name="BEx1OLAZ915OGYWP0QP1QQWDLCRX" localSheetId="3" hidden="1">#REF!</definedName>
    <definedName name="BEx1OLAZ915OGYWP0QP1QQWDLCRX" localSheetId="0" hidden="1">#REF!</definedName>
    <definedName name="BEx1OLAZ915OGYWP0QP1QQWDLCRX" localSheetId="1" hidden="1">#REF!</definedName>
    <definedName name="BEx1OLAZ915OGYWP0QP1QQWDLCRX" hidden="1">#REF!</definedName>
    <definedName name="BEx1OO5ER042IS6IC4TLDI75JNVH" localSheetId="7" hidden="1">#REF!</definedName>
    <definedName name="BEx1OO5ER042IS6IC4TLDI75JNVH" localSheetId="3" hidden="1">#REF!</definedName>
    <definedName name="BEx1OO5ER042IS6IC4TLDI75JNVH" localSheetId="0" hidden="1">#REF!</definedName>
    <definedName name="BEx1OO5ER042IS6IC4TLDI75JNVH" localSheetId="1" hidden="1">#REF!</definedName>
    <definedName name="BEx1OO5ER042IS6IC4TLDI75JNVH" hidden="1">#REF!</definedName>
    <definedName name="BEx1OTE54CBSUT8FWKRALEDCUWN4" localSheetId="7" hidden="1">#REF!</definedName>
    <definedName name="BEx1OTE54CBSUT8FWKRALEDCUWN4" localSheetId="3" hidden="1">#REF!</definedName>
    <definedName name="BEx1OTE54CBSUT8FWKRALEDCUWN4" localSheetId="0" hidden="1">#REF!</definedName>
    <definedName name="BEx1OTE54CBSUT8FWKRALEDCUWN4" localSheetId="1" hidden="1">#REF!</definedName>
    <definedName name="BEx1OTE54CBSUT8FWKRALEDCUWN4" hidden="1">#REF!</definedName>
    <definedName name="BEx1OVSMPADTX95QUOX34KZQ8EDY" localSheetId="7" hidden="1">#REF!</definedName>
    <definedName name="BEx1OVSMPADTX95QUOX34KZQ8EDY" localSheetId="3" hidden="1">#REF!</definedName>
    <definedName name="BEx1OVSMPADTX95QUOX34KZQ8EDY" localSheetId="0" hidden="1">#REF!</definedName>
    <definedName name="BEx1OVSMPADTX95QUOX34KZQ8EDY" localSheetId="1" hidden="1">#REF!</definedName>
    <definedName name="BEx1OVSMPADTX95QUOX34KZQ8EDY" hidden="1">#REF!</definedName>
    <definedName name="BEx1OWJJ0DP4628GCVVRQ9X0DRHQ" localSheetId="7" hidden="1">#REF!</definedName>
    <definedName name="BEx1OWJJ0DP4628GCVVRQ9X0DRHQ" localSheetId="3" hidden="1">#REF!</definedName>
    <definedName name="BEx1OWJJ0DP4628GCVVRQ9X0DRHQ" localSheetId="0" hidden="1">#REF!</definedName>
    <definedName name="BEx1OWJJ0DP4628GCVVRQ9X0DRHQ" localSheetId="1" hidden="1">#REF!</definedName>
    <definedName name="BEx1OWJJ0DP4628GCVVRQ9X0DRHQ" hidden="1">#REF!</definedName>
    <definedName name="BEx1OX544IO9FQJI7YYQGZCEHB3O" localSheetId="7" hidden="1">#REF!</definedName>
    <definedName name="BEx1OX544IO9FQJI7YYQGZCEHB3O" localSheetId="3" hidden="1">#REF!</definedName>
    <definedName name="BEx1OX544IO9FQJI7YYQGZCEHB3O" localSheetId="0" hidden="1">#REF!</definedName>
    <definedName name="BEx1OX544IO9FQJI7YYQGZCEHB3O" localSheetId="1" hidden="1">#REF!</definedName>
    <definedName name="BEx1OX544IO9FQJI7YYQGZCEHB3O" hidden="1">#REF!</definedName>
    <definedName name="BEx1OY6SVEUT2EQ26P7EKEND342G" localSheetId="7" hidden="1">#REF!</definedName>
    <definedName name="BEx1OY6SVEUT2EQ26P7EKEND342G" localSheetId="3" hidden="1">#REF!</definedName>
    <definedName name="BEx1OY6SVEUT2EQ26P7EKEND342G" localSheetId="0" hidden="1">#REF!</definedName>
    <definedName name="BEx1OY6SVEUT2EQ26P7EKEND342G" localSheetId="1" hidden="1">#REF!</definedName>
    <definedName name="BEx1OY6SVEUT2EQ26P7EKEND342G" hidden="1">#REF!</definedName>
    <definedName name="BEx1OYN1LPIPI12O9G6F7QAOS9T4" localSheetId="7" hidden="1">#REF!</definedName>
    <definedName name="BEx1OYN1LPIPI12O9G6F7QAOS9T4" localSheetId="3" hidden="1">#REF!</definedName>
    <definedName name="BEx1OYN1LPIPI12O9G6F7QAOS9T4" localSheetId="0" hidden="1">#REF!</definedName>
    <definedName name="BEx1OYN1LPIPI12O9G6F7QAOS9T4" localSheetId="1" hidden="1">#REF!</definedName>
    <definedName name="BEx1OYN1LPIPI12O9G6F7QAOS9T4" hidden="1">#REF!</definedName>
    <definedName name="BEx1P1HHKJA799O3YZXQAX6KFH58" localSheetId="7" hidden="1">#REF!</definedName>
    <definedName name="BEx1P1HHKJA799O3YZXQAX6KFH58" localSheetId="3" hidden="1">#REF!</definedName>
    <definedName name="BEx1P1HHKJA799O3YZXQAX6KFH58" localSheetId="0" hidden="1">#REF!</definedName>
    <definedName name="BEx1P1HHKJA799O3YZXQAX6KFH58" localSheetId="1" hidden="1">#REF!</definedName>
    <definedName name="BEx1P1HHKJA799O3YZXQAX6KFH58" hidden="1">#REF!</definedName>
    <definedName name="BEx1P34W467WGPOXPK292QFJIPHJ" localSheetId="7" hidden="1">#REF!</definedName>
    <definedName name="BEx1P34W467WGPOXPK292QFJIPHJ" localSheetId="3" hidden="1">#REF!</definedName>
    <definedName name="BEx1P34W467WGPOXPK292QFJIPHJ" localSheetId="0" hidden="1">#REF!</definedName>
    <definedName name="BEx1P34W467WGPOXPK292QFJIPHJ" localSheetId="1" hidden="1">#REF!</definedName>
    <definedName name="BEx1P34W467WGPOXPK292QFJIPHJ" hidden="1">#REF!</definedName>
    <definedName name="BEx1P76FRYAB1BWA5RJS4KOB3G9I" localSheetId="7" hidden="1">#REF!</definedName>
    <definedName name="BEx1P76FRYAB1BWA5RJS4KOB3G9I" localSheetId="3" hidden="1">#REF!</definedName>
    <definedName name="BEx1P76FRYAB1BWA5RJS4KOB3G9I" localSheetId="0" hidden="1">#REF!</definedName>
    <definedName name="BEx1P76FRYAB1BWA5RJS4KOB3G9I" localSheetId="1" hidden="1">#REF!</definedName>
    <definedName name="BEx1P76FRYAB1BWA5RJS4KOB3G9I" hidden="1">#REF!</definedName>
    <definedName name="BEx1P7S1J4TKGVJ43C2Q2R3M9WRB" localSheetId="7" hidden="1">#REF!</definedName>
    <definedName name="BEx1P7S1J4TKGVJ43C2Q2R3M9WRB" localSheetId="3" hidden="1">#REF!</definedName>
    <definedName name="BEx1P7S1J4TKGVJ43C2Q2R3M9WRB" localSheetId="0" hidden="1">#REF!</definedName>
    <definedName name="BEx1P7S1J4TKGVJ43C2Q2R3M9WRB" localSheetId="1" hidden="1">#REF!</definedName>
    <definedName name="BEx1P7S1J4TKGVJ43C2Q2R3M9WRB" hidden="1">#REF!</definedName>
    <definedName name="BEx1P8OF6WY3IH8SO71KQOU83V3Y" localSheetId="7" hidden="1">#REF!</definedName>
    <definedName name="BEx1P8OF6WY3IH8SO71KQOU83V3Y" localSheetId="3" hidden="1">#REF!</definedName>
    <definedName name="BEx1P8OF6WY3IH8SO71KQOU83V3Y" localSheetId="0" hidden="1">#REF!</definedName>
    <definedName name="BEx1P8OF6WY3IH8SO71KQOU83V3Y" localSheetId="1" hidden="1">#REF!</definedName>
    <definedName name="BEx1P8OF6WY3IH8SO71KQOU83V3Y" hidden="1">#REF!</definedName>
    <definedName name="BEx1PA11BLPVZM8RC5BL46WX8YB5" localSheetId="7" hidden="1">#REF!</definedName>
    <definedName name="BEx1PA11BLPVZM8RC5BL46WX8YB5" localSheetId="3" hidden="1">#REF!</definedName>
    <definedName name="BEx1PA11BLPVZM8RC5BL46WX8YB5" localSheetId="0" hidden="1">#REF!</definedName>
    <definedName name="BEx1PA11BLPVZM8RC5BL46WX8YB5" localSheetId="1" hidden="1">#REF!</definedName>
    <definedName name="BEx1PA11BLPVZM8RC5BL46WX8YB5" hidden="1">#REF!</definedName>
    <definedName name="BEx1PAMMMZTO2BTR6YLZ9ASMPS4N" localSheetId="7" hidden="1">#REF!</definedName>
    <definedName name="BEx1PAMMMZTO2BTR6YLZ9ASMPS4N" localSheetId="3" hidden="1">#REF!</definedName>
    <definedName name="BEx1PAMMMZTO2BTR6YLZ9ASMPS4N" localSheetId="0" hidden="1">#REF!</definedName>
    <definedName name="BEx1PAMMMZTO2BTR6YLZ9ASMPS4N" localSheetId="1" hidden="1">#REF!</definedName>
    <definedName name="BEx1PAMMMZTO2BTR6YLZ9ASMPS4N" hidden="1">#REF!</definedName>
    <definedName name="BEx1PBZ4BEFIPGMQXT9T8S4PZ2IM" localSheetId="7" hidden="1">#REF!</definedName>
    <definedName name="BEx1PBZ4BEFIPGMQXT9T8S4PZ2IM" localSheetId="3" hidden="1">#REF!</definedName>
    <definedName name="BEx1PBZ4BEFIPGMQXT9T8S4PZ2IM" localSheetId="0" hidden="1">#REF!</definedName>
    <definedName name="BEx1PBZ4BEFIPGMQXT9T8S4PZ2IM" localSheetId="1" hidden="1">#REF!</definedName>
    <definedName name="BEx1PBZ4BEFIPGMQXT9T8S4PZ2IM" hidden="1">#REF!</definedName>
    <definedName name="BEx1PJMAAUI73DAR3XUON2UMXTBS" localSheetId="7" hidden="1">#REF!</definedName>
    <definedName name="BEx1PJMAAUI73DAR3XUON2UMXTBS" localSheetId="3" hidden="1">#REF!</definedName>
    <definedName name="BEx1PJMAAUI73DAR3XUON2UMXTBS" localSheetId="0" hidden="1">#REF!</definedName>
    <definedName name="BEx1PJMAAUI73DAR3XUON2UMXTBS" localSheetId="1" hidden="1">#REF!</definedName>
    <definedName name="BEx1PJMAAUI73DAR3XUON2UMXTBS" hidden="1">#REF!</definedName>
    <definedName name="BEx1PLF2CFSXBZPVI6CJ534EIJDN" localSheetId="7" hidden="1">#REF!</definedName>
    <definedName name="BEx1PLF2CFSXBZPVI6CJ534EIJDN" localSheetId="3" hidden="1">#REF!</definedName>
    <definedName name="BEx1PLF2CFSXBZPVI6CJ534EIJDN" localSheetId="0" hidden="1">#REF!</definedName>
    <definedName name="BEx1PLF2CFSXBZPVI6CJ534EIJDN" localSheetId="1" hidden="1">#REF!</definedName>
    <definedName name="BEx1PLF2CFSXBZPVI6CJ534EIJDN" hidden="1">#REF!</definedName>
    <definedName name="BEx1PMWZB2DO6EM9BKLUICZJ65HD" localSheetId="7" hidden="1">#REF!</definedName>
    <definedName name="BEx1PMWZB2DO6EM9BKLUICZJ65HD" localSheetId="3" hidden="1">#REF!</definedName>
    <definedName name="BEx1PMWZB2DO6EM9BKLUICZJ65HD" localSheetId="0" hidden="1">#REF!</definedName>
    <definedName name="BEx1PMWZB2DO6EM9BKLUICZJ65HD" localSheetId="1" hidden="1">#REF!</definedName>
    <definedName name="BEx1PMWZB2DO6EM9BKLUICZJ65HD" hidden="1">#REF!</definedName>
    <definedName name="BEx1PU3X6U0EVLY9569KVBPAH7XU" localSheetId="7" hidden="1">#REF!</definedName>
    <definedName name="BEx1PU3X6U0EVLY9569KVBPAH7XU" localSheetId="3" hidden="1">#REF!</definedName>
    <definedName name="BEx1PU3X6U0EVLY9569KVBPAH7XU" localSheetId="0" hidden="1">#REF!</definedName>
    <definedName name="BEx1PU3X6U0EVLY9569KVBPAH7XU" localSheetId="1" hidden="1">#REF!</definedName>
    <definedName name="BEx1PU3X6U0EVLY9569KVBPAH7XU" hidden="1">#REF!</definedName>
    <definedName name="BEx1Q9OV5AOW28OUGRFCD3ZFVWC3" localSheetId="7" hidden="1">#REF!</definedName>
    <definedName name="BEx1Q9OV5AOW28OUGRFCD3ZFVWC3" localSheetId="3" hidden="1">#REF!</definedName>
    <definedName name="BEx1Q9OV5AOW28OUGRFCD3ZFVWC3" localSheetId="0" hidden="1">#REF!</definedName>
    <definedName name="BEx1Q9OV5AOW28OUGRFCD3ZFVWC3" localSheetId="1" hidden="1">#REF!</definedName>
    <definedName name="BEx1Q9OV5AOW28OUGRFCD3ZFVWC3" hidden="1">#REF!</definedName>
    <definedName name="BEx1QA54J2A4I7IBQR19BTY28ZMR" localSheetId="7" hidden="1">#REF!</definedName>
    <definedName name="BEx1QA54J2A4I7IBQR19BTY28ZMR" localSheetId="3" hidden="1">#REF!</definedName>
    <definedName name="BEx1QA54J2A4I7IBQR19BTY28ZMR" localSheetId="0" hidden="1">#REF!</definedName>
    <definedName name="BEx1QA54J2A4I7IBQR19BTY28ZMR" localSheetId="1" hidden="1">#REF!</definedName>
    <definedName name="BEx1QA54J2A4I7IBQR19BTY28ZMR" hidden="1">#REF!</definedName>
    <definedName name="BEx1QD50TNYYZ6YO943BWHPB9UD9" localSheetId="7" hidden="1">#REF!</definedName>
    <definedName name="BEx1QD50TNYYZ6YO943BWHPB9UD9" localSheetId="3" hidden="1">#REF!</definedName>
    <definedName name="BEx1QD50TNYYZ6YO943BWHPB9UD9" localSheetId="0" hidden="1">#REF!</definedName>
    <definedName name="BEx1QD50TNYYZ6YO943BWHPB9UD9" localSheetId="1" hidden="1">#REF!</definedName>
    <definedName name="BEx1QD50TNYYZ6YO943BWHPB9UD9" hidden="1">#REF!</definedName>
    <definedName name="BEx1QMQAHG3KQUK59DVM68SWKZIZ" localSheetId="7" hidden="1">#REF!</definedName>
    <definedName name="BEx1QMQAHG3KQUK59DVM68SWKZIZ" localSheetId="3" hidden="1">#REF!</definedName>
    <definedName name="BEx1QMQAHG3KQUK59DVM68SWKZIZ" localSheetId="0" hidden="1">#REF!</definedName>
    <definedName name="BEx1QMQAHG3KQUK59DVM68SWKZIZ" localSheetId="1" hidden="1">#REF!</definedName>
    <definedName name="BEx1QMQAHG3KQUK59DVM68SWKZIZ" hidden="1">#REF!</definedName>
    <definedName name="BEx1R9YFKJCMSEST8OVCAO5E47FO" localSheetId="7" hidden="1">#REF!</definedName>
    <definedName name="BEx1R9YFKJCMSEST8OVCAO5E47FO" localSheetId="3" hidden="1">#REF!</definedName>
    <definedName name="BEx1R9YFKJCMSEST8OVCAO5E47FO" localSheetId="0" hidden="1">#REF!</definedName>
    <definedName name="BEx1R9YFKJCMSEST8OVCAO5E47FO" localSheetId="1" hidden="1">#REF!</definedName>
    <definedName name="BEx1R9YFKJCMSEST8OVCAO5E47FO" hidden="1">#REF!</definedName>
    <definedName name="BEx1RBGC06B3T52OIC0EQ1KGVP1I" localSheetId="7" hidden="1">#REF!</definedName>
    <definedName name="BEx1RBGC06B3T52OIC0EQ1KGVP1I" localSheetId="3" hidden="1">#REF!</definedName>
    <definedName name="BEx1RBGC06B3T52OIC0EQ1KGVP1I" localSheetId="0" hidden="1">#REF!</definedName>
    <definedName name="BEx1RBGC06B3T52OIC0EQ1KGVP1I" localSheetId="1" hidden="1">#REF!</definedName>
    <definedName name="BEx1RBGC06B3T52OIC0EQ1KGVP1I" hidden="1">#REF!</definedName>
    <definedName name="BEx1RRC7X4NI1CU4EO5XYE2GVARJ" localSheetId="7" hidden="1">#REF!</definedName>
    <definedName name="BEx1RRC7X4NI1CU4EO5XYE2GVARJ" localSheetId="3" hidden="1">#REF!</definedName>
    <definedName name="BEx1RRC7X4NI1CU4EO5XYE2GVARJ" localSheetId="0" hidden="1">#REF!</definedName>
    <definedName name="BEx1RRC7X4NI1CU4EO5XYE2GVARJ" localSheetId="1" hidden="1">#REF!</definedName>
    <definedName name="BEx1RRC7X4NI1CU4EO5XYE2GVARJ" hidden="1">#REF!</definedName>
    <definedName name="BEx1RZA1NCGT832L7EMR7GMF588W" localSheetId="7" hidden="1">#REF!</definedName>
    <definedName name="BEx1RZA1NCGT832L7EMR7GMF588W" localSheetId="3" hidden="1">#REF!</definedName>
    <definedName name="BEx1RZA1NCGT832L7EMR7GMF588W" localSheetId="0" hidden="1">#REF!</definedName>
    <definedName name="BEx1RZA1NCGT832L7EMR7GMF588W" localSheetId="1" hidden="1">#REF!</definedName>
    <definedName name="BEx1RZA1NCGT832L7EMR7GMF588W" hidden="1">#REF!</definedName>
    <definedName name="BEx1S0XGIPUSZQUCSGWSK10GKW7Y" localSheetId="7" hidden="1">#REF!</definedName>
    <definedName name="BEx1S0XGIPUSZQUCSGWSK10GKW7Y" localSheetId="3" hidden="1">#REF!</definedName>
    <definedName name="BEx1S0XGIPUSZQUCSGWSK10GKW7Y" localSheetId="0" hidden="1">#REF!</definedName>
    <definedName name="BEx1S0XGIPUSZQUCSGWSK10GKW7Y" localSheetId="1" hidden="1">#REF!</definedName>
    <definedName name="BEx1S0XGIPUSZQUCSGWSK10GKW7Y" hidden="1">#REF!</definedName>
    <definedName name="BEx1S5VFNKIXHTTCWSV60UC50EZ8" localSheetId="7" hidden="1">#REF!</definedName>
    <definedName name="BEx1S5VFNKIXHTTCWSV60UC50EZ8" localSheetId="3" hidden="1">#REF!</definedName>
    <definedName name="BEx1S5VFNKIXHTTCWSV60UC50EZ8" localSheetId="0" hidden="1">#REF!</definedName>
    <definedName name="BEx1S5VFNKIXHTTCWSV60UC50EZ8" localSheetId="1" hidden="1">#REF!</definedName>
    <definedName name="BEx1S5VFNKIXHTTCWSV60UC50EZ8" hidden="1">#REF!</definedName>
    <definedName name="BEx1SK3U02H0RGKEYXW7ZMCEOF3V" localSheetId="7" hidden="1">#REF!</definedName>
    <definedName name="BEx1SK3U02H0RGKEYXW7ZMCEOF3V" localSheetId="3" hidden="1">#REF!</definedName>
    <definedName name="BEx1SK3U02H0RGKEYXW7ZMCEOF3V" localSheetId="0" hidden="1">#REF!</definedName>
    <definedName name="BEx1SK3U02H0RGKEYXW7ZMCEOF3V" localSheetId="1" hidden="1">#REF!</definedName>
    <definedName name="BEx1SK3U02H0RGKEYXW7ZMCEOF3V" hidden="1">#REF!</definedName>
    <definedName name="BEx1SSNEZINBJT29QVS62VS1THT4" localSheetId="7" hidden="1">#REF!</definedName>
    <definedName name="BEx1SSNEZINBJT29QVS62VS1THT4" localSheetId="3" hidden="1">#REF!</definedName>
    <definedName name="BEx1SSNEZINBJT29QVS62VS1THT4" localSheetId="0" hidden="1">#REF!</definedName>
    <definedName name="BEx1SSNEZINBJT29QVS62VS1THT4" localSheetId="1" hidden="1">#REF!</definedName>
    <definedName name="BEx1SSNEZINBJT29QVS62VS1THT4" hidden="1">#REF!</definedName>
    <definedName name="BEx1SVNCHNANBJIDIQVB8AFK4HAN" localSheetId="7" hidden="1">#REF!</definedName>
    <definedName name="BEx1SVNCHNANBJIDIQVB8AFK4HAN" localSheetId="3" hidden="1">#REF!</definedName>
    <definedName name="BEx1SVNCHNANBJIDIQVB8AFK4HAN" localSheetId="0" hidden="1">#REF!</definedName>
    <definedName name="BEx1SVNCHNANBJIDIQVB8AFK4HAN" localSheetId="1" hidden="1">#REF!</definedName>
    <definedName name="BEx1SVNCHNANBJIDIQVB8AFK4HAN" hidden="1">#REF!</definedName>
    <definedName name="BEx1SY74DYVEPAQ9TGGGXKJA025O" localSheetId="7" hidden="1">#REF!</definedName>
    <definedName name="BEx1SY74DYVEPAQ9TGGGXKJA025O" localSheetId="3" hidden="1">#REF!</definedName>
    <definedName name="BEx1SY74DYVEPAQ9TGGGXKJA025O" localSheetId="0" hidden="1">#REF!</definedName>
    <definedName name="BEx1SY74DYVEPAQ9TGGGXKJA025O" localSheetId="1" hidden="1">#REF!</definedName>
    <definedName name="BEx1SY74DYVEPAQ9TGGGXKJA025O" hidden="1">#REF!</definedName>
    <definedName name="BEx1TJ0WLS9O7KNSGIPWTYHDYI1D" localSheetId="7" hidden="1">#REF!</definedName>
    <definedName name="BEx1TJ0WLS9O7KNSGIPWTYHDYI1D" localSheetId="3" hidden="1">#REF!</definedName>
    <definedName name="BEx1TJ0WLS9O7KNSGIPWTYHDYI1D" localSheetId="0" hidden="1">#REF!</definedName>
    <definedName name="BEx1TJ0WLS9O7KNSGIPWTYHDYI1D" localSheetId="1" hidden="1">#REF!</definedName>
    <definedName name="BEx1TJ0WLS9O7KNSGIPWTYHDYI1D" hidden="1">#REF!</definedName>
    <definedName name="BEx1TUPQAYGAI13ZC7FU1FJXFAPM" localSheetId="7" hidden="1">#REF!</definedName>
    <definedName name="BEx1TUPQAYGAI13ZC7FU1FJXFAPM" localSheetId="3" hidden="1">#REF!</definedName>
    <definedName name="BEx1TUPQAYGAI13ZC7FU1FJXFAPM" localSheetId="0" hidden="1">#REF!</definedName>
    <definedName name="BEx1TUPQAYGAI13ZC7FU1FJXFAPM" localSheetId="1" hidden="1">#REF!</definedName>
    <definedName name="BEx1TUPQAYGAI13ZC7FU1FJXFAPM" hidden="1">#REF!</definedName>
    <definedName name="BEx1TY0F9W7EOF31FZXITWEYBSRT" localSheetId="7" hidden="1">#REF!</definedName>
    <definedName name="BEx1TY0F9W7EOF31FZXITWEYBSRT" localSheetId="3" hidden="1">#REF!</definedName>
    <definedName name="BEx1TY0F9W7EOF31FZXITWEYBSRT" localSheetId="0" hidden="1">#REF!</definedName>
    <definedName name="BEx1TY0F9W7EOF31FZXITWEYBSRT" localSheetId="1" hidden="1">#REF!</definedName>
    <definedName name="BEx1TY0F9W7EOF31FZXITWEYBSRT" hidden="1">#REF!</definedName>
    <definedName name="BEx1U7WFO8OZKB1EBF4H386JW91L" localSheetId="7" hidden="1">#REF!</definedName>
    <definedName name="BEx1U7WFO8OZKB1EBF4H386JW91L" localSheetId="3" hidden="1">#REF!</definedName>
    <definedName name="BEx1U7WFO8OZKB1EBF4H386JW91L" localSheetId="0" hidden="1">#REF!</definedName>
    <definedName name="BEx1U7WFO8OZKB1EBF4H386JW91L" localSheetId="1" hidden="1">#REF!</definedName>
    <definedName name="BEx1U7WFO8OZKB1EBF4H386JW91L" hidden="1">#REF!</definedName>
    <definedName name="BEx1U87938YR9N6HYI24KVBKLOS3" localSheetId="7" hidden="1">#REF!</definedName>
    <definedName name="BEx1U87938YR9N6HYI24KVBKLOS3" localSheetId="3" hidden="1">#REF!</definedName>
    <definedName name="BEx1U87938YR9N6HYI24KVBKLOS3" localSheetId="0" hidden="1">#REF!</definedName>
    <definedName name="BEx1U87938YR9N6HYI24KVBKLOS3" localSheetId="1" hidden="1">#REF!</definedName>
    <definedName name="BEx1U87938YR9N6HYI24KVBKLOS3" hidden="1">#REF!</definedName>
    <definedName name="BEx1U9P6VQWSVRICLZR9DYRMN61U" localSheetId="7" hidden="1">#REF!</definedName>
    <definedName name="BEx1U9P6VQWSVRICLZR9DYRMN61U" localSheetId="3" hidden="1">#REF!</definedName>
    <definedName name="BEx1U9P6VQWSVRICLZR9DYRMN61U" localSheetId="0" hidden="1">#REF!</definedName>
    <definedName name="BEx1U9P6VQWSVRICLZR9DYRMN61U" localSheetId="1" hidden="1">#REF!</definedName>
    <definedName name="BEx1U9P6VQWSVRICLZR9DYRMN61U" hidden="1">#REF!</definedName>
    <definedName name="BEx1UESH4KDWHYESQU2IE55RS3LI" localSheetId="7" hidden="1">#REF!</definedName>
    <definedName name="BEx1UESH4KDWHYESQU2IE55RS3LI" localSheetId="3" hidden="1">#REF!</definedName>
    <definedName name="BEx1UESH4KDWHYESQU2IE55RS3LI" localSheetId="0" hidden="1">#REF!</definedName>
    <definedName name="BEx1UESH4KDWHYESQU2IE55RS3LI" localSheetId="1" hidden="1">#REF!</definedName>
    <definedName name="BEx1UESH4KDWHYESQU2IE55RS3LI" hidden="1">#REF!</definedName>
    <definedName name="BEx1UI8N9KTCPSOJ7RDW0T8UEBNP" localSheetId="7" hidden="1">#REF!</definedName>
    <definedName name="BEx1UI8N9KTCPSOJ7RDW0T8UEBNP" localSheetId="3" hidden="1">#REF!</definedName>
    <definedName name="BEx1UI8N9KTCPSOJ7RDW0T8UEBNP" localSheetId="0" hidden="1">#REF!</definedName>
    <definedName name="BEx1UI8N9KTCPSOJ7RDW0T8UEBNP" localSheetId="1" hidden="1">#REF!</definedName>
    <definedName name="BEx1UI8N9KTCPSOJ7RDW0T8UEBNP" hidden="1">#REF!</definedName>
    <definedName name="BEx1UML0HHJFHA5TBOYQ24I3RV1W" localSheetId="7" hidden="1">#REF!</definedName>
    <definedName name="BEx1UML0HHJFHA5TBOYQ24I3RV1W" localSheetId="3" hidden="1">#REF!</definedName>
    <definedName name="BEx1UML0HHJFHA5TBOYQ24I3RV1W" localSheetId="0" hidden="1">#REF!</definedName>
    <definedName name="BEx1UML0HHJFHA5TBOYQ24I3RV1W" localSheetId="1" hidden="1">#REF!</definedName>
    <definedName name="BEx1UML0HHJFHA5TBOYQ24I3RV1W" hidden="1">#REF!</definedName>
    <definedName name="BEx1UO8ENOJNYCNX5Z95TBIJ3MKP" localSheetId="7" hidden="1">#REF!</definedName>
    <definedName name="BEx1UO8ENOJNYCNX5Z95TBIJ3MKP" localSheetId="3" hidden="1">#REF!</definedName>
    <definedName name="BEx1UO8ENOJNYCNX5Z95TBIJ3MKP" localSheetId="0" hidden="1">#REF!</definedName>
    <definedName name="BEx1UO8ENOJNYCNX5Z95TBIJ3MKP" localSheetId="1" hidden="1">#REF!</definedName>
    <definedName name="BEx1UO8ENOJNYCNX5Z95TBIJ3MKP" hidden="1">#REF!</definedName>
    <definedName name="BEx1UUDIQPZ23XQ79GUL0RAWRSCK" localSheetId="7" hidden="1">#REF!</definedName>
    <definedName name="BEx1UUDIQPZ23XQ79GUL0RAWRSCK" localSheetId="3" hidden="1">#REF!</definedName>
    <definedName name="BEx1UUDIQPZ23XQ79GUL0RAWRSCK" localSheetId="0" hidden="1">#REF!</definedName>
    <definedName name="BEx1UUDIQPZ23XQ79GUL0RAWRSCK" localSheetId="1" hidden="1">#REF!</definedName>
    <definedName name="BEx1UUDIQPZ23XQ79GUL0RAWRSCK" hidden="1">#REF!</definedName>
    <definedName name="BEx1V67SEV778NVW68J8W5SND1J7" localSheetId="7" hidden="1">#REF!</definedName>
    <definedName name="BEx1V67SEV778NVW68J8W5SND1J7" localSheetId="3" hidden="1">#REF!</definedName>
    <definedName name="BEx1V67SEV778NVW68J8W5SND1J7" localSheetId="0" hidden="1">#REF!</definedName>
    <definedName name="BEx1V67SEV778NVW68J8W5SND1J7" localSheetId="1" hidden="1">#REF!</definedName>
    <definedName name="BEx1V67SEV778NVW68J8W5SND1J7" hidden="1">#REF!</definedName>
    <definedName name="BEx1VIY9SQLRESD11CC4PHYT0XSG" localSheetId="7" hidden="1">#REF!</definedName>
    <definedName name="BEx1VIY9SQLRESD11CC4PHYT0XSG" localSheetId="3" hidden="1">#REF!</definedName>
    <definedName name="BEx1VIY9SQLRESD11CC4PHYT0XSG" localSheetId="0" hidden="1">#REF!</definedName>
    <definedName name="BEx1VIY9SQLRESD11CC4PHYT0XSG" localSheetId="1" hidden="1">#REF!</definedName>
    <definedName name="BEx1VIY9SQLRESD11CC4PHYT0XSG" hidden="1">#REF!</definedName>
    <definedName name="BEx1W3170EJU6QEJR4F8E2ULUU2U" localSheetId="7" hidden="1">#REF!</definedName>
    <definedName name="BEx1W3170EJU6QEJR4F8E2ULUU2U" localSheetId="3" hidden="1">#REF!</definedName>
    <definedName name="BEx1W3170EJU6QEJR4F8E2ULUU2U" localSheetId="0" hidden="1">#REF!</definedName>
    <definedName name="BEx1W3170EJU6QEJR4F8E2ULUU2U" localSheetId="1" hidden="1">#REF!</definedName>
    <definedName name="BEx1W3170EJU6QEJR4F8E2ULUU2U" hidden="1">#REF!</definedName>
    <definedName name="BEx1WC67EH10SC38QWX3WEA5KH3A" localSheetId="7" hidden="1">#REF!</definedName>
    <definedName name="BEx1WC67EH10SC38QWX3WEA5KH3A" localSheetId="3" hidden="1">#REF!</definedName>
    <definedName name="BEx1WC67EH10SC38QWX3WEA5KH3A" localSheetId="0" hidden="1">#REF!</definedName>
    <definedName name="BEx1WC67EH10SC38QWX3WEA5KH3A" localSheetId="1" hidden="1">#REF!</definedName>
    <definedName name="BEx1WC67EH10SC38QWX3WEA5KH3A" hidden="1">#REF!</definedName>
    <definedName name="BEx1WDTMC6W73PJPTY0JYLKOA883" localSheetId="7" hidden="1">#REF!</definedName>
    <definedName name="BEx1WDTMC6W73PJPTY0JYLKOA883" localSheetId="3" hidden="1">#REF!</definedName>
    <definedName name="BEx1WDTMC6W73PJPTY0JYLKOA883" localSheetId="0" hidden="1">#REF!</definedName>
    <definedName name="BEx1WDTMC6W73PJPTY0JYLKOA883" localSheetId="1" hidden="1">#REF!</definedName>
    <definedName name="BEx1WDTMC6W73PJPTY0JYLKOA883" hidden="1">#REF!</definedName>
    <definedName name="BEx1WGYTKZZIPM1577W5FEYKFH3V" localSheetId="7" hidden="1">#REF!</definedName>
    <definedName name="BEx1WGYTKZZIPM1577W5FEYKFH3V" localSheetId="3" hidden="1">#REF!</definedName>
    <definedName name="BEx1WGYTKZZIPM1577W5FEYKFH3V" localSheetId="0" hidden="1">#REF!</definedName>
    <definedName name="BEx1WGYTKZZIPM1577W5FEYKFH3V" localSheetId="1" hidden="1">#REF!</definedName>
    <definedName name="BEx1WGYTKZZIPM1577W5FEYKFH3V" hidden="1">#REF!</definedName>
    <definedName name="BEx1WHPURIV3D3PTJJ359H1OP7ZV" localSheetId="7" hidden="1">#REF!</definedName>
    <definedName name="BEx1WHPURIV3D3PTJJ359H1OP7ZV" localSheetId="3" hidden="1">#REF!</definedName>
    <definedName name="BEx1WHPURIV3D3PTJJ359H1OP7ZV" localSheetId="0" hidden="1">#REF!</definedName>
    <definedName name="BEx1WHPURIV3D3PTJJ359H1OP7ZV" localSheetId="1" hidden="1">#REF!</definedName>
    <definedName name="BEx1WHPURIV3D3PTJJ359H1OP7ZV" hidden="1">#REF!</definedName>
    <definedName name="BEx1WLBBR45RLDQX9FCLJWUUQX5R" localSheetId="7" hidden="1">#REF!</definedName>
    <definedName name="BEx1WLBBR45RLDQX9FCLJWUUQX5R" localSheetId="3" hidden="1">#REF!</definedName>
    <definedName name="BEx1WLBBR45RLDQX9FCLJWUUQX5R" localSheetId="0" hidden="1">#REF!</definedName>
    <definedName name="BEx1WLBBR45RLDQX9FCLJWUUQX5R" localSheetId="1" hidden="1">#REF!</definedName>
    <definedName name="BEx1WLBBR45RLDQX9FCLJWUUQX5R" hidden="1">#REF!</definedName>
    <definedName name="BEx1WLWY2CR1WRD694JJSWSDFAIR" localSheetId="7" hidden="1">#REF!</definedName>
    <definedName name="BEx1WLWY2CR1WRD694JJSWSDFAIR" localSheetId="3" hidden="1">#REF!</definedName>
    <definedName name="BEx1WLWY2CR1WRD694JJSWSDFAIR" localSheetId="0" hidden="1">#REF!</definedName>
    <definedName name="BEx1WLWY2CR1WRD694JJSWSDFAIR" localSheetId="1" hidden="1">#REF!</definedName>
    <definedName name="BEx1WLWY2CR1WRD694JJSWSDFAIR" hidden="1">#REF!</definedName>
    <definedName name="BEx1WMD1LWPWRIK6GGAJRJAHJM8I" localSheetId="7" hidden="1">#REF!</definedName>
    <definedName name="BEx1WMD1LWPWRIK6GGAJRJAHJM8I" localSheetId="3" hidden="1">#REF!</definedName>
    <definedName name="BEx1WMD1LWPWRIK6GGAJRJAHJM8I" localSheetId="0" hidden="1">#REF!</definedName>
    <definedName name="BEx1WMD1LWPWRIK6GGAJRJAHJM8I" localSheetId="1" hidden="1">#REF!</definedName>
    <definedName name="BEx1WMD1LWPWRIK6GGAJRJAHJM8I" hidden="1">#REF!</definedName>
    <definedName name="BEx1WR0D41MR174LBF3P9E3K0J51" localSheetId="7" hidden="1">#REF!</definedName>
    <definedName name="BEx1WR0D41MR174LBF3P9E3K0J51" localSheetId="3" hidden="1">#REF!</definedName>
    <definedName name="BEx1WR0D41MR174LBF3P9E3K0J51" localSheetId="0" hidden="1">#REF!</definedName>
    <definedName name="BEx1WR0D41MR174LBF3P9E3K0J51" localSheetId="1" hidden="1">#REF!</definedName>
    <definedName name="BEx1WR0D41MR174LBF3P9E3K0J51" hidden="1">#REF!</definedName>
    <definedName name="BEx1WT3VU2F7OSUQZHBIV4KTTFJ4" localSheetId="7" hidden="1">#REF!</definedName>
    <definedName name="BEx1WT3VU2F7OSUQZHBIV4KTTFJ4" localSheetId="3" hidden="1">#REF!</definedName>
    <definedName name="BEx1WT3VU2F7OSUQZHBIV4KTTFJ4" localSheetId="0" hidden="1">#REF!</definedName>
    <definedName name="BEx1WT3VU2F7OSUQZHBIV4KTTFJ4" localSheetId="1" hidden="1">#REF!</definedName>
    <definedName name="BEx1WT3VU2F7OSUQZHBIV4KTTFJ4" hidden="1">#REF!</definedName>
    <definedName name="BEx1WUB1FAS5PHU33TJ60SUHR618" localSheetId="7" hidden="1">#REF!</definedName>
    <definedName name="BEx1WUB1FAS5PHU33TJ60SUHR618" localSheetId="3" hidden="1">#REF!</definedName>
    <definedName name="BEx1WUB1FAS5PHU33TJ60SUHR618" localSheetId="0" hidden="1">#REF!</definedName>
    <definedName name="BEx1WUB1FAS5PHU33TJ60SUHR618" localSheetId="1" hidden="1">#REF!</definedName>
    <definedName name="BEx1WUB1FAS5PHU33TJ60SUHR618" hidden="1">#REF!</definedName>
    <definedName name="BEx1WX04G0INSPPG9NTNR3DYR6PZ" localSheetId="7" hidden="1">#REF!</definedName>
    <definedName name="BEx1WX04G0INSPPG9NTNR3DYR6PZ" localSheetId="3" hidden="1">#REF!</definedName>
    <definedName name="BEx1WX04G0INSPPG9NTNR3DYR6PZ" localSheetId="0" hidden="1">#REF!</definedName>
    <definedName name="BEx1WX04G0INSPPG9NTNR3DYR6PZ" localSheetId="1" hidden="1">#REF!</definedName>
    <definedName name="BEx1WX04G0INSPPG9NTNR3DYR6PZ" hidden="1">#REF!</definedName>
    <definedName name="BEx1X3LHU9DPG01VWX2IF65TRATF" localSheetId="7" hidden="1">#REF!</definedName>
    <definedName name="BEx1X3LHU9DPG01VWX2IF65TRATF" localSheetId="3" hidden="1">#REF!</definedName>
    <definedName name="BEx1X3LHU9DPG01VWX2IF65TRATF" localSheetId="0" hidden="1">#REF!</definedName>
    <definedName name="BEx1X3LHU9DPG01VWX2IF65TRATF" localSheetId="1" hidden="1">#REF!</definedName>
    <definedName name="BEx1X3LHU9DPG01VWX2IF65TRATF" hidden="1">#REF!</definedName>
    <definedName name="BEx1XFL3ISYW3FU1DQ3US0DYA8NQ" localSheetId="7" hidden="1">#REF!</definedName>
    <definedName name="BEx1XFL3ISYW3FU1DQ3US0DYA8NQ" localSheetId="3" hidden="1">#REF!</definedName>
    <definedName name="BEx1XFL3ISYW3FU1DQ3US0DYA8NQ" localSheetId="0" hidden="1">#REF!</definedName>
    <definedName name="BEx1XFL3ISYW3FU1DQ3US0DYA8NQ" localSheetId="1" hidden="1">#REF!</definedName>
    <definedName name="BEx1XFL3ISYW3FU1DQ3US0DYA8NQ" hidden="1">#REF!</definedName>
    <definedName name="BEx1XK8AAMO0AH0Z1OUKW30CA7EQ" localSheetId="7" hidden="1">#REF!</definedName>
    <definedName name="BEx1XK8AAMO0AH0Z1OUKW30CA7EQ" localSheetId="3" hidden="1">#REF!</definedName>
    <definedName name="BEx1XK8AAMO0AH0Z1OUKW30CA7EQ" localSheetId="0" hidden="1">#REF!</definedName>
    <definedName name="BEx1XK8AAMO0AH0Z1OUKW30CA7EQ" localSheetId="1" hidden="1">#REF!</definedName>
    <definedName name="BEx1XK8AAMO0AH0Z1OUKW30CA7EQ" hidden="1">#REF!</definedName>
    <definedName name="BEx1XL4MZ7C80495GHQRWOBS16PQ" localSheetId="7" hidden="1">#REF!</definedName>
    <definedName name="BEx1XL4MZ7C80495GHQRWOBS16PQ" localSheetId="3" hidden="1">#REF!</definedName>
    <definedName name="BEx1XL4MZ7C80495GHQRWOBS16PQ" localSheetId="0" hidden="1">#REF!</definedName>
    <definedName name="BEx1XL4MZ7C80495GHQRWOBS16PQ" localSheetId="1" hidden="1">#REF!</definedName>
    <definedName name="BEx1XL4MZ7C80495GHQRWOBS16PQ" hidden="1">#REF!</definedName>
    <definedName name="BEx1Y2IGS2K95E1M51PEF9KJZ0KB" localSheetId="7" hidden="1">#REF!</definedName>
    <definedName name="BEx1Y2IGS2K95E1M51PEF9KJZ0KB" localSheetId="3" hidden="1">#REF!</definedName>
    <definedName name="BEx1Y2IGS2K95E1M51PEF9KJZ0KB" localSheetId="0" hidden="1">#REF!</definedName>
    <definedName name="BEx1Y2IGS2K95E1M51PEF9KJZ0KB" localSheetId="1" hidden="1">#REF!</definedName>
    <definedName name="BEx1Y2IGS2K95E1M51PEF9KJZ0KB" hidden="1">#REF!</definedName>
    <definedName name="BEx1Y3PKK83X2FN9SAALFHOWKMRQ" localSheetId="7" hidden="1">#REF!</definedName>
    <definedName name="BEx1Y3PKK83X2FN9SAALFHOWKMRQ" localSheetId="3" hidden="1">#REF!</definedName>
    <definedName name="BEx1Y3PKK83X2FN9SAALFHOWKMRQ" localSheetId="0" hidden="1">#REF!</definedName>
    <definedName name="BEx1Y3PKK83X2FN9SAALFHOWKMRQ" localSheetId="1" hidden="1">#REF!</definedName>
    <definedName name="BEx1Y3PKK83X2FN9SAALFHOWKMRQ" hidden="1">#REF!</definedName>
    <definedName name="BEx1YL3DJ7Y4AZ01ERCOGW0FJ26T" localSheetId="7" hidden="1">#REF!</definedName>
    <definedName name="BEx1YL3DJ7Y4AZ01ERCOGW0FJ26T" localSheetId="3" hidden="1">#REF!</definedName>
    <definedName name="BEx1YL3DJ7Y4AZ01ERCOGW0FJ26T" localSheetId="0" hidden="1">#REF!</definedName>
    <definedName name="BEx1YL3DJ7Y4AZ01ERCOGW0FJ26T" localSheetId="1" hidden="1">#REF!</definedName>
    <definedName name="BEx1YL3DJ7Y4AZ01ERCOGW0FJ26T" hidden="1">#REF!</definedName>
    <definedName name="BEx1Z2RYHSVD1H37817SN93VMURZ" localSheetId="7" hidden="1">#REF!</definedName>
    <definedName name="BEx1Z2RYHSVD1H37817SN93VMURZ" localSheetId="3" hidden="1">#REF!</definedName>
    <definedName name="BEx1Z2RYHSVD1H37817SN93VMURZ" localSheetId="0" hidden="1">#REF!</definedName>
    <definedName name="BEx1Z2RYHSVD1H37817SN93VMURZ" localSheetId="1" hidden="1">#REF!</definedName>
    <definedName name="BEx1Z2RYHSVD1H37817SN93VMURZ" hidden="1">#REF!</definedName>
    <definedName name="BEx3AMAKWI6458B67VKZO56MCNJW" localSheetId="7" hidden="1">#REF!</definedName>
    <definedName name="BEx3AMAKWI6458B67VKZO56MCNJW" localSheetId="3" hidden="1">#REF!</definedName>
    <definedName name="BEx3AMAKWI6458B67VKZO56MCNJW" localSheetId="0" hidden="1">#REF!</definedName>
    <definedName name="BEx3AMAKWI6458B67VKZO56MCNJW" localSheetId="1" hidden="1">#REF!</definedName>
    <definedName name="BEx3AMAKWI6458B67VKZO56MCNJW" hidden="1">#REF!</definedName>
    <definedName name="BEx3AOOVM42G82TNF53W0EKXLUSI" localSheetId="7" hidden="1">#REF!</definedName>
    <definedName name="BEx3AOOVM42G82TNF53W0EKXLUSI" localSheetId="3" hidden="1">#REF!</definedName>
    <definedName name="BEx3AOOVM42G82TNF53W0EKXLUSI" localSheetId="0" hidden="1">#REF!</definedName>
    <definedName name="BEx3AOOVM42G82TNF53W0EKXLUSI" localSheetId="1" hidden="1">#REF!</definedName>
    <definedName name="BEx3AOOVM42G82TNF53W0EKXLUSI" hidden="1">#REF!</definedName>
    <definedName name="BEx3AZH9W4SUFCAHNDOQ728R9V4L" localSheetId="7" hidden="1">#REF!</definedName>
    <definedName name="BEx3AZH9W4SUFCAHNDOQ728R9V4L" localSheetId="3" hidden="1">#REF!</definedName>
    <definedName name="BEx3AZH9W4SUFCAHNDOQ728R9V4L" localSheetId="0" hidden="1">#REF!</definedName>
    <definedName name="BEx3AZH9W4SUFCAHNDOQ728R9V4L" localSheetId="1" hidden="1">#REF!</definedName>
    <definedName name="BEx3AZH9W4SUFCAHNDOQ728R9V4L" hidden="1">#REF!</definedName>
    <definedName name="BEx3BNR9ES4KY7Q1DK83KC5NDGL8" localSheetId="7" hidden="1">#REF!</definedName>
    <definedName name="BEx3BNR9ES4KY7Q1DK83KC5NDGL8" localSheetId="3" hidden="1">#REF!</definedName>
    <definedName name="BEx3BNR9ES4KY7Q1DK83KC5NDGL8" localSheetId="0" hidden="1">#REF!</definedName>
    <definedName name="BEx3BNR9ES4KY7Q1DK83KC5NDGL8" localSheetId="1" hidden="1">#REF!</definedName>
    <definedName name="BEx3BNR9ES4KY7Q1DK83KC5NDGL8" hidden="1">#REF!</definedName>
    <definedName name="BEx3BQR5VZXNQ4H949ORM8ESU3B3" localSheetId="7" hidden="1">#REF!</definedName>
    <definedName name="BEx3BQR5VZXNQ4H949ORM8ESU3B3" localSheetId="3" hidden="1">#REF!</definedName>
    <definedName name="BEx3BQR5VZXNQ4H949ORM8ESU3B3" localSheetId="0" hidden="1">#REF!</definedName>
    <definedName name="BEx3BQR5VZXNQ4H949ORM8ESU3B3" localSheetId="1" hidden="1">#REF!</definedName>
    <definedName name="BEx3BQR5VZXNQ4H949ORM8ESU3B3" hidden="1">#REF!</definedName>
    <definedName name="BEx3BTLL3ASJN134DLEQTQM70VZM" localSheetId="7" hidden="1">#REF!</definedName>
    <definedName name="BEx3BTLL3ASJN134DLEQTQM70VZM" localSheetId="3" hidden="1">#REF!</definedName>
    <definedName name="BEx3BTLL3ASJN134DLEQTQM70VZM" localSheetId="0" hidden="1">#REF!</definedName>
    <definedName name="BEx3BTLL3ASJN134DLEQTQM70VZM" localSheetId="1" hidden="1">#REF!</definedName>
    <definedName name="BEx3BTLL3ASJN134DLEQTQM70VZM" hidden="1">#REF!</definedName>
    <definedName name="BEx3BW5CTV0DJU5AQS3ZQFK2VLF3" localSheetId="7" hidden="1">#REF!</definedName>
    <definedName name="BEx3BW5CTV0DJU5AQS3ZQFK2VLF3" localSheetId="3" hidden="1">#REF!</definedName>
    <definedName name="BEx3BW5CTV0DJU5AQS3ZQFK2VLF3" localSheetId="0" hidden="1">#REF!</definedName>
    <definedName name="BEx3BW5CTV0DJU5AQS3ZQFK2VLF3" localSheetId="1" hidden="1">#REF!</definedName>
    <definedName name="BEx3BW5CTV0DJU5AQS3ZQFK2VLF3" hidden="1">#REF!</definedName>
    <definedName name="BEx3BYP0FG369M7G3JEFLMMXAKTS" localSheetId="7" hidden="1">#REF!</definedName>
    <definedName name="BEx3BYP0FG369M7G3JEFLMMXAKTS" localSheetId="3" hidden="1">#REF!</definedName>
    <definedName name="BEx3BYP0FG369M7G3JEFLMMXAKTS" localSheetId="0" hidden="1">#REF!</definedName>
    <definedName name="BEx3BYP0FG369M7G3JEFLMMXAKTS" localSheetId="1" hidden="1">#REF!</definedName>
    <definedName name="BEx3BYP0FG369M7G3JEFLMMXAKTS" hidden="1">#REF!</definedName>
    <definedName name="BEx3C2QR0WUD19QSVO8EMIPNQJKH" localSheetId="7" hidden="1">#REF!</definedName>
    <definedName name="BEx3C2QR0WUD19QSVO8EMIPNQJKH" localSheetId="3" hidden="1">#REF!</definedName>
    <definedName name="BEx3C2QR0WUD19QSVO8EMIPNQJKH" localSheetId="0" hidden="1">#REF!</definedName>
    <definedName name="BEx3C2QR0WUD19QSVO8EMIPNQJKH" localSheetId="1" hidden="1">#REF!</definedName>
    <definedName name="BEx3C2QR0WUD19QSVO8EMIPNQJKH" hidden="1">#REF!</definedName>
    <definedName name="BEx3CKFCCPZZ6ROLAT5C1DZNIC1U" localSheetId="7" hidden="1">#REF!</definedName>
    <definedName name="BEx3CKFCCPZZ6ROLAT5C1DZNIC1U" localSheetId="3" hidden="1">#REF!</definedName>
    <definedName name="BEx3CKFCCPZZ6ROLAT5C1DZNIC1U" localSheetId="0" hidden="1">#REF!</definedName>
    <definedName name="BEx3CKFCCPZZ6ROLAT5C1DZNIC1U" localSheetId="1" hidden="1">#REF!</definedName>
    <definedName name="BEx3CKFCCPZZ6ROLAT5C1DZNIC1U" hidden="1">#REF!</definedName>
    <definedName name="BEx3CO0SVO4WLH0DO43DCHYDTH1P" localSheetId="7" hidden="1">#REF!</definedName>
    <definedName name="BEx3CO0SVO4WLH0DO43DCHYDTH1P" localSheetId="3" hidden="1">#REF!</definedName>
    <definedName name="BEx3CO0SVO4WLH0DO43DCHYDTH1P" localSheetId="0" hidden="1">#REF!</definedName>
    <definedName name="BEx3CO0SVO4WLH0DO43DCHYDTH1P" localSheetId="1" hidden="1">#REF!</definedName>
    <definedName name="BEx3CO0SVO4WLH0DO43DCHYDTH1P" hidden="1">#REF!</definedName>
    <definedName name="BEx3CPDAEBC12450MVHX6S78ILBS" localSheetId="7" hidden="1">#REF!</definedName>
    <definedName name="BEx3CPDAEBC12450MVHX6S78ILBS" localSheetId="3" hidden="1">#REF!</definedName>
    <definedName name="BEx3CPDAEBC12450MVHX6S78ILBS" localSheetId="0" hidden="1">#REF!</definedName>
    <definedName name="BEx3CPDAEBC12450MVHX6S78ILBS" localSheetId="1" hidden="1">#REF!</definedName>
    <definedName name="BEx3CPDAEBC12450MVHX6S78ILBS" hidden="1">#REF!</definedName>
    <definedName name="BEx3CQ9OQ7E1YH93NADGWWEH0HD5" localSheetId="7" hidden="1">#REF!</definedName>
    <definedName name="BEx3CQ9OQ7E1YH93NADGWWEH0HD5" localSheetId="3" hidden="1">#REF!</definedName>
    <definedName name="BEx3CQ9OQ7E1YH93NADGWWEH0HD5" localSheetId="0" hidden="1">#REF!</definedName>
    <definedName name="BEx3CQ9OQ7E1YH93NADGWWEH0HD5" localSheetId="1" hidden="1">#REF!</definedName>
    <definedName name="BEx3CQ9OQ7E1YH93NADGWWEH0HD5" hidden="1">#REF!</definedName>
    <definedName name="BEx3D9G6QTSPF9UYI4X0XY0VE896" localSheetId="7" hidden="1">#REF!</definedName>
    <definedName name="BEx3D9G6QTSPF9UYI4X0XY0VE896" localSheetId="3" hidden="1">#REF!</definedName>
    <definedName name="BEx3D9G6QTSPF9UYI4X0XY0VE896" localSheetId="0" hidden="1">#REF!</definedName>
    <definedName name="BEx3D9G6QTSPF9UYI4X0XY0VE896" localSheetId="1" hidden="1">#REF!</definedName>
    <definedName name="BEx3D9G6QTSPF9UYI4X0XY0VE896" hidden="1">#REF!</definedName>
    <definedName name="BEx3DCQU9PBRXIMLO62KS5RLH447" localSheetId="7" hidden="1">#REF!</definedName>
    <definedName name="BEx3DCQU9PBRXIMLO62KS5RLH447" localSheetId="3" hidden="1">#REF!</definedName>
    <definedName name="BEx3DCQU9PBRXIMLO62KS5RLH447" localSheetId="0" hidden="1">#REF!</definedName>
    <definedName name="BEx3DCQU9PBRXIMLO62KS5RLH447" localSheetId="1" hidden="1">#REF!</definedName>
    <definedName name="BEx3DCQU9PBRXIMLO62KS5RLH447" hidden="1">#REF!</definedName>
    <definedName name="BEx3DQ8EH7C7L4XQAOL3NRRVRRT3" localSheetId="7" hidden="1">#REF!</definedName>
    <definedName name="BEx3DQ8EH7C7L4XQAOL3NRRVRRT3" localSheetId="3" hidden="1">#REF!</definedName>
    <definedName name="BEx3DQ8EH7C7L4XQAOL3NRRVRRT3" localSheetId="0" hidden="1">#REF!</definedName>
    <definedName name="BEx3DQ8EH7C7L4XQAOL3NRRVRRT3" localSheetId="1" hidden="1">#REF!</definedName>
    <definedName name="BEx3DQ8EH7C7L4XQAOL3NRRVRRT3" hidden="1">#REF!</definedName>
    <definedName name="BEx3EF99FD6QNNCNOKDEE67JHTUJ" localSheetId="7" hidden="1">#REF!</definedName>
    <definedName name="BEx3EF99FD6QNNCNOKDEE67JHTUJ" localSheetId="3" hidden="1">#REF!</definedName>
    <definedName name="BEx3EF99FD6QNNCNOKDEE67JHTUJ" localSheetId="0" hidden="1">#REF!</definedName>
    <definedName name="BEx3EF99FD6QNNCNOKDEE67JHTUJ" localSheetId="1" hidden="1">#REF!</definedName>
    <definedName name="BEx3EF99FD6QNNCNOKDEE67JHTUJ" hidden="1">#REF!</definedName>
    <definedName name="BEx3EGLXG4AU8GXIFP26DZ61E6EP" localSheetId="7" hidden="1">#REF!</definedName>
    <definedName name="BEx3EGLXG4AU8GXIFP26DZ61E6EP" localSheetId="3" hidden="1">#REF!</definedName>
    <definedName name="BEx3EGLXG4AU8GXIFP26DZ61E6EP" localSheetId="0" hidden="1">#REF!</definedName>
    <definedName name="BEx3EGLXG4AU8GXIFP26DZ61E6EP" localSheetId="1" hidden="1">#REF!</definedName>
    <definedName name="BEx3EGLXG4AU8GXIFP26DZ61E6EP" hidden="1">#REF!</definedName>
    <definedName name="BEx3EHCSERZ2O2OAG8Y95UPG2IY9" localSheetId="7" hidden="1">#REF!</definedName>
    <definedName name="BEx3EHCSERZ2O2OAG8Y95UPG2IY9" localSheetId="3" hidden="1">#REF!</definedName>
    <definedName name="BEx3EHCSERZ2O2OAG8Y95UPG2IY9" localSheetId="0" hidden="1">#REF!</definedName>
    <definedName name="BEx3EHCSERZ2O2OAG8Y95UPG2IY9" localSheetId="1" hidden="1">#REF!</definedName>
    <definedName name="BEx3EHCSERZ2O2OAG8Y95UPG2IY9" hidden="1">#REF!</definedName>
    <definedName name="BEx3EJR3TCJDYS7ZXNDS5N9KTGIK" localSheetId="7" hidden="1">#REF!</definedName>
    <definedName name="BEx3EJR3TCJDYS7ZXNDS5N9KTGIK" localSheetId="3" hidden="1">#REF!</definedName>
    <definedName name="BEx3EJR3TCJDYS7ZXNDS5N9KTGIK" localSheetId="0" hidden="1">#REF!</definedName>
    <definedName name="BEx3EJR3TCJDYS7ZXNDS5N9KTGIK" localSheetId="1" hidden="1">#REF!</definedName>
    <definedName name="BEx3EJR3TCJDYS7ZXNDS5N9KTGIK" hidden="1">#REF!</definedName>
    <definedName name="BEx3ELJTTBS6P05CNISMGOJOA60V" localSheetId="7" hidden="1">#REF!</definedName>
    <definedName name="BEx3ELJTTBS6P05CNISMGOJOA60V" localSheetId="3" hidden="1">#REF!</definedName>
    <definedName name="BEx3ELJTTBS6P05CNISMGOJOA60V" localSheetId="0" hidden="1">#REF!</definedName>
    <definedName name="BEx3ELJTTBS6P05CNISMGOJOA60V" localSheetId="1" hidden="1">#REF!</definedName>
    <definedName name="BEx3ELJTTBS6P05CNISMGOJOA60V" hidden="1">#REF!</definedName>
    <definedName name="BEx3EQSLJBDDJRHNX19PBFCKNY2I" localSheetId="7" hidden="1">#REF!</definedName>
    <definedName name="BEx3EQSLJBDDJRHNX19PBFCKNY2I" localSheetId="3" hidden="1">#REF!</definedName>
    <definedName name="BEx3EQSLJBDDJRHNX19PBFCKNY2I" localSheetId="0" hidden="1">#REF!</definedName>
    <definedName name="BEx3EQSLJBDDJRHNX19PBFCKNY2I" localSheetId="1" hidden="1">#REF!</definedName>
    <definedName name="BEx3EQSLJBDDJRHNX19PBFCKNY2I" hidden="1">#REF!</definedName>
    <definedName name="BEx3EUUAX947Q5N6MY6W0KSNY78Y" localSheetId="7" hidden="1">#REF!</definedName>
    <definedName name="BEx3EUUAX947Q5N6MY6W0KSNY78Y" localSheetId="3" hidden="1">#REF!</definedName>
    <definedName name="BEx3EUUAX947Q5N6MY6W0KSNY78Y" localSheetId="0" hidden="1">#REF!</definedName>
    <definedName name="BEx3EUUAX947Q5N6MY6W0KSNY78Y" localSheetId="1" hidden="1">#REF!</definedName>
    <definedName name="BEx3EUUAX947Q5N6MY6W0KSNY78Y" hidden="1">#REF!</definedName>
    <definedName name="BEx3F3OJYKFH63TY4TBS69H5CI8M" localSheetId="7" hidden="1">#REF!</definedName>
    <definedName name="BEx3F3OJYKFH63TY4TBS69H5CI8M" localSheetId="3" hidden="1">#REF!</definedName>
    <definedName name="BEx3F3OJYKFH63TY4TBS69H5CI8M" localSheetId="0" hidden="1">#REF!</definedName>
    <definedName name="BEx3F3OJYKFH63TY4TBS69H5CI8M" localSheetId="1" hidden="1">#REF!</definedName>
    <definedName name="BEx3F3OJYKFH63TY4TBS69H5CI8M" hidden="1">#REF!</definedName>
    <definedName name="BEx3FHMD1P5XBCH23ZKIFO6ZTCNB" localSheetId="7" hidden="1">#REF!</definedName>
    <definedName name="BEx3FHMD1P5XBCH23ZKIFO6ZTCNB" localSheetId="3" hidden="1">#REF!</definedName>
    <definedName name="BEx3FHMD1P5XBCH23ZKIFO6ZTCNB" localSheetId="0" hidden="1">#REF!</definedName>
    <definedName name="BEx3FHMD1P5XBCH23ZKIFO6ZTCNB" localSheetId="1" hidden="1">#REF!</definedName>
    <definedName name="BEx3FHMD1P5XBCH23ZKIFO6ZTCNB" hidden="1">#REF!</definedName>
    <definedName name="BEx3FI2G3YYIACQHXNXEA15M8ZK5" localSheetId="7" hidden="1">#REF!</definedName>
    <definedName name="BEx3FI2G3YYIACQHXNXEA15M8ZK5" localSheetId="3" hidden="1">#REF!</definedName>
    <definedName name="BEx3FI2G3YYIACQHXNXEA15M8ZK5" localSheetId="0" hidden="1">#REF!</definedName>
    <definedName name="BEx3FI2G3YYIACQHXNXEA15M8ZK5" localSheetId="1" hidden="1">#REF!</definedName>
    <definedName name="BEx3FI2G3YYIACQHXNXEA15M8ZK5" hidden="1">#REF!</definedName>
    <definedName name="BEx3FJ9MHSLDK8W91GO85FX1GX57" localSheetId="7" hidden="1">#REF!</definedName>
    <definedName name="BEx3FJ9MHSLDK8W91GO85FX1GX57" localSheetId="3" hidden="1">#REF!</definedName>
    <definedName name="BEx3FJ9MHSLDK8W91GO85FX1GX57" localSheetId="0" hidden="1">#REF!</definedName>
    <definedName name="BEx3FJ9MHSLDK8W91GO85FX1GX57" localSheetId="1" hidden="1">#REF!</definedName>
    <definedName name="BEx3FJ9MHSLDK8W91GO85FX1GX57" hidden="1">#REF!</definedName>
    <definedName name="BEx3FR251HFU7A33PU01SJUENL2B" localSheetId="7" hidden="1">#REF!</definedName>
    <definedName name="BEx3FR251HFU7A33PU01SJUENL2B" localSheetId="3" hidden="1">#REF!</definedName>
    <definedName name="BEx3FR251HFU7A33PU01SJUENL2B" localSheetId="0" hidden="1">#REF!</definedName>
    <definedName name="BEx3FR251HFU7A33PU01SJUENL2B" localSheetId="1" hidden="1">#REF!</definedName>
    <definedName name="BEx3FR251HFU7A33PU01SJUENL2B" hidden="1">#REF!</definedName>
    <definedName name="BEx3FX7EJL47JSLSWP3EOC265WAE" localSheetId="7" hidden="1">#REF!</definedName>
    <definedName name="BEx3FX7EJL47JSLSWP3EOC265WAE" localSheetId="3" hidden="1">#REF!</definedName>
    <definedName name="BEx3FX7EJL47JSLSWP3EOC265WAE" localSheetId="0" hidden="1">#REF!</definedName>
    <definedName name="BEx3FX7EJL47JSLSWP3EOC265WAE" localSheetId="1" hidden="1">#REF!</definedName>
    <definedName name="BEx3FX7EJL47JSLSWP3EOC265WAE" hidden="1">#REF!</definedName>
    <definedName name="BEx3G201R8NLJ6FIHO2QS0SW9QVV" localSheetId="7" hidden="1">#REF!</definedName>
    <definedName name="BEx3G201R8NLJ6FIHO2QS0SW9QVV" localSheetId="3" hidden="1">#REF!</definedName>
    <definedName name="BEx3G201R8NLJ6FIHO2QS0SW9QVV" localSheetId="0" hidden="1">#REF!</definedName>
    <definedName name="BEx3G201R8NLJ6FIHO2QS0SW9QVV" localSheetId="1" hidden="1">#REF!</definedName>
    <definedName name="BEx3G201R8NLJ6FIHO2QS0SW9QVV" hidden="1">#REF!</definedName>
    <definedName name="BEx3G2LL2II66XY5YCDPG4JE13A3" localSheetId="7" hidden="1">#REF!</definedName>
    <definedName name="BEx3G2LL2II66XY5YCDPG4JE13A3" localSheetId="3" hidden="1">#REF!</definedName>
    <definedName name="BEx3G2LL2II66XY5YCDPG4JE13A3" localSheetId="0" hidden="1">#REF!</definedName>
    <definedName name="BEx3G2LL2II66XY5YCDPG4JE13A3" localSheetId="1" hidden="1">#REF!</definedName>
    <definedName name="BEx3G2LL2II66XY5YCDPG4JE13A3" hidden="1">#REF!</definedName>
    <definedName name="BEx3G2WA0DTYY9D8AGHHOBTPE2B2" localSheetId="7" hidden="1">#REF!</definedName>
    <definedName name="BEx3G2WA0DTYY9D8AGHHOBTPE2B2" localSheetId="3" hidden="1">#REF!</definedName>
    <definedName name="BEx3G2WA0DTYY9D8AGHHOBTPE2B2" localSheetId="0" hidden="1">#REF!</definedName>
    <definedName name="BEx3G2WA0DTYY9D8AGHHOBTPE2B2" localSheetId="1" hidden="1">#REF!</definedName>
    <definedName name="BEx3G2WA0DTYY9D8AGHHOBTPE2B2" hidden="1">#REF!</definedName>
    <definedName name="BEx3GCXR6IAS0B6WJ03GJVH7CO52" localSheetId="7" hidden="1">#REF!</definedName>
    <definedName name="BEx3GCXR6IAS0B6WJ03GJVH7CO52" localSheetId="3" hidden="1">#REF!</definedName>
    <definedName name="BEx3GCXR6IAS0B6WJ03GJVH7CO52" localSheetId="0" hidden="1">#REF!</definedName>
    <definedName name="BEx3GCXR6IAS0B6WJ03GJVH7CO52" localSheetId="1" hidden="1">#REF!</definedName>
    <definedName name="BEx3GCXR6IAS0B6WJ03GJVH7CO52" hidden="1">#REF!</definedName>
    <definedName name="BEx3GEVV18SEQDI1JGY7EN6D1GT1" localSheetId="7" hidden="1">#REF!</definedName>
    <definedName name="BEx3GEVV18SEQDI1JGY7EN6D1GT1" localSheetId="3" hidden="1">#REF!</definedName>
    <definedName name="BEx3GEVV18SEQDI1JGY7EN6D1GT1" localSheetId="0" hidden="1">#REF!</definedName>
    <definedName name="BEx3GEVV18SEQDI1JGY7EN6D1GT1" localSheetId="1" hidden="1">#REF!</definedName>
    <definedName name="BEx3GEVV18SEQDI1JGY7EN6D1GT1" hidden="1">#REF!</definedName>
    <definedName name="BEx3GKFH64MKQX61S7DYTZ15JCPY" localSheetId="7" hidden="1">#REF!</definedName>
    <definedName name="BEx3GKFH64MKQX61S7DYTZ15JCPY" localSheetId="3" hidden="1">#REF!</definedName>
    <definedName name="BEx3GKFH64MKQX61S7DYTZ15JCPY" localSheetId="0" hidden="1">#REF!</definedName>
    <definedName name="BEx3GKFH64MKQX61S7DYTZ15JCPY" localSheetId="1" hidden="1">#REF!</definedName>
    <definedName name="BEx3GKFH64MKQX61S7DYTZ15JCPY" hidden="1">#REF!</definedName>
    <definedName name="BEx3GMJ1Y6UU02DLRL0QXCEKDA6C" localSheetId="7" hidden="1">#REF!</definedName>
    <definedName name="BEx3GMJ1Y6UU02DLRL0QXCEKDA6C" localSheetId="3" hidden="1">#REF!</definedName>
    <definedName name="BEx3GMJ1Y6UU02DLRL0QXCEKDA6C" localSheetId="0" hidden="1">#REF!</definedName>
    <definedName name="BEx3GMJ1Y6UU02DLRL0QXCEKDA6C" localSheetId="1" hidden="1">#REF!</definedName>
    <definedName name="BEx3GMJ1Y6UU02DLRL0QXCEKDA6C" hidden="1">#REF!</definedName>
    <definedName name="BEx3GN4LY0135CBDIN1TU2UEODGF" localSheetId="7" hidden="1">#REF!</definedName>
    <definedName name="BEx3GN4LY0135CBDIN1TU2UEODGF" localSheetId="3" hidden="1">#REF!</definedName>
    <definedName name="BEx3GN4LY0135CBDIN1TU2UEODGF" localSheetId="0" hidden="1">#REF!</definedName>
    <definedName name="BEx3GN4LY0135CBDIN1TU2UEODGF" localSheetId="1" hidden="1">#REF!</definedName>
    <definedName name="BEx3GN4LY0135CBDIN1TU2UEODGF" hidden="1">#REF!</definedName>
    <definedName name="BEx3GPDH2AH4QKT4OOSN563XUHBD" localSheetId="7" hidden="1">#REF!</definedName>
    <definedName name="BEx3GPDH2AH4QKT4OOSN563XUHBD" localSheetId="3" hidden="1">#REF!</definedName>
    <definedName name="BEx3GPDH2AH4QKT4OOSN563XUHBD" localSheetId="0" hidden="1">#REF!</definedName>
    <definedName name="BEx3GPDH2AH4QKT4OOSN563XUHBD" localSheetId="1" hidden="1">#REF!</definedName>
    <definedName name="BEx3GPDH2AH4QKT4OOSN563XUHBD" hidden="1">#REF!</definedName>
    <definedName name="BEx3GRGZOH1A62SHC133FKNN9K23" localSheetId="7" hidden="1">#REF!</definedName>
    <definedName name="BEx3GRGZOH1A62SHC133FKNN9K23" localSheetId="3" hidden="1">#REF!</definedName>
    <definedName name="BEx3GRGZOH1A62SHC133FKNN9K23" localSheetId="0" hidden="1">#REF!</definedName>
    <definedName name="BEx3GRGZOH1A62SHC133FKNN9K23" localSheetId="1" hidden="1">#REF!</definedName>
    <definedName name="BEx3GRGZOH1A62SHC133FKNN9K23" hidden="1">#REF!</definedName>
    <definedName name="BEx3GS2LABKJSRV8GPZLJZVX7NMJ" localSheetId="7" hidden="1">#REF!</definedName>
    <definedName name="BEx3GS2LABKJSRV8GPZLJZVX7NMJ" localSheetId="3" hidden="1">#REF!</definedName>
    <definedName name="BEx3GS2LABKJSRV8GPZLJZVX7NMJ" localSheetId="0" hidden="1">#REF!</definedName>
    <definedName name="BEx3GS2LABKJSRV8GPZLJZVX7NMJ" localSheetId="1" hidden="1">#REF!</definedName>
    <definedName name="BEx3GS2LABKJSRV8GPZLJZVX7NMJ" hidden="1">#REF!</definedName>
    <definedName name="BEx3H05W7OEBR6W6YJKGD6W5M3I1" localSheetId="7" hidden="1">#REF!</definedName>
    <definedName name="BEx3H05W7OEBR6W6YJKGD6W5M3I1" localSheetId="3" hidden="1">#REF!</definedName>
    <definedName name="BEx3H05W7OEBR6W6YJKGD6W5M3I1" localSheetId="0" hidden="1">#REF!</definedName>
    <definedName name="BEx3H05W7OEBR6W6YJKGD6W5M3I1" localSheetId="1" hidden="1">#REF!</definedName>
    <definedName name="BEx3H05W7OEBR6W6YJKGD6W5M3I1" hidden="1">#REF!</definedName>
    <definedName name="BEx3H244GCME7ZDNAXG6ZSJ64ZRE" localSheetId="7" hidden="1">#REF!</definedName>
    <definedName name="BEx3H244GCME7ZDNAXG6ZSJ64ZRE" localSheetId="3" hidden="1">#REF!</definedName>
    <definedName name="BEx3H244GCME7ZDNAXG6ZSJ64ZRE" localSheetId="0" hidden="1">#REF!</definedName>
    <definedName name="BEx3H244GCME7ZDNAXG6ZSJ64ZRE" localSheetId="1" hidden="1">#REF!</definedName>
    <definedName name="BEx3H244GCME7ZDNAXG6ZSJ64ZRE" hidden="1">#REF!</definedName>
    <definedName name="BEx3H5UX2GZFZZT657YR76RHW5I6" localSheetId="7" hidden="1">#REF!</definedName>
    <definedName name="BEx3H5UX2GZFZZT657YR76RHW5I6" localSheetId="3" hidden="1">#REF!</definedName>
    <definedName name="BEx3H5UX2GZFZZT657YR76RHW5I6" localSheetId="0" hidden="1">#REF!</definedName>
    <definedName name="BEx3H5UX2GZFZZT657YR76RHW5I6" localSheetId="1" hidden="1">#REF!</definedName>
    <definedName name="BEx3H5UX2GZFZZT657YR76RHW5I6" hidden="1">#REF!</definedName>
    <definedName name="BEx3HACPKDZVUOS9WBDCCFJB46DK" localSheetId="7" hidden="1">#REF!</definedName>
    <definedName name="BEx3HACPKDZVUOS9WBDCCFJB46DK" localSheetId="3" hidden="1">#REF!</definedName>
    <definedName name="BEx3HACPKDZVUOS9WBDCCFJB46DK" localSheetId="0" hidden="1">#REF!</definedName>
    <definedName name="BEx3HACPKDZVUOS9WBDCCFJB46DK" localSheetId="1" hidden="1">#REF!</definedName>
    <definedName name="BEx3HACPKDZVUOS9WBDCCFJB46DK" hidden="1">#REF!</definedName>
    <definedName name="BEx3HMSEFOP6DBM4R97XA6B7NFG6" localSheetId="7" hidden="1">#REF!</definedName>
    <definedName name="BEx3HMSEFOP6DBM4R97XA6B7NFG6" localSheetId="3" hidden="1">#REF!</definedName>
    <definedName name="BEx3HMSEFOP6DBM4R97XA6B7NFG6" localSheetId="0" hidden="1">#REF!</definedName>
    <definedName name="BEx3HMSEFOP6DBM4R97XA6B7NFG6" localSheetId="1" hidden="1">#REF!</definedName>
    <definedName name="BEx3HMSEFOP6DBM4R97XA6B7NFG6" hidden="1">#REF!</definedName>
    <definedName name="BEx3HWJ5SQSD2CVCQNR183X44FR8" localSheetId="7" hidden="1">#REF!</definedName>
    <definedName name="BEx3HWJ5SQSD2CVCQNR183X44FR8" localSheetId="3" hidden="1">#REF!</definedName>
    <definedName name="BEx3HWJ5SQSD2CVCQNR183X44FR8" localSheetId="0" hidden="1">#REF!</definedName>
    <definedName name="BEx3HWJ5SQSD2CVCQNR183X44FR8" localSheetId="1" hidden="1">#REF!</definedName>
    <definedName name="BEx3HWJ5SQSD2CVCQNR183X44FR8" hidden="1">#REF!</definedName>
    <definedName name="BEx3I09YVXO0G4X7KGSA4WGORM35" localSheetId="7" hidden="1">#REF!</definedName>
    <definedName name="BEx3I09YVXO0G4X7KGSA4WGORM35" localSheetId="3" hidden="1">#REF!</definedName>
    <definedName name="BEx3I09YVXO0G4X7KGSA4WGORM35" localSheetId="0" hidden="1">#REF!</definedName>
    <definedName name="BEx3I09YVXO0G4X7KGSA4WGORM35" localSheetId="1" hidden="1">#REF!</definedName>
    <definedName name="BEx3I09YVXO0G4X7KGSA4WGORM35" hidden="1">#REF!</definedName>
    <definedName name="BEx3I3KN8WAL54AYYACGCUM43J9W" localSheetId="7" hidden="1">#REF!</definedName>
    <definedName name="BEx3I3KN8WAL54AYYACGCUM43J9W" localSheetId="3" hidden="1">#REF!</definedName>
    <definedName name="BEx3I3KN8WAL54AYYACGCUM43J9W" localSheetId="0" hidden="1">#REF!</definedName>
    <definedName name="BEx3I3KN8WAL54AYYACGCUM43J9W" localSheetId="1" hidden="1">#REF!</definedName>
    <definedName name="BEx3I3KN8WAL54AYYACGCUM43J9W" hidden="1">#REF!</definedName>
    <definedName name="BEx3ICF1GY8HQEBIU9S43PDJ90BX" localSheetId="7" hidden="1">#REF!</definedName>
    <definedName name="BEx3ICF1GY8HQEBIU9S43PDJ90BX" localSheetId="3" hidden="1">#REF!</definedName>
    <definedName name="BEx3ICF1GY8HQEBIU9S43PDJ90BX" localSheetId="0" hidden="1">#REF!</definedName>
    <definedName name="BEx3ICF1GY8HQEBIU9S43PDJ90BX" localSheetId="1" hidden="1">#REF!</definedName>
    <definedName name="BEx3ICF1GY8HQEBIU9S43PDJ90BX" hidden="1">#REF!</definedName>
    <definedName name="BEx3IYAH2DEBFWO8F94H4MXE3RLY" localSheetId="7" hidden="1">#REF!</definedName>
    <definedName name="BEx3IYAH2DEBFWO8F94H4MXE3RLY" localSheetId="3" hidden="1">#REF!</definedName>
    <definedName name="BEx3IYAH2DEBFWO8F94H4MXE3RLY" localSheetId="0" hidden="1">#REF!</definedName>
    <definedName name="BEx3IYAH2DEBFWO8F94H4MXE3RLY" localSheetId="1" hidden="1">#REF!</definedName>
    <definedName name="BEx3IYAH2DEBFWO8F94H4MXE3RLY" hidden="1">#REF!</definedName>
    <definedName name="BEx3IZSG3932LSWHR5YV78IVRPCK" localSheetId="7" hidden="1">#REF!</definedName>
    <definedName name="BEx3IZSG3932LSWHR5YV78IVRPCK" localSheetId="3" hidden="1">#REF!</definedName>
    <definedName name="BEx3IZSG3932LSWHR5YV78IVRPCK" localSheetId="0" hidden="1">#REF!</definedName>
    <definedName name="BEx3IZSG3932LSWHR5YV78IVRPCK" localSheetId="1" hidden="1">#REF!</definedName>
    <definedName name="BEx3IZSG3932LSWHR5YV78IVRPCK" hidden="1">#REF!</definedName>
    <definedName name="BEx3IZXXSYEW50379N2EAFWO8DZV" localSheetId="7" hidden="1">#REF!</definedName>
    <definedName name="BEx3IZXXSYEW50379N2EAFWO8DZV" localSheetId="3" hidden="1">#REF!</definedName>
    <definedName name="BEx3IZXXSYEW50379N2EAFWO8DZV" localSheetId="0" hidden="1">#REF!</definedName>
    <definedName name="BEx3IZXXSYEW50379N2EAFWO8DZV" localSheetId="1" hidden="1">#REF!</definedName>
    <definedName name="BEx3IZXXSYEW50379N2EAFWO8DZV" hidden="1">#REF!</definedName>
    <definedName name="BEx3J1VZVGTKT4ATPO9O5JCSFTTR" localSheetId="7" hidden="1">#REF!</definedName>
    <definedName name="BEx3J1VZVGTKT4ATPO9O5JCSFTTR" localSheetId="3" hidden="1">#REF!</definedName>
    <definedName name="BEx3J1VZVGTKT4ATPO9O5JCSFTTR" localSheetId="0" hidden="1">#REF!</definedName>
    <definedName name="BEx3J1VZVGTKT4ATPO9O5JCSFTTR" localSheetId="1" hidden="1">#REF!</definedName>
    <definedName name="BEx3J1VZVGTKT4ATPO9O5JCSFTTR" hidden="1">#REF!</definedName>
    <definedName name="BEx3JC2TY7JNAAC3L7QHVPQXLGQ8" localSheetId="7" hidden="1">#REF!</definedName>
    <definedName name="BEx3JC2TY7JNAAC3L7QHVPQXLGQ8" localSheetId="3" hidden="1">#REF!</definedName>
    <definedName name="BEx3JC2TY7JNAAC3L7QHVPQXLGQ8" localSheetId="0" hidden="1">#REF!</definedName>
    <definedName name="BEx3JC2TY7JNAAC3L7QHVPQXLGQ8" localSheetId="1" hidden="1">#REF!</definedName>
    <definedName name="BEx3JC2TY7JNAAC3L7QHVPQXLGQ8" hidden="1">#REF!</definedName>
    <definedName name="BEx3JMF5D7ODCJ7THAJTC1GFSG95" localSheetId="7" hidden="1">#REF!</definedName>
    <definedName name="BEx3JMF5D7ODCJ7THAJTC1GFSG95" localSheetId="3" hidden="1">#REF!</definedName>
    <definedName name="BEx3JMF5D7ODCJ7THAJTC1GFSG95" localSheetId="0" hidden="1">#REF!</definedName>
    <definedName name="BEx3JMF5D7ODCJ7THAJTC1GFSG95" localSheetId="1" hidden="1">#REF!</definedName>
    <definedName name="BEx3JMF5D7ODCJ7THAJTC1GFSG95" hidden="1">#REF!</definedName>
    <definedName name="BEx3JX23SYDIGOGM4Y0CQFBW8ZBV" localSheetId="7" hidden="1">#REF!</definedName>
    <definedName name="BEx3JX23SYDIGOGM4Y0CQFBW8ZBV" localSheetId="3" hidden="1">#REF!</definedName>
    <definedName name="BEx3JX23SYDIGOGM4Y0CQFBW8ZBV" localSheetId="0" hidden="1">#REF!</definedName>
    <definedName name="BEx3JX23SYDIGOGM4Y0CQFBW8ZBV" localSheetId="1" hidden="1">#REF!</definedName>
    <definedName name="BEx3JX23SYDIGOGM4Y0CQFBW8ZBV" hidden="1">#REF!</definedName>
    <definedName name="BEx3JXCXCVBZJGV5VEG9MJEI01AL" localSheetId="7" hidden="1">#REF!</definedName>
    <definedName name="BEx3JXCXCVBZJGV5VEG9MJEI01AL" localSheetId="3" hidden="1">#REF!</definedName>
    <definedName name="BEx3JXCXCVBZJGV5VEG9MJEI01AL" localSheetId="0" hidden="1">#REF!</definedName>
    <definedName name="BEx3JXCXCVBZJGV5VEG9MJEI01AL" localSheetId="1" hidden="1">#REF!</definedName>
    <definedName name="BEx3JXCXCVBZJGV5VEG9MJEI01AL" hidden="1">#REF!</definedName>
    <definedName name="BEx3JYK2N7X59TPJSKYZ77ENY8SS" localSheetId="7" hidden="1">#REF!</definedName>
    <definedName name="BEx3JYK2N7X59TPJSKYZ77ENY8SS" localSheetId="3" hidden="1">#REF!</definedName>
    <definedName name="BEx3JYK2N7X59TPJSKYZ77ENY8SS" localSheetId="0" hidden="1">#REF!</definedName>
    <definedName name="BEx3JYK2N7X59TPJSKYZ77ENY8SS" localSheetId="1" hidden="1">#REF!</definedName>
    <definedName name="BEx3JYK2N7X59TPJSKYZ77ENY8SS" hidden="1">#REF!</definedName>
    <definedName name="BEx3K13PSDK50JLCLD0GX8L4TWAH" localSheetId="7" hidden="1">#REF!</definedName>
    <definedName name="BEx3K13PSDK50JLCLD0GX8L4TWAH" localSheetId="3" hidden="1">#REF!</definedName>
    <definedName name="BEx3K13PSDK50JLCLD0GX8L4TWAH" localSheetId="0" hidden="1">#REF!</definedName>
    <definedName name="BEx3K13PSDK50JLCLD0GX8L4TWAH" localSheetId="1" hidden="1">#REF!</definedName>
    <definedName name="BEx3K13PSDK50JLCLD0GX8L4TWAH" hidden="1">#REF!</definedName>
    <definedName name="BEx3K4EII7GU1CG0BN7UL15M6J8Z" localSheetId="7" hidden="1">#REF!</definedName>
    <definedName name="BEx3K4EII7GU1CG0BN7UL15M6J8Z" localSheetId="3" hidden="1">#REF!</definedName>
    <definedName name="BEx3K4EII7GU1CG0BN7UL15M6J8Z" localSheetId="0" hidden="1">#REF!</definedName>
    <definedName name="BEx3K4EII7GU1CG0BN7UL15M6J8Z" localSheetId="1" hidden="1">#REF!</definedName>
    <definedName name="BEx3K4EII7GU1CG0BN7UL15M6J8Z" hidden="1">#REF!</definedName>
    <definedName name="BEx3K4ZXQUQ2KYZF74B84SO48XMW" localSheetId="7" hidden="1">#REF!</definedName>
    <definedName name="BEx3K4ZXQUQ2KYZF74B84SO48XMW" localSheetId="3" hidden="1">#REF!</definedName>
    <definedName name="BEx3K4ZXQUQ2KYZF74B84SO48XMW" localSheetId="0" hidden="1">#REF!</definedName>
    <definedName name="BEx3K4ZXQUQ2KYZF74B84SO48XMW" localSheetId="1" hidden="1">#REF!</definedName>
    <definedName name="BEx3K4ZXQUQ2KYZF74B84SO48XMW" hidden="1">#REF!</definedName>
    <definedName name="BEx3KEFXUCVNVPH7KSEGAZYX13B5" localSheetId="7" hidden="1">#REF!</definedName>
    <definedName name="BEx3KEFXUCVNVPH7KSEGAZYX13B5" localSheetId="3" hidden="1">#REF!</definedName>
    <definedName name="BEx3KEFXUCVNVPH7KSEGAZYX13B5" localSheetId="0" hidden="1">#REF!</definedName>
    <definedName name="BEx3KEFXUCVNVPH7KSEGAZYX13B5" localSheetId="1" hidden="1">#REF!</definedName>
    <definedName name="BEx3KEFXUCVNVPH7KSEGAZYX13B5" hidden="1">#REF!</definedName>
    <definedName name="BEx3KFXUAF6YXAA47B7Q6X9B3VGB" localSheetId="7" hidden="1">#REF!</definedName>
    <definedName name="BEx3KFXUAF6YXAA47B7Q6X9B3VGB" localSheetId="3" hidden="1">#REF!</definedName>
    <definedName name="BEx3KFXUAF6YXAA47B7Q6X9B3VGB" localSheetId="0" hidden="1">#REF!</definedName>
    <definedName name="BEx3KFXUAF6YXAA47B7Q6X9B3VGB" localSheetId="1" hidden="1">#REF!</definedName>
    <definedName name="BEx3KFXUAF6YXAA47B7Q6X9B3VGB" hidden="1">#REF!</definedName>
    <definedName name="BEx3KIXQYOGMPK4WJJAVBRX4NR28" localSheetId="7" hidden="1">#REF!</definedName>
    <definedName name="BEx3KIXQYOGMPK4WJJAVBRX4NR28" localSheetId="3" hidden="1">#REF!</definedName>
    <definedName name="BEx3KIXQYOGMPK4WJJAVBRX4NR28" localSheetId="0" hidden="1">#REF!</definedName>
    <definedName name="BEx3KIXQYOGMPK4WJJAVBRX4NR28" localSheetId="1" hidden="1">#REF!</definedName>
    <definedName name="BEx3KIXQYOGMPK4WJJAVBRX4NR28" hidden="1">#REF!</definedName>
    <definedName name="BEx3KJOMVOSFZVJUL3GKCNP6DQDS" localSheetId="7" hidden="1">#REF!</definedName>
    <definedName name="BEx3KJOMVOSFZVJUL3GKCNP6DQDS" localSheetId="3" hidden="1">#REF!</definedName>
    <definedName name="BEx3KJOMVOSFZVJUL3GKCNP6DQDS" localSheetId="0" hidden="1">#REF!</definedName>
    <definedName name="BEx3KJOMVOSFZVJUL3GKCNP6DQDS" localSheetId="1" hidden="1">#REF!</definedName>
    <definedName name="BEx3KJOMVOSFZVJUL3GKCNP6DQDS" hidden="1">#REF!</definedName>
    <definedName name="BEx3KP2VRBMORK0QEAZUYCXL3DHJ" localSheetId="7" hidden="1">#REF!</definedName>
    <definedName name="BEx3KP2VRBMORK0QEAZUYCXL3DHJ" localSheetId="3" hidden="1">#REF!</definedName>
    <definedName name="BEx3KP2VRBMORK0QEAZUYCXL3DHJ" localSheetId="0" hidden="1">#REF!</definedName>
    <definedName name="BEx3KP2VRBMORK0QEAZUYCXL3DHJ" localSheetId="1" hidden="1">#REF!</definedName>
    <definedName name="BEx3KP2VRBMORK0QEAZUYCXL3DHJ" hidden="1">#REF!</definedName>
    <definedName name="BEx3L4IN3LI4C26SITKTGAH27CDU" localSheetId="7" hidden="1">#REF!</definedName>
    <definedName name="BEx3L4IN3LI4C26SITKTGAH27CDU" localSheetId="3" hidden="1">#REF!</definedName>
    <definedName name="BEx3L4IN3LI4C26SITKTGAH27CDU" localSheetId="0" hidden="1">#REF!</definedName>
    <definedName name="BEx3L4IN3LI4C26SITKTGAH27CDU" localSheetId="1" hidden="1">#REF!</definedName>
    <definedName name="BEx3L4IN3LI4C26SITKTGAH27CDU" hidden="1">#REF!</definedName>
    <definedName name="BEx3L4YQ0J7ZU0M5QM6YIPCEYC9K" localSheetId="7" hidden="1">#REF!</definedName>
    <definedName name="BEx3L4YQ0J7ZU0M5QM6YIPCEYC9K" localSheetId="3" hidden="1">#REF!</definedName>
    <definedName name="BEx3L4YQ0J7ZU0M5QM6YIPCEYC9K" localSheetId="0" hidden="1">#REF!</definedName>
    <definedName name="BEx3L4YQ0J7ZU0M5QM6YIPCEYC9K" localSheetId="1" hidden="1">#REF!</definedName>
    <definedName name="BEx3L4YQ0J7ZU0M5QM6YIPCEYC9K" hidden="1">#REF!</definedName>
    <definedName name="BEx3L60DJOR7NQN42G7YSAODP1EX" localSheetId="7" hidden="1">#REF!</definedName>
    <definedName name="BEx3L60DJOR7NQN42G7YSAODP1EX" localSheetId="3" hidden="1">#REF!</definedName>
    <definedName name="BEx3L60DJOR7NQN42G7YSAODP1EX" localSheetId="0" hidden="1">#REF!</definedName>
    <definedName name="BEx3L60DJOR7NQN42G7YSAODP1EX" localSheetId="1" hidden="1">#REF!</definedName>
    <definedName name="BEx3L60DJOR7NQN42G7YSAODP1EX" hidden="1">#REF!</definedName>
    <definedName name="BEx3L7D0PI38HWZ7VADU16C9E33D" localSheetId="7" hidden="1">#REF!</definedName>
    <definedName name="BEx3L7D0PI38HWZ7VADU16C9E33D" localSheetId="3" hidden="1">#REF!</definedName>
    <definedName name="BEx3L7D0PI38HWZ7VADU16C9E33D" localSheetId="0" hidden="1">#REF!</definedName>
    <definedName name="BEx3L7D0PI38HWZ7VADU16C9E33D" localSheetId="1" hidden="1">#REF!</definedName>
    <definedName name="BEx3L7D0PI38HWZ7VADU16C9E33D" hidden="1">#REF!</definedName>
    <definedName name="BEx3LANPY1HT49TAH98H4B9RC1D4" localSheetId="7" hidden="1">#REF!</definedName>
    <definedName name="BEx3LANPY1HT49TAH98H4B9RC1D4" localSheetId="3" hidden="1">#REF!</definedName>
    <definedName name="BEx3LANPY1HT49TAH98H4B9RC1D4" localSheetId="0" hidden="1">#REF!</definedName>
    <definedName name="BEx3LANPY1HT49TAH98H4B9RC1D4" localSheetId="1" hidden="1">#REF!</definedName>
    <definedName name="BEx3LANPY1HT49TAH98H4B9RC1D4" hidden="1">#REF!</definedName>
    <definedName name="BEx3LM1PR4Y7KINKMTMKR984GX8Q" localSheetId="7" hidden="1">#REF!</definedName>
    <definedName name="BEx3LM1PR4Y7KINKMTMKR984GX8Q" localSheetId="3" hidden="1">#REF!</definedName>
    <definedName name="BEx3LM1PR4Y7KINKMTMKR984GX8Q" localSheetId="0" hidden="1">#REF!</definedName>
    <definedName name="BEx3LM1PR4Y7KINKMTMKR984GX8Q" localSheetId="1" hidden="1">#REF!</definedName>
    <definedName name="BEx3LM1PR4Y7KINKMTMKR984GX8Q" hidden="1">#REF!</definedName>
    <definedName name="BEx3LM1PWWC9WH0R5TX5K06V559U" localSheetId="7" hidden="1">#REF!</definedName>
    <definedName name="BEx3LM1PWWC9WH0R5TX5K06V559U" localSheetId="3" hidden="1">#REF!</definedName>
    <definedName name="BEx3LM1PWWC9WH0R5TX5K06V559U" localSheetId="0" hidden="1">#REF!</definedName>
    <definedName name="BEx3LM1PWWC9WH0R5TX5K06V559U" localSheetId="1" hidden="1">#REF!</definedName>
    <definedName name="BEx3LM1PWWC9WH0R5TX5K06V559U" hidden="1">#REF!</definedName>
    <definedName name="BEx3LPCEZ1C0XEKNCM3YT09JWCUO" localSheetId="7" hidden="1">#REF!</definedName>
    <definedName name="BEx3LPCEZ1C0XEKNCM3YT09JWCUO" localSheetId="3" hidden="1">#REF!</definedName>
    <definedName name="BEx3LPCEZ1C0XEKNCM3YT09JWCUO" localSheetId="0" hidden="1">#REF!</definedName>
    <definedName name="BEx3LPCEZ1C0XEKNCM3YT09JWCUO" localSheetId="1" hidden="1">#REF!</definedName>
    <definedName name="BEx3LPCEZ1C0XEKNCM3YT09JWCUO" hidden="1">#REF!</definedName>
    <definedName name="BEx3LSXW33WR1ECIMRYUPFBJXGGH" localSheetId="7" hidden="1">#REF!</definedName>
    <definedName name="BEx3LSXW33WR1ECIMRYUPFBJXGGH" localSheetId="3" hidden="1">#REF!</definedName>
    <definedName name="BEx3LSXW33WR1ECIMRYUPFBJXGGH" localSheetId="0" hidden="1">#REF!</definedName>
    <definedName name="BEx3LSXW33WR1ECIMRYUPFBJXGGH" localSheetId="1" hidden="1">#REF!</definedName>
    <definedName name="BEx3LSXW33WR1ECIMRYUPFBJXGGH" hidden="1">#REF!</definedName>
    <definedName name="BEx3M1MR1K1NQD03H74BFWOK4MWQ" localSheetId="7" hidden="1">#REF!</definedName>
    <definedName name="BEx3M1MR1K1NQD03H74BFWOK4MWQ" localSheetId="3" hidden="1">#REF!</definedName>
    <definedName name="BEx3M1MR1K1NQD03H74BFWOK4MWQ" localSheetId="0" hidden="1">#REF!</definedName>
    <definedName name="BEx3M1MR1K1NQD03H74BFWOK4MWQ" localSheetId="1" hidden="1">#REF!</definedName>
    <definedName name="BEx3M1MR1K1NQD03H74BFWOK4MWQ" hidden="1">#REF!</definedName>
    <definedName name="BEx3M4H77MYUKOOD31H9F80NMVK8" localSheetId="7" hidden="1">#REF!</definedName>
    <definedName name="BEx3M4H77MYUKOOD31H9F80NMVK8" localSheetId="3" hidden="1">#REF!</definedName>
    <definedName name="BEx3M4H77MYUKOOD31H9F80NMVK8" localSheetId="0" hidden="1">#REF!</definedName>
    <definedName name="BEx3M4H77MYUKOOD31H9F80NMVK8" localSheetId="1" hidden="1">#REF!</definedName>
    <definedName name="BEx3M4H77MYUKOOD31H9F80NMVK8" hidden="1">#REF!</definedName>
    <definedName name="BEx3M9VFX329PZWYC4DMZ6P3W9R2" localSheetId="7" hidden="1">#REF!</definedName>
    <definedName name="BEx3M9VFX329PZWYC4DMZ6P3W9R2" localSheetId="3" hidden="1">#REF!</definedName>
    <definedName name="BEx3M9VFX329PZWYC4DMZ6P3W9R2" localSheetId="0" hidden="1">#REF!</definedName>
    <definedName name="BEx3M9VFX329PZWYC4DMZ6P3W9R2" localSheetId="1" hidden="1">#REF!</definedName>
    <definedName name="BEx3M9VFX329PZWYC4DMZ6P3W9R2" hidden="1">#REF!</definedName>
    <definedName name="BEx3MCQ0VEBV0CZXDS505L38EQ8N" localSheetId="7" hidden="1">#REF!</definedName>
    <definedName name="BEx3MCQ0VEBV0CZXDS505L38EQ8N" localSheetId="3" hidden="1">#REF!</definedName>
    <definedName name="BEx3MCQ0VEBV0CZXDS505L38EQ8N" localSheetId="0" hidden="1">#REF!</definedName>
    <definedName name="BEx3MCQ0VEBV0CZXDS505L38EQ8N" localSheetId="1" hidden="1">#REF!</definedName>
    <definedName name="BEx3MCQ0VEBV0CZXDS505L38EQ8N" hidden="1">#REF!</definedName>
    <definedName name="BEx3MEYV5LQY0BAL7V3CFAFVOM3T" localSheetId="7" hidden="1">#REF!</definedName>
    <definedName name="BEx3MEYV5LQY0BAL7V3CFAFVOM3T" localSheetId="3" hidden="1">#REF!</definedName>
    <definedName name="BEx3MEYV5LQY0BAL7V3CFAFVOM3T" localSheetId="0" hidden="1">#REF!</definedName>
    <definedName name="BEx3MEYV5LQY0BAL7V3CFAFVOM3T" localSheetId="1" hidden="1">#REF!</definedName>
    <definedName name="BEx3MEYV5LQY0BAL7V3CFAFVOM3T" hidden="1">#REF!</definedName>
    <definedName name="BEx3MF9LX8G8DXGARRYNTDH542WG" localSheetId="7" hidden="1">#REF!</definedName>
    <definedName name="BEx3MF9LX8G8DXGARRYNTDH542WG" localSheetId="3" hidden="1">#REF!</definedName>
    <definedName name="BEx3MF9LX8G8DXGARRYNTDH542WG" localSheetId="0" hidden="1">#REF!</definedName>
    <definedName name="BEx3MF9LX8G8DXGARRYNTDH542WG" localSheetId="1" hidden="1">#REF!</definedName>
    <definedName name="BEx3MF9LX8G8DXGARRYNTDH542WG" hidden="1">#REF!</definedName>
    <definedName name="BEx3MREOFWJQEYMCMBL7ZE06NBN6" localSheetId="7" hidden="1">#REF!</definedName>
    <definedName name="BEx3MREOFWJQEYMCMBL7ZE06NBN6" localSheetId="3" hidden="1">#REF!</definedName>
    <definedName name="BEx3MREOFWJQEYMCMBL7ZE06NBN6" localSheetId="0" hidden="1">#REF!</definedName>
    <definedName name="BEx3MREOFWJQEYMCMBL7ZE06NBN6" localSheetId="1" hidden="1">#REF!</definedName>
    <definedName name="BEx3MREOFWJQEYMCMBL7ZE06NBN6" hidden="1">#REF!</definedName>
    <definedName name="BEx3MSGD8I6KBFD4XFWYGH3DKUK3" localSheetId="7" hidden="1">#REF!</definedName>
    <definedName name="BEx3MSGD8I6KBFD4XFWYGH3DKUK3" localSheetId="3" hidden="1">#REF!</definedName>
    <definedName name="BEx3MSGD8I6KBFD4XFWYGH3DKUK3" localSheetId="0" hidden="1">#REF!</definedName>
    <definedName name="BEx3MSGD8I6KBFD4XFWYGH3DKUK3" localSheetId="1" hidden="1">#REF!</definedName>
    <definedName name="BEx3MSGD8I6KBFD4XFWYGH3DKUK3" hidden="1">#REF!</definedName>
    <definedName name="BEx3NDQFYEWZAUGWFMGT2R7E7RBT" localSheetId="7" hidden="1">#REF!</definedName>
    <definedName name="BEx3NDQFYEWZAUGWFMGT2R7E7RBT" localSheetId="3" hidden="1">#REF!</definedName>
    <definedName name="BEx3NDQFYEWZAUGWFMGT2R7E7RBT" localSheetId="0" hidden="1">#REF!</definedName>
    <definedName name="BEx3NDQFYEWZAUGWFMGT2R7E7RBT" localSheetId="1" hidden="1">#REF!</definedName>
    <definedName name="BEx3NDQFYEWZAUGWFMGT2R7E7RBT" hidden="1">#REF!</definedName>
    <definedName name="BEx3NGQBX2HEDKOCDX0TX1TGBB3P" localSheetId="7" hidden="1">#REF!</definedName>
    <definedName name="BEx3NGQBX2HEDKOCDX0TX1TGBB3P" localSheetId="3" hidden="1">#REF!</definedName>
    <definedName name="BEx3NGQBX2HEDKOCDX0TX1TGBB3P" localSheetId="0" hidden="1">#REF!</definedName>
    <definedName name="BEx3NGQBX2HEDKOCDX0TX1TGBB3P" localSheetId="1" hidden="1">#REF!</definedName>
    <definedName name="BEx3NGQBX2HEDKOCDX0TX1TGBB3P" hidden="1">#REF!</definedName>
    <definedName name="BEx3NLIZ7PHF2XE59ECZ3MD04ZG1" localSheetId="7" hidden="1">#REF!</definedName>
    <definedName name="BEx3NLIZ7PHF2XE59ECZ3MD04ZG1" localSheetId="3" hidden="1">#REF!</definedName>
    <definedName name="BEx3NLIZ7PHF2XE59ECZ3MD04ZG1" localSheetId="0" hidden="1">#REF!</definedName>
    <definedName name="BEx3NLIZ7PHF2XE59ECZ3MD04ZG1" localSheetId="1" hidden="1">#REF!</definedName>
    <definedName name="BEx3NLIZ7PHF2XE59ECZ3MD04ZG1" hidden="1">#REF!</definedName>
    <definedName name="BEx3NMQ4BVC94728AUM7CCX7UHTU" localSheetId="7" hidden="1">#REF!</definedName>
    <definedName name="BEx3NMQ4BVC94728AUM7CCX7UHTU" localSheetId="3" hidden="1">#REF!</definedName>
    <definedName name="BEx3NMQ4BVC94728AUM7CCX7UHTU" localSheetId="0" hidden="1">#REF!</definedName>
    <definedName name="BEx3NMQ4BVC94728AUM7CCX7UHTU" localSheetId="1" hidden="1">#REF!</definedName>
    <definedName name="BEx3NMQ4BVC94728AUM7CCX7UHTU" hidden="1">#REF!</definedName>
    <definedName name="BEx3NR2I4OUFP3Z2QZEDU2PIFIDI" localSheetId="7" hidden="1">#REF!</definedName>
    <definedName name="BEx3NR2I4OUFP3Z2QZEDU2PIFIDI" localSheetId="3" hidden="1">#REF!</definedName>
    <definedName name="BEx3NR2I4OUFP3Z2QZEDU2PIFIDI" localSheetId="0" hidden="1">#REF!</definedName>
    <definedName name="BEx3NR2I4OUFP3Z2QZEDU2PIFIDI" localSheetId="1" hidden="1">#REF!</definedName>
    <definedName name="BEx3NR2I4OUFP3Z2QZEDU2PIFIDI" hidden="1">#REF!</definedName>
    <definedName name="BEx3O19B8FTTAPVT5DZXQGQXWFR8" localSheetId="7" hidden="1">#REF!</definedName>
    <definedName name="BEx3O19B8FTTAPVT5DZXQGQXWFR8" localSheetId="3" hidden="1">#REF!</definedName>
    <definedName name="BEx3O19B8FTTAPVT5DZXQGQXWFR8" localSheetId="0" hidden="1">#REF!</definedName>
    <definedName name="BEx3O19B8FTTAPVT5DZXQGQXWFR8" localSheetId="1" hidden="1">#REF!</definedName>
    <definedName name="BEx3O19B8FTTAPVT5DZXQGQXWFR8" hidden="1">#REF!</definedName>
    <definedName name="BEx3O85IKWARA6NCJOLRBRJFMEWW" localSheetId="7" hidden="1">#REF!</definedName>
    <definedName name="BEx3O85IKWARA6NCJOLRBRJFMEWW" localSheetId="3" hidden="1">#REF!</definedName>
    <definedName name="BEx3O85IKWARA6NCJOLRBRJFMEWW" localSheetId="0" hidden="1">#REF!</definedName>
    <definedName name="BEx3O85IKWARA6NCJOLRBRJFMEWW" localSheetId="1" hidden="1">#REF!</definedName>
    <definedName name="BEx3O85IKWARA6NCJOLRBRJFMEWW" hidden="1">#REF!</definedName>
    <definedName name="BEx3OJZSCGFRW7SVGBFI0X9DNVMM" localSheetId="7" hidden="1">#REF!</definedName>
    <definedName name="BEx3OJZSCGFRW7SVGBFI0X9DNVMM" localSheetId="3" hidden="1">#REF!</definedName>
    <definedName name="BEx3OJZSCGFRW7SVGBFI0X9DNVMM" localSheetId="0" hidden="1">#REF!</definedName>
    <definedName name="BEx3OJZSCGFRW7SVGBFI0X9DNVMM" localSheetId="1" hidden="1">#REF!</definedName>
    <definedName name="BEx3OJZSCGFRW7SVGBFI0X9DNVMM" hidden="1">#REF!</definedName>
    <definedName name="BEx3ORSBUXAF21MKEY90YJV9AY9A" localSheetId="7" hidden="1">#REF!</definedName>
    <definedName name="BEx3ORSBUXAF21MKEY90YJV9AY9A" localSheetId="3" hidden="1">#REF!</definedName>
    <definedName name="BEx3ORSBUXAF21MKEY90YJV9AY9A" localSheetId="0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7" hidden="1">#REF!</definedName>
    <definedName name="BEx3OUS0N576NJN078Y1BWUWQK6B" localSheetId="3" hidden="1">#REF!</definedName>
    <definedName name="BEx3OUS0N576NJN078Y1BWUWQK6B" localSheetId="0" hidden="1">#REF!</definedName>
    <definedName name="BEx3OUS0N576NJN078Y1BWUWQK6B" localSheetId="1" hidden="1">#REF!</definedName>
    <definedName name="BEx3OUS0N576NJN078Y1BWUWQK6B" hidden="1">#REF!</definedName>
    <definedName name="BEx3OV8BH6PYNZT7C246LOAU9SVX" localSheetId="7" hidden="1">#REF!</definedName>
    <definedName name="BEx3OV8BH6PYNZT7C246LOAU9SVX" localSheetId="3" hidden="1">#REF!</definedName>
    <definedName name="BEx3OV8BH6PYNZT7C246LOAU9SVX" localSheetId="0" hidden="1">#REF!</definedName>
    <definedName name="BEx3OV8BH6PYNZT7C246LOAU9SVX" localSheetId="1" hidden="1">#REF!</definedName>
    <definedName name="BEx3OV8BH6PYNZT7C246LOAU9SVX" hidden="1">#REF!</definedName>
    <definedName name="BEx3OXRYJZUEY6E72UJU0PHLMYAR" localSheetId="7" hidden="1">#REF!</definedName>
    <definedName name="BEx3OXRYJZUEY6E72UJU0PHLMYAR" localSheetId="3" hidden="1">#REF!</definedName>
    <definedName name="BEx3OXRYJZUEY6E72UJU0PHLMYAR" localSheetId="0" hidden="1">#REF!</definedName>
    <definedName name="BEx3OXRYJZUEY6E72UJU0PHLMYAR" localSheetId="1" hidden="1">#REF!</definedName>
    <definedName name="BEx3OXRYJZUEY6E72UJU0PHLMYAR" hidden="1">#REF!</definedName>
    <definedName name="BEx3P3RP5PYI4BJVYGNU1V7KT5EH" localSheetId="7" hidden="1">#REF!</definedName>
    <definedName name="BEx3P3RP5PYI4BJVYGNU1V7KT5EH" localSheetId="3" hidden="1">#REF!</definedName>
    <definedName name="BEx3P3RP5PYI4BJVYGNU1V7KT5EH" localSheetId="0" hidden="1">#REF!</definedName>
    <definedName name="BEx3P3RP5PYI4BJVYGNU1V7KT5EH" localSheetId="1" hidden="1">#REF!</definedName>
    <definedName name="BEx3P3RP5PYI4BJVYGNU1V7KT5EH" hidden="1">#REF!</definedName>
    <definedName name="BEx3P59TTRSGQY888P5C1O7M2PQT" localSheetId="7" hidden="1">#REF!</definedName>
    <definedName name="BEx3P59TTRSGQY888P5C1O7M2PQT" localSheetId="3" hidden="1">#REF!</definedName>
    <definedName name="BEx3P59TTRSGQY888P5C1O7M2PQT" localSheetId="0" hidden="1">#REF!</definedName>
    <definedName name="BEx3P59TTRSGQY888P5C1O7M2PQT" localSheetId="1" hidden="1">#REF!</definedName>
    <definedName name="BEx3P59TTRSGQY888P5C1O7M2PQT" hidden="1">#REF!</definedName>
    <definedName name="BEx3PDNRRNKD5GOUBUQFXAHIXLD9" localSheetId="7" hidden="1">#REF!</definedName>
    <definedName name="BEx3PDNRRNKD5GOUBUQFXAHIXLD9" localSheetId="3" hidden="1">#REF!</definedName>
    <definedName name="BEx3PDNRRNKD5GOUBUQFXAHIXLD9" localSheetId="0" hidden="1">#REF!</definedName>
    <definedName name="BEx3PDNRRNKD5GOUBUQFXAHIXLD9" localSheetId="1" hidden="1">#REF!</definedName>
    <definedName name="BEx3PDNRRNKD5GOUBUQFXAHIXLD9" hidden="1">#REF!</definedName>
    <definedName name="BEx3PDT8GNPWLLN02IH1XPV90XYK" localSheetId="7" hidden="1">#REF!</definedName>
    <definedName name="BEx3PDT8GNPWLLN02IH1XPV90XYK" localSheetId="3" hidden="1">#REF!</definedName>
    <definedName name="BEx3PDT8GNPWLLN02IH1XPV90XYK" localSheetId="0" hidden="1">#REF!</definedName>
    <definedName name="BEx3PDT8GNPWLLN02IH1XPV90XYK" localSheetId="1" hidden="1">#REF!</definedName>
    <definedName name="BEx3PDT8GNPWLLN02IH1XPV90XYK" hidden="1">#REF!</definedName>
    <definedName name="BEx3PKEMDW8KZEP11IL927C5O7I2" localSheetId="7" hidden="1">#REF!</definedName>
    <definedName name="BEx3PKEMDW8KZEP11IL927C5O7I2" localSheetId="3" hidden="1">#REF!</definedName>
    <definedName name="BEx3PKEMDW8KZEP11IL927C5O7I2" localSheetId="0" hidden="1">#REF!</definedName>
    <definedName name="BEx3PKEMDW8KZEP11IL927C5O7I2" localSheetId="1" hidden="1">#REF!</definedName>
    <definedName name="BEx3PKEMDW8KZEP11IL927C5O7I2" hidden="1">#REF!</definedName>
    <definedName name="BEx3PKJZ1Z7L9S6KV8KXVS6B2FX4" localSheetId="7" hidden="1">#REF!</definedName>
    <definedName name="BEx3PKJZ1Z7L9S6KV8KXVS6B2FX4" localSheetId="3" hidden="1">#REF!</definedName>
    <definedName name="BEx3PKJZ1Z7L9S6KV8KXVS6B2FX4" localSheetId="0" hidden="1">#REF!</definedName>
    <definedName name="BEx3PKJZ1Z7L9S6KV8KXVS6B2FX4" localSheetId="1" hidden="1">#REF!</definedName>
    <definedName name="BEx3PKJZ1Z7L9S6KV8KXVS6B2FX4" hidden="1">#REF!</definedName>
    <definedName name="BEx3PMNG53Z5HY138H99QOMTX8W3" localSheetId="7" hidden="1">#REF!</definedName>
    <definedName name="BEx3PMNG53Z5HY138H99QOMTX8W3" localSheetId="3" hidden="1">#REF!</definedName>
    <definedName name="BEx3PMNG53Z5HY138H99QOMTX8W3" localSheetId="0" hidden="1">#REF!</definedName>
    <definedName name="BEx3PMNG53Z5HY138H99QOMTX8W3" localSheetId="1" hidden="1">#REF!</definedName>
    <definedName name="BEx3PMNG53Z5HY138H99QOMTX8W3" hidden="1">#REF!</definedName>
    <definedName name="BEx3PP1RRSFZ8UC0JC9R91W6LNKW" localSheetId="7" hidden="1">#REF!</definedName>
    <definedName name="BEx3PP1RRSFZ8UC0JC9R91W6LNKW" localSheetId="3" hidden="1">#REF!</definedName>
    <definedName name="BEx3PP1RRSFZ8UC0JC9R91W6LNKW" localSheetId="0" hidden="1">#REF!</definedName>
    <definedName name="BEx3PP1RRSFZ8UC0JC9R91W6LNKW" localSheetId="1" hidden="1">#REF!</definedName>
    <definedName name="BEx3PP1RRSFZ8UC0JC9R91W6LNKW" hidden="1">#REF!</definedName>
    <definedName name="BEx3PRQW017D7T1X732WDV7L1KP8" localSheetId="7" hidden="1">#REF!</definedName>
    <definedName name="BEx3PRQW017D7T1X732WDV7L1KP8" localSheetId="3" hidden="1">#REF!</definedName>
    <definedName name="BEx3PRQW017D7T1X732WDV7L1KP8" localSheetId="0" hidden="1">#REF!</definedName>
    <definedName name="BEx3PRQW017D7T1X732WDV7L1KP8" localSheetId="1" hidden="1">#REF!</definedName>
    <definedName name="BEx3PRQW017D7T1X732WDV7L1KP8" hidden="1">#REF!</definedName>
    <definedName name="BEx3PVXYZC8WB9ZJE7OCKUXZ46EA" localSheetId="7" hidden="1">#REF!</definedName>
    <definedName name="BEx3PVXYZC8WB9ZJE7OCKUXZ46EA" localSheetId="3" hidden="1">#REF!</definedName>
    <definedName name="BEx3PVXYZC8WB9ZJE7OCKUXZ46EA" localSheetId="0" hidden="1">#REF!</definedName>
    <definedName name="BEx3PVXYZC8WB9ZJE7OCKUXZ46EA" localSheetId="1" hidden="1">#REF!</definedName>
    <definedName name="BEx3PVXYZC8WB9ZJE7OCKUXZ46EA" hidden="1">#REF!</definedName>
    <definedName name="BEx3Q0VWPU5EQECK7MQ47TYJ3SWW" localSheetId="7" hidden="1">#REF!</definedName>
    <definedName name="BEx3Q0VWPU5EQECK7MQ47TYJ3SWW" localSheetId="3" hidden="1">#REF!</definedName>
    <definedName name="BEx3Q0VWPU5EQECK7MQ47TYJ3SWW" localSheetId="0" hidden="1">#REF!</definedName>
    <definedName name="BEx3Q0VWPU5EQECK7MQ47TYJ3SWW" localSheetId="1" hidden="1">#REF!</definedName>
    <definedName name="BEx3Q0VWPU5EQECK7MQ47TYJ3SWW" hidden="1">#REF!</definedName>
    <definedName name="BEx3Q7BZ9PUXK2RLIOFSIS9AHU1B" localSheetId="7" hidden="1">#REF!</definedName>
    <definedName name="BEx3Q7BZ9PUXK2RLIOFSIS9AHU1B" localSheetId="3" hidden="1">#REF!</definedName>
    <definedName name="BEx3Q7BZ9PUXK2RLIOFSIS9AHU1B" localSheetId="0" hidden="1">#REF!</definedName>
    <definedName name="BEx3Q7BZ9PUXK2RLIOFSIS9AHU1B" localSheetId="1" hidden="1">#REF!</definedName>
    <definedName name="BEx3Q7BZ9PUXK2RLIOFSIS9AHU1B" hidden="1">#REF!</definedName>
    <definedName name="BEx3Q8J42S9VU6EAN2Y28MR6DF88" localSheetId="7" hidden="1">#REF!</definedName>
    <definedName name="BEx3Q8J42S9VU6EAN2Y28MR6DF88" localSheetId="3" hidden="1">#REF!</definedName>
    <definedName name="BEx3Q8J42S9VU6EAN2Y28MR6DF88" localSheetId="0" hidden="1">#REF!</definedName>
    <definedName name="BEx3Q8J42S9VU6EAN2Y28MR6DF88" localSheetId="1" hidden="1">#REF!</definedName>
    <definedName name="BEx3Q8J42S9VU6EAN2Y28MR6DF88" hidden="1">#REF!</definedName>
    <definedName name="BEx3QCFD2TBUF95ZN83Q7JPV97FK" localSheetId="7" hidden="1">#REF!</definedName>
    <definedName name="BEx3QCFD2TBUF95ZN83Q7JPV97FK" localSheetId="3" hidden="1">#REF!</definedName>
    <definedName name="BEx3QCFD2TBUF95ZN83Q7JPV97FK" localSheetId="0" hidden="1">#REF!</definedName>
    <definedName name="BEx3QCFD2TBUF95ZN83Q7JPV97FK" localSheetId="1" hidden="1">#REF!</definedName>
    <definedName name="BEx3QCFD2TBUF95ZN83Q7JPV97FK" hidden="1">#REF!</definedName>
    <definedName name="BEx3QEDFOYFY5NBTININ5W4RLD4Q" localSheetId="7" hidden="1">#REF!</definedName>
    <definedName name="BEx3QEDFOYFY5NBTININ5W4RLD4Q" localSheetId="3" hidden="1">#REF!</definedName>
    <definedName name="BEx3QEDFOYFY5NBTININ5W4RLD4Q" localSheetId="0" hidden="1">#REF!</definedName>
    <definedName name="BEx3QEDFOYFY5NBTININ5W4RLD4Q" localSheetId="1" hidden="1">#REF!</definedName>
    <definedName name="BEx3QEDFOYFY5NBTININ5W4RLD4Q" hidden="1">#REF!</definedName>
    <definedName name="BEx3QIKJ3U962US1Q564NZDLU8LD" localSheetId="7" hidden="1">#REF!</definedName>
    <definedName name="BEx3QIKJ3U962US1Q564NZDLU8LD" localSheetId="3" hidden="1">#REF!</definedName>
    <definedName name="BEx3QIKJ3U962US1Q564NZDLU8LD" localSheetId="0" hidden="1">#REF!</definedName>
    <definedName name="BEx3QIKJ3U962US1Q564NZDLU8LD" localSheetId="1" hidden="1">#REF!</definedName>
    <definedName name="BEx3QIKJ3U962US1Q564NZDLU8LD" hidden="1">#REF!</definedName>
    <definedName name="BEx3QLF3RHHBNUFLUWEROBZDF1U4" localSheetId="7" hidden="1">#REF!</definedName>
    <definedName name="BEx3QLF3RHHBNUFLUWEROBZDF1U4" localSheetId="3" hidden="1">#REF!</definedName>
    <definedName name="BEx3QLF3RHHBNUFLUWEROBZDF1U4" localSheetId="0" hidden="1">#REF!</definedName>
    <definedName name="BEx3QLF3RHHBNUFLUWEROBZDF1U4" localSheetId="1" hidden="1">#REF!</definedName>
    <definedName name="BEx3QLF3RHHBNUFLUWEROBZDF1U4" hidden="1">#REF!</definedName>
    <definedName name="BEx3QR9D45DHW50VQ7Y3Q1AXPOB9" localSheetId="7" hidden="1">#REF!</definedName>
    <definedName name="BEx3QR9D45DHW50VQ7Y3Q1AXPOB9" localSheetId="3" hidden="1">#REF!</definedName>
    <definedName name="BEx3QR9D45DHW50VQ7Y3Q1AXPOB9" localSheetId="0" hidden="1">#REF!</definedName>
    <definedName name="BEx3QR9D45DHW50VQ7Y3Q1AXPOB9" localSheetId="1" hidden="1">#REF!</definedName>
    <definedName name="BEx3QR9D45DHW50VQ7Y3Q1AXPOB9" hidden="1">#REF!</definedName>
    <definedName name="BEx3QSWT2S5KWG6U2V9711IYDQBM" localSheetId="7" hidden="1">#REF!</definedName>
    <definedName name="BEx3QSWT2S5KWG6U2V9711IYDQBM" localSheetId="3" hidden="1">#REF!</definedName>
    <definedName name="BEx3QSWT2S5KWG6U2V9711IYDQBM" localSheetId="0" hidden="1">#REF!</definedName>
    <definedName name="BEx3QSWT2S5KWG6U2V9711IYDQBM" localSheetId="1" hidden="1">#REF!</definedName>
    <definedName name="BEx3QSWT2S5KWG6U2V9711IYDQBM" hidden="1">#REF!</definedName>
    <definedName name="BEx3QVGG7Q2X4HZHJAM35A8T3VR7" localSheetId="7" hidden="1">#REF!</definedName>
    <definedName name="BEx3QVGG7Q2X4HZHJAM35A8T3VR7" localSheetId="3" hidden="1">#REF!</definedName>
    <definedName name="BEx3QVGG7Q2X4HZHJAM35A8T3VR7" localSheetId="0" hidden="1">#REF!</definedName>
    <definedName name="BEx3QVGG7Q2X4HZHJAM35A8T3VR7" localSheetId="1" hidden="1">#REF!</definedName>
    <definedName name="BEx3QVGG7Q2X4HZHJAM35A8T3VR7" hidden="1">#REF!</definedName>
    <definedName name="BEx3R0JUB9YN8PHPPQTAMIT1IHWK" localSheetId="7" hidden="1">#REF!</definedName>
    <definedName name="BEx3R0JUB9YN8PHPPQTAMIT1IHWK" localSheetId="3" hidden="1">#REF!</definedName>
    <definedName name="BEx3R0JUB9YN8PHPPQTAMIT1IHWK" localSheetId="0" hidden="1">#REF!</definedName>
    <definedName name="BEx3R0JUB9YN8PHPPQTAMIT1IHWK" localSheetId="1" hidden="1">#REF!</definedName>
    <definedName name="BEx3R0JUB9YN8PHPPQTAMIT1IHWK" hidden="1">#REF!</definedName>
    <definedName name="BEx3R81NFRO7M81VHVKOBFT0QBIL" localSheetId="7" hidden="1">#REF!</definedName>
    <definedName name="BEx3R81NFRO7M81VHVKOBFT0QBIL" localSheetId="3" hidden="1">#REF!</definedName>
    <definedName name="BEx3R81NFRO7M81VHVKOBFT0QBIL" localSheetId="0" hidden="1">#REF!</definedName>
    <definedName name="BEx3R81NFRO7M81VHVKOBFT0QBIL" localSheetId="1" hidden="1">#REF!</definedName>
    <definedName name="BEx3R81NFRO7M81VHVKOBFT0QBIL" hidden="1">#REF!</definedName>
    <definedName name="BEx3RHC2ZD5UFS6QD4OPFCNNMWH1" localSheetId="7" hidden="1">#REF!</definedName>
    <definedName name="BEx3RHC2ZD5UFS6QD4OPFCNNMWH1" localSheetId="3" hidden="1">#REF!</definedName>
    <definedName name="BEx3RHC2ZD5UFS6QD4OPFCNNMWH1" localSheetId="0" hidden="1">#REF!</definedName>
    <definedName name="BEx3RHC2ZD5UFS6QD4OPFCNNMWH1" localSheetId="1" hidden="1">#REF!</definedName>
    <definedName name="BEx3RHC2ZD5UFS6QD4OPFCNNMWH1" hidden="1">#REF!</definedName>
    <definedName name="BEx3RQ10QIWBAPHALAA91BUUCM2X" localSheetId="7" hidden="1">#REF!</definedName>
    <definedName name="BEx3RQ10QIWBAPHALAA91BUUCM2X" localSheetId="3" hidden="1">#REF!</definedName>
    <definedName name="BEx3RQ10QIWBAPHALAA91BUUCM2X" localSheetId="0" hidden="1">#REF!</definedName>
    <definedName name="BEx3RQ10QIWBAPHALAA91BUUCM2X" localSheetId="1" hidden="1">#REF!</definedName>
    <definedName name="BEx3RQ10QIWBAPHALAA91BUUCM2X" hidden="1">#REF!</definedName>
    <definedName name="BEx3RV4E1WT43SZBUN09RTB8EK1O" localSheetId="7" hidden="1">#REF!</definedName>
    <definedName name="BEx3RV4E1WT43SZBUN09RTB8EK1O" localSheetId="3" hidden="1">#REF!</definedName>
    <definedName name="BEx3RV4E1WT43SZBUN09RTB8EK1O" localSheetId="0" hidden="1">#REF!</definedName>
    <definedName name="BEx3RV4E1WT43SZBUN09RTB8EK1O" localSheetId="1" hidden="1">#REF!</definedName>
    <definedName name="BEx3RV4E1WT43SZBUN09RTB8EK1O" hidden="1">#REF!</definedName>
    <definedName name="BEx3RXYU0QLFXSFTM5EB20GD03W5" localSheetId="7" hidden="1">#REF!</definedName>
    <definedName name="BEx3RXYU0QLFXSFTM5EB20GD03W5" localSheetId="3" hidden="1">#REF!</definedName>
    <definedName name="BEx3RXYU0QLFXSFTM5EB20GD03W5" localSheetId="0" hidden="1">#REF!</definedName>
    <definedName name="BEx3RXYU0QLFXSFTM5EB20GD03W5" localSheetId="1" hidden="1">#REF!</definedName>
    <definedName name="BEx3RXYU0QLFXSFTM5EB20GD03W5" hidden="1">#REF!</definedName>
    <definedName name="BEx3RYKLC3QQO3XTUN7BEW2AQL98" localSheetId="7" hidden="1">#REF!</definedName>
    <definedName name="BEx3RYKLC3QQO3XTUN7BEW2AQL98" localSheetId="3" hidden="1">#REF!</definedName>
    <definedName name="BEx3RYKLC3QQO3XTUN7BEW2AQL98" localSheetId="0" hidden="1">#REF!</definedName>
    <definedName name="BEx3RYKLC3QQO3XTUN7BEW2AQL98" localSheetId="1" hidden="1">#REF!</definedName>
    <definedName name="BEx3RYKLC3QQO3XTUN7BEW2AQL98" hidden="1">#REF!</definedName>
    <definedName name="BEx3S37QNFSKW3DGRH5YVVEZLJI7" localSheetId="7" hidden="1">#REF!</definedName>
    <definedName name="BEx3S37QNFSKW3DGRH5YVVEZLJI7" localSheetId="3" hidden="1">#REF!</definedName>
    <definedName name="BEx3S37QNFSKW3DGRH5YVVEZLJI7" localSheetId="0" hidden="1">#REF!</definedName>
    <definedName name="BEx3S37QNFSKW3DGRH5YVVEZLJI7" localSheetId="1" hidden="1">#REF!</definedName>
    <definedName name="BEx3S37QNFSKW3DGRH5YVVEZLJI7" hidden="1">#REF!</definedName>
    <definedName name="BEx3SICJ45BYT6FHBER86PJT25FC" localSheetId="7" hidden="1">#REF!</definedName>
    <definedName name="BEx3SICJ45BYT6FHBER86PJT25FC" localSheetId="3" hidden="1">#REF!</definedName>
    <definedName name="BEx3SICJ45BYT6FHBER86PJT25FC" localSheetId="0" hidden="1">#REF!</definedName>
    <definedName name="BEx3SICJ45BYT6FHBER86PJT25FC" localSheetId="1" hidden="1">#REF!</definedName>
    <definedName name="BEx3SICJ45BYT6FHBER86PJT25FC" hidden="1">#REF!</definedName>
    <definedName name="BEx3SMUCMJVGQ2H4EHQI5ZFHEF0P" localSheetId="7" hidden="1">#REF!</definedName>
    <definedName name="BEx3SMUCMJVGQ2H4EHQI5ZFHEF0P" localSheetId="3" hidden="1">#REF!</definedName>
    <definedName name="BEx3SMUCMJVGQ2H4EHQI5ZFHEF0P" localSheetId="0" hidden="1">#REF!</definedName>
    <definedName name="BEx3SMUCMJVGQ2H4EHQI5ZFHEF0P" localSheetId="1" hidden="1">#REF!</definedName>
    <definedName name="BEx3SMUCMJVGQ2H4EHQI5ZFHEF0P" hidden="1">#REF!</definedName>
    <definedName name="BEx3SN56F03CPDRDA7LZ763V0N4I" localSheetId="7" hidden="1">#REF!</definedName>
    <definedName name="BEx3SN56F03CPDRDA7LZ763V0N4I" localSheetId="3" hidden="1">#REF!</definedName>
    <definedName name="BEx3SN56F03CPDRDA7LZ763V0N4I" localSheetId="0" hidden="1">#REF!</definedName>
    <definedName name="BEx3SN56F03CPDRDA7LZ763V0N4I" localSheetId="1" hidden="1">#REF!</definedName>
    <definedName name="BEx3SN56F03CPDRDA7LZ763V0N4I" hidden="1">#REF!</definedName>
    <definedName name="BEx3SPE6N1ORXPRCDL3JPZD73Z9F" localSheetId="7" hidden="1">#REF!</definedName>
    <definedName name="BEx3SPE6N1ORXPRCDL3JPZD73Z9F" localSheetId="3" hidden="1">#REF!</definedName>
    <definedName name="BEx3SPE6N1ORXPRCDL3JPZD73Z9F" localSheetId="0" hidden="1">#REF!</definedName>
    <definedName name="BEx3SPE6N1ORXPRCDL3JPZD73Z9F" localSheetId="1" hidden="1">#REF!</definedName>
    <definedName name="BEx3SPE6N1ORXPRCDL3JPZD73Z9F" hidden="1">#REF!</definedName>
    <definedName name="BEx3T29ZTULQE0OMSMWUMZDU9ZZ0" localSheetId="7" hidden="1">#REF!</definedName>
    <definedName name="BEx3T29ZTULQE0OMSMWUMZDU9ZZ0" localSheetId="3" hidden="1">#REF!</definedName>
    <definedName name="BEx3T29ZTULQE0OMSMWUMZDU9ZZ0" localSheetId="0" hidden="1">#REF!</definedName>
    <definedName name="BEx3T29ZTULQE0OMSMWUMZDU9ZZ0" localSheetId="1" hidden="1">#REF!</definedName>
    <definedName name="BEx3T29ZTULQE0OMSMWUMZDU9ZZ0" hidden="1">#REF!</definedName>
    <definedName name="BEx3T6MJ1QDJ929WMUDVZ0O3UW0Y" localSheetId="7" hidden="1">#REF!</definedName>
    <definedName name="BEx3T6MJ1QDJ929WMUDVZ0O3UW0Y" localSheetId="3" hidden="1">#REF!</definedName>
    <definedName name="BEx3T6MJ1QDJ929WMUDVZ0O3UW0Y" localSheetId="0" hidden="1">#REF!</definedName>
    <definedName name="BEx3T6MJ1QDJ929WMUDVZ0O3UW0Y" localSheetId="1" hidden="1">#REF!</definedName>
    <definedName name="BEx3T6MJ1QDJ929WMUDVZ0O3UW0Y" hidden="1">#REF!</definedName>
    <definedName name="BEx3TD7WH1NN1OH0MRS4T8ENRU32" localSheetId="7" hidden="1">#REF!</definedName>
    <definedName name="BEx3TD7WH1NN1OH0MRS4T8ENRU32" localSheetId="3" hidden="1">#REF!</definedName>
    <definedName name="BEx3TD7WH1NN1OH0MRS4T8ENRU32" localSheetId="0" hidden="1">#REF!</definedName>
    <definedName name="BEx3TD7WH1NN1OH0MRS4T8ENRU32" localSheetId="1" hidden="1">#REF!</definedName>
    <definedName name="BEx3TD7WH1NN1OH0MRS4T8ENRU32" hidden="1">#REF!</definedName>
    <definedName name="BEx3TPCSI16OAB2L9M9IULQMQ9J9" localSheetId="7" hidden="1">#REF!</definedName>
    <definedName name="BEx3TPCSI16OAB2L9M9IULQMQ9J9" localSheetId="3" hidden="1">#REF!</definedName>
    <definedName name="BEx3TPCSI16OAB2L9M9IULQMQ9J9" localSheetId="0" hidden="1">#REF!</definedName>
    <definedName name="BEx3TPCSI16OAB2L9M9IULQMQ9J9" localSheetId="1" hidden="1">#REF!</definedName>
    <definedName name="BEx3TPCSI16OAB2L9M9IULQMQ9J9" hidden="1">#REF!</definedName>
    <definedName name="BEx3TQ3SFJB2WTCV0OXDE56FB46K" localSheetId="7" hidden="1">#REF!</definedName>
    <definedName name="BEx3TQ3SFJB2WTCV0OXDE56FB46K" localSheetId="3" hidden="1">#REF!</definedName>
    <definedName name="BEx3TQ3SFJB2WTCV0OXDE56FB46K" localSheetId="0" hidden="1">#REF!</definedName>
    <definedName name="BEx3TQ3SFJB2WTCV0OXDE56FB46K" localSheetId="1" hidden="1">#REF!</definedName>
    <definedName name="BEx3TQ3SFJB2WTCV0OXDE56FB46K" hidden="1">#REF!</definedName>
    <definedName name="BEx3TX59M3456DDBXWFJ8X2TU37A" localSheetId="7" hidden="1">#REF!</definedName>
    <definedName name="BEx3TX59M3456DDBXWFJ8X2TU37A" localSheetId="3" hidden="1">#REF!</definedName>
    <definedName name="BEx3TX59M3456DDBXWFJ8X2TU37A" localSheetId="0" hidden="1">#REF!</definedName>
    <definedName name="BEx3TX59M3456DDBXWFJ8X2TU37A" localSheetId="1" hidden="1">#REF!</definedName>
    <definedName name="BEx3TX59M3456DDBXWFJ8X2TU37A" hidden="1">#REF!</definedName>
    <definedName name="BEx3U2UBY80GPGSTYFGI6F8TPKCV" localSheetId="7" hidden="1">#REF!</definedName>
    <definedName name="BEx3U2UBY80GPGSTYFGI6F8TPKCV" localSheetId="3" hidden="1">#REF!</definedName>
    <definedName name="BEx3U2UBY80GPGSTYFGI6F8TPKCV" localSheetId="0" hidden="1">#REF!</definedName>
    <definedName name="BEx3U2UBY80GPGSTYFGI6F8TPKCV" localSheetId="1" hidden="1">#REF!</definedName>
    <definedName name="BEx3U2UBY80GPGSTYFGI6F8TPKCV" hidden="1">#REF!</definedName>
    <definedName name="BEx3U64YUOZ419BAJS2W78UMATAW" localSheetId="7" hidden="1">#REF!</definedName>
    <definedName name="BEx3U64YUOZ419BAJS2W78UMATAW" localSheetId="3" hidden="1">#REF!</definedName>
    <definedName name="BEx3U64YUOZ419BAJS2W78UMATAW" localSheetId="0" hidden="1">#REF!</definedName>
    <definedName name="BEx3U64YUOZ419BAJS2W78UMATAW" localSheetId="1" hidden="1">#REF!</definedName>
    <definedName name="BEx3U64YUOZ419BAJS2W78UMATAW" hidden="1">#REF!</definedName>
    <definedName name="BEx3U94WCEA5DKMWBEX1GU0LKYG2" localSheetId="7" hidden="1">#REF!</definedName>
    <definedName name="BEx3U94WCEA5DKMWBEX1GU0LKYG2" localSheetId="3" hidden="1">#REF!</definedName>
    <definedName name="BEx3U94WCEA5DKMWBEX1GU0LKYG2" localSheetId="0" hidden="1">#REF!</definedName>
    <definedName name="BEx3U94WCEA5DKMWBEX1GU0LKYG2" localSheetId="1" hidden="1">#REF!</definedName>
    <definedName name="BEx3U94WCEA5DKMWBEX1GU0LKYG2" hidden="1">#REF!</definedName>
    <definedName name="BEx3U9VZ8SQVYS6ZA038J7AP7ZGW" localSheetId="7" hidden="1">#REF!</definedName>
    <definedName name="BEx3U9VZ8SQVYS6ZA038J7AP7ZGW" localSheetId="3" hidden="1">#REF!</definedName>
    <definedName name="BEx3U9VZ8SQVYS6ZA038J7AP7ZGW" localSheetId="0" hidden="1">#REF!</definedName>
    <definedName name="BEx3U9VZ8SQVYS6ZA038J7AP7ZGW" localSheetId="1" hidden="1">#REF!</definedName>
    <definedName name="BEx3U9VZ8SQVYS6ZA038J7AP7ZGW" hidden="1">#REF!</definedName>
    <definedName name="BEx3UIQ5WRJBGNTFCCLOR4N7B1OQ" localSheetId="7" hidden="1">#REF!</definedName>
    <definedName name="BEx3UIQ5WRJBGNTFCCLOR4N7B1OQ" localSheetId="3" hidden="1">#REF!</definedName>
    <definedName name="BEx3UIQ5WRJBGNTFCCLOR4N7B1OQ" localSheetId="0" hidden="1">#REF!</definedName>
    <definedName name="BEx3UIQ5WRJBGNTFCCLOR4N7B1OQ" localSheetId="1" hidden="1">#REF!</definedName>
    <definedName name="BEx3UIQ5WRJBGNTFCCLOR4N7B1OQ" hidden="1">#REF!</definedName>
    <definedName name="BEx3UJMIX2NUSSWGMSI25A5DM4CH" localSheetId="7" hidden="1">#REF!</definedName>
    <definedName name="BEx3UJMIX2NUSSWGMSI25A5DM4CH" localSheetId="3" hidden="1">#REF!</definedName>
    <definedName name="BEx3UJMIX2NUSSWGMSI25A5DM4CH" localSheetId="0" hidden="1">#REF!</definedName>
    <definedName name="BEx3UJMIX2NUSSWGMSI25A5DM4CH" localSheetId="1" hidden="1">#REF!</definedName>
    <definedName name="BEx3UJMIX2NUSSWGMSI25A5DM4CH" hidden="1">#REF!</definedName>
    <definedName name="BEx3UKIX0UULWP3BZA8VT2SQ8WI7" localSheetId="7" hidden="1">#REF!</definedName>
    <definedName name="BEx3UKIX0UULWP3BZA8VT2SQ8WI7" localSheetId="3" hidden="1">#REF!</definedName>
    <definedName name="BEx3UKIX0UULWP3BZA8VT2SQ8WI7" localSheetId="0" hidden="1">#REF!</definedName>
    <definedName name="BEx3UKIX0UULWP3BZA8VT2SQ8WI7" localSheetId="1" hidden="1">#REF!</definedName>
    <definedName name="BEx3UKIX0UULWP3BZA8VT2SQ8WI7" hidden="1">#REF!</definedName>
    <definedName name="BEx3UKOCOQG7S1YQ436S997K1KWV" localSheetId="7" hidden="1">#REF!</definedName>
    <definedName name="BEx3UKOCOQG7S1YQ436S997K1KWV" localSheetId="3" hidden="1">#REF!</definedName>
    <definedName name="BEx3UKOCOQG7S1YQ436S997K1KWV" localSheetId="0" hidden="1">#REF!</definedName>
    <definedName name="BEx3UKOCOQG7S1YQ436S997K1KWV" localSheetId="1" hidden="1">#REF!</definedName>
    <definedName name="BEx3UKOCOQG7S1YQ436S997K1KWV" hidden="1">#REF!</definedName>
    <definedName name="BEx3UNISOEXF3OFHT2BUA6P9RBIJ" localSheetId="7" hidden="1">#REF!</definedName>
    <definedName name="BEx3UNISOEXF3OFHT2BUA6P9RBIJ" localSheetId="3" hidden="1">#REF!</definedName>
    <definedName name="BEx3UNISOEXF3OFHT2BUA6P9RBIJ" localSheetId="0" hidden="1">#REF!</definedName>
    <definedName name="BEx3UNISOEXF3OFHT2BUA6P9RBIJ" localSheetId="1" hidden="1">#REF!</definedName>
    <definedName name="BEx3UNISOEXF3OFHT2BUA6P9RBIJ" hidden="1">#REF!</definedName>
    <definedName name="BEx3UYM19VIXLA0EU7LB9NHA77PB" localSheetId="7" hidden="1">#REF!</definedName>
    <definedName name="BEx3UYM19VIXLA0EU7LB9NHA77PB" localSheetId="3" hidden="1">#REF!</definedName>
    <definedName name="BEx3UYM19VIXLA0EU7LB9NHA77PB" localSheetId="0" hidden="1">#REF!</definedName>
    <definedName name="BEx3UYM19VIXLA0EU7LB9NHA77PB" localSheetId="1" hidden="1">#REF!</definedName>
    <definedName name="BEx3UYM19VIXLA0EU7LB9NHA77PB" hidden="1">#REF!</definedName>
    <definedName name="BEx3VML7CG70HPISMVYIUEN3711Q" localSheetId="7" hidden="1">#REF!</definedName>
    <definedName name="BEx3VML7CG70HPISMVYIUEN3711Q" localSheetId="3" hidden="1">#REF!</definedName>
    <definedName name="BEx3VML7CG70HPISMVYIUEN3711Q" localSheetId="0" hidden="1">#REF!</definedName>
    <definedName name="BEx3VML7CG70HPISMVYIUEN3711Q" localSheetId="1" hidden="1">#REF!</definedName>
    <definedName name="BEx3VML7CG70HPISMVYIUEN3711Q" hidden="1">#REF!</definedName>
    <definedName name="BEx56ZID5H04P9AIYLP1OASFGV56" localSheetId="7" hidden="1">#REF!</definedName>
    <definedName name="BEx56ZID5H04P9AIYLP1OASFGV56" localSheetId="3" hidden="1">#REF!</definedName>
    <definedName name="BEx56ZID5H04P9AIYLP1OASFGV56" localSheetId="0" hidden="1">#REF!</definedName>
    <definedName name="BEx56ZID5H04P9AIYLP1OASFGV56" localSheetId="1" hidden="1">#REF!</definedName>
    <definedName name="BEx56ZID5H04P9AIYLP1OASFGV56" hidden="1">#REF!</definedName>
    <definedName name="BEx57ROM8UIFKV5C1BOZWSQQLESO" localSheetId="7" hidden="1">#REF!</definedName>
    <definedName name="BEx57ROM8UIFKV5C1BOZWSQQLESO" localSheetId="3" hidden="1">#REF!</definedName>
    <definedName name="BEx57ROM8UIFKV5C1BOZWSQQLESO" localSheetId="0" hidden="1">#REF!</definedName>
    <definedName name="BEx57ROM8UIFKV5C1BOZWSQQLESO" localSheetId="1" hidden="1">#REF!</definedName>
    <definedName name="BEx57ROM8UIFKV5C1BOZWSQQLESO" hidden="1">#REF!</definedName>
    <definedName name="BEx587EYSS57E3PI8DT973HLJM9E" localSheetId="7" hidden="1">#REF!</definedName>
    <definedName name="BEx587EYSS57E3PI8DT973HLJM9E" localSheetId="3" hidden="1">#REF!</definedName>
    <definedName name="BEx587EYSS57E3PI8DT973HLJM9E" localSheetId="0" hidden="1">#REF!</definedName>
    <definedName name="BEx587EYSS57E3PI8DT973HLJM9E" localSheetId="1" hidden="1">#REF!</definedName>
    <definedName name="BEx587EYSS57E3PI8DT973HLJM9E" hidden="1">#REF!</definedName>
    <definedName name="BEx587KFQ3VKCOCY1SA5F24PQGUI" localSheetId="7" hidden="1">#REF!</definedName>
    <definedName name="BEx587KFQ3VKCOCY1SA5F24PQGUI" localSheetId="3" hidden="1">#REF!</definedName>
    <definedName name="BEx587KFQ3VKCOCY1SA5F24PQGUI" localSheetId="0" hidden="1">#REF!</definedName>
    <definedName name="BEx587KFQ3VKCOCY1SA5F24PQGUI" localSheetId="1" hidden="1">#REF!</definedName>
    <definedName name="BEx587KFQ3VKCOCY1SA5F24PQGUI" hidden="1">#REF!</definedName>
    <definedName name="BEx58O780PQ05NF0Z1SKKRB3N099" localSheetId="7" hidden="1">#REF!</definedName>
    <definedName name="BEx58O780PQ05NF0Z1SKKRB3N099" localSheetId="3" hidden="1">#REF!</definedName>
    <definedName name="BEx58O780PQ05NF0Z1SKKRB3N099" localSheetId="0" hidden="1">#REF!</definedName>
    <definedName name="BEx58O780PQ05NF0Z1SKKRB3N099" localSheetId="1" hidden="1">#REF!</definedName>
    <definedName name="BEx58O780PQ05NF0Z1SKKRB3N099" hidden="1">#REF!</definedName>
    <definedName name="BEx58W57CTL8HFK3U7ZRFYZR6MXE" localSheetId="7" hidden="1">#REF!</definedName>
    <definedName name="BEx58W57CTL8HFK3U7ZRFYZR6MXE" localSheetId="3" hidden="1">#REF!</definedName>
    <definedName name="BEx58W57CTL8HFK3U7ZRFYZR6MXE" localSheetId="0" hidden="1">#REF!</definedName>
    <definedName name="BEx58W57CTL8HFK3U7ZRFYZR6MXE" localSheetId="1" hidden="1">#REF!</definedName>
    <definedName name="BEx58W57CTL8HFK3U7ZRFYZR6MXE" hidden="1">#REF!</definedName>
    <definedName name="BEx58XHO7ZULLF2EUD7YIS0MGQJ5" localSheetId="7" hidden="1">#REF!</definedName>
    <definedName name="BEx58XHO7ZULLF2EUD7YIS0MGQJ5" localSheetId="3" hidden="1">#REF!</definedName>
    <definedName name="BEx58XHO7ZULLF2EUD7YIS0MGQJ5" localSheetId="0" hidden="1">#REF!</definedName>
    <definedName name="BEx58XHO7ZULLF2EUD7YIS0MGQJ5" localSheetId="1" hidden="1">#REF!</definedName>
    <definedName name="BEx58XHO7ZULLF2EUD7YIS0MGQJ5" hidden="1">#REF!</definedName>
    <definedName name="BEx58ZAFNTMGBNDH52VUYXLRJO7P" localSheetId="7" hidden="1">#REF!</definedName>
    <definedName name="BEx58ZAFNTMGBNDH52VUYXLRJO7P" localSheetId="3" hidden="1">#REF!</definedName>
    <definedName name="BEx58ZAFNTMGBNDH52VUYXLRJO7P" localSheetId="0" hidden="1">#REF!</definedName>
    <definedName name="BEx58ZAFNTMGBNDH52VUYXLRJO7P" localSheetId="1" hidden="1">#REF!</definedName>
    <definedName name="BEx58ZAFNTMGBNDH52VUYXLRJO7P" hidden="1">#REF!</definedName>
    <definedName name="BEx58ZW0HAIGIPEX9CVA1PQQTR6X" localSheetId="7" hidden="1">#REF!</definedName>
    <definedName name="BEx58ZW0HAIGIPEX9CVA1PQQTR6X" localSheetId="3" hidden="1">#REF!</definedName>
    <definedName name="BEx58ZW0HAIGIPEX9CVA1PQQTR6X" localSheetId="0" hidden="1">#REF!</definedName>
    <definedName name="BEx58ZW0HAIGIPEX9CVA1PQQTR6X" localSheetId="1" hidden="1">#REF!</definedName>
    <definedName name="BEx58ZW0HAIGIPEX9CVA1PQQTR6X" hidden="1">#REF!</definedName>
    <definedName name="BEx593SAFVYKW7V61D9COEZJXDA7" localSheetId="7" hidden="1">#REF!</definedName>
    <definedName name="BEx593SAFVYKW7V61D9COEZJXDA7" localSheetId="3" hidden="1">#REF!</definedName>
    <definedName name="BEx593SAFVYKW7V61D9COEZJXDA7" localSheetId="0" hidden="1">#REF!</definedName>
    <definedName name="BEx593SAFVYKW7V61D9COEZJXDA7" localSheetId="1" hidden="1">#REF!</definedName>
    <definedName name="BEx593SAFVYKW7V61D9COEZJXDA7" hidden="1">#REF!</definedName>
    <definedName name="BEx59BA1KH3RG6K1LHL7YS2VB79N" localSheetId="7" hidden="1">#REF!</definedName>
    <definedName name="BEx59BA1KH3RG6K1LHL7YS2VB79N" localSheetId="3" hidden="1">#REF!</definedName>
    <definedName name="BEx59BA1KH3RG6K1LHL7YS2VB79N" localSheetId="0" hidden="1">#REF!</definedName>
    <definedName name="BEx59BA1KH3RG6K1LHL7YS2VB79N" localSheetId="1" hidden="1">#REF!</definedName>
    <definedName name="BEx59BA1KH3RG6K1LHL7YS2VB79N" hidden="1">#REF!</definedName>
    <definedName name="BEx59DDIU0AMFOY94NSP1ULST8JD" localSheetId="7" hidden="1">#REF!</definedName>
    <definedName name="BEx59DDIU0AMFOY94NSP1ULST8JD" localSheetId="3" hidden="1">#REF!</definedName>
    <definedName name="BEx59DDIU0AMFOY94NSP1ULST8JD" localSheetId="0" hidden="1">#REF!</definedName>
    <definedName name="BEx59DDIU0AMFOY94NSP1ULST8JD" localSheetId="1" hidden="1">#REF!</definedName>
    <definedName name="BEx59DDIU0AMFOY94NSP1ULST8JD" hidden="1">#REF!</definedName>
    <definedName name="BEx59E9WABJP2TN71QAIKK79HPK9" localSheetId="7" hidden="1">#REF!</definedName>
    <definedName name="BEx59E9WABJP2TN71QAIKK79HPK9" localSheetId="3" hidden="1">#REF!</definedName>
    <definedName name="BEx59E9WABJP2TN71QAIKK79HPK9" localSheetId="0" hidden="1">#REF!</definedName>
    <definedName name="BEx59E9WABJP2TN71QAIKK79HPK9" localSheetId="1" hidden="1">#REF!</definedName>
    <definedName name="BEx59E9WABJP2TN71QAIKK79HPK9" hidden="1">#REF!</definedName>
    <definedName name="BEx59F0T17A80RNLNSZNFX8NAO8Y" localSheetId="7" hidden="1">#REF!</definedName>
    <definedName name="BEx59F0T17A80RNLNSZNFX8NAO8Y" localSheetId="3" hidden="1">#REF!</definedName>
    <definedName name="BEx59F0T17A80RNLNSZNFX8NAO8Y" localSheetId="0" hidden="1">#REF!</definedName>
    <definedName name="BEx59F0T17A80RNLNSZNFX8NAO8Y" localSheetId="1" hidden="1">#REF!</definedName>
    <definedName name="BEx59F0T17A80RNLNSZNFX8NAO8Y" hidden="1">#REF!</definedName>
    <definedName name="BEx59P7MAPNU129ZTC5H3EH892G1" localSheetId="7" hidden="1">#REF!</definedName>
    <definedName name="BEx59P7MAPNU129ZTC5H3EH892G1" localSheetId="3" hidden="1">#REF!</definedName>
    <definedName name="BEx59P7MAPNU129ZTC5H3EH892G1" localSheetId="0" hidden="1">#REF!</definedName>
    <definedName name="BEx59P7MAPNU129ZTC5H3EH892G1" localSheetId="1" hidden="1">#REF!</definedName>
    <definedName name="BEx59P7MAPNU129ZTC5H3EH892G1" hidden="1">#REF!</definedName>
    <definedName name="BEx5A11WZRQSIE089QE119AOX9ZG" localSheetId="7" hidden="1">#REF!</definedName>
    <definedName name="BEx5A11WZRQSIE089QE119AOX9ZG" localSheetId="3" hidden="1">#REF!</definedName>
    <definedName name="BEx5A11WZRQSIE089QE119AOX9ZG" localSheetId="0" hidden="1">#REF!</definedName>
    <definedName name="BEx5A11WZRQSIE089QE119AOX9ZG" localSheetId="1" hidden="1">#REF!</definedName>
    <definedName name="BEx5A11WZRQSIE089QE119AOX9ZG" hidden="1">#REF!</definedName>
    <definedName name="BEx5A7CIGCOTHJKHGUBDZG91JGPZ" localSheetId="7" hidden="1">#REF!</definedName>
    <definedName name="BEx5A7CIGCOTHJKHGUBDZG91JGPZ" localSheetId="3" hidden="1">#REF!</definedName>
    <definedName name="BEx5A7CIGCOTHJKHGUBDZG91JGPZ" localSheetId="0" hidden="1">#REF!</definedName>
    <definedName name="BEx5A7CIGCOTHJKHGUBDZG91JGPZ" localSheetId="1" hidden="1">#REF!</definedName>
    <definedName name="BEx5A7CIGCOTHJKHGUBDZG91JGPZ" hidden="1">#REF!</definedName>
    <definedName name="BEx5A8UFLT2SWVSG5COFA9B8P376" localSheetId="7" hidden="1">#REF!</definedName>
    <definedName name="BEx5A8UFLT2SWVSG5COFA9B8P376" localSheetId="3" hidden="1">#REF!</definedName>
    <definedName name="BEx5A8UFLT2SWVSG5COFA9B8P376" localSheetId="0" hidden="1">#REF!</definedName>
    <definedName name="BEx5A8UFLT2SWVSG5COFA9B8P376" localSheetId="1" hidden="1">#REF!</definedName>
    <definedName name="BEx5A8UFLT2SWVSG5COFA9B8P376" hidden="1">#REF!</definedName>
    <definedName name="BEx5ABUBK8WJV1WILGYU9A7CO0KI" localSheetId="7" hidden="1">#REF!</definedName>
    <definedName name="BEx5ABUBK8WJV1WILGYU9A7CO0KI" localSheetId="3" hidden="1">#REF!</definedName>
    <definedName name="BEx5ABUBK8WJV1WILGYU9A7CO0KI" localSheetId="0" hidden="1">#REF!</definedName>
    <definedName name="BEx5ABUBK8WJV1WILGYU9A7CO0KI" localSheetId="1" hidden="1">#REF!</definedName>
    <definedName name="BEx5ABUBK8WJV1WILGYU9A7CO0KI" hidden="1">#REF!</definedName>
    <definedName name="BEx5AFFTN3IXIBHDKM0FYC4OFL1S" localSheetId="7" hidden="1">#REF!</definedName>
    <definedName name="BEx5AFFTN3IXIBHDKM0FYC4OFL1S" localSheetId="3" hidden="1">#REF!</definedName>
    <definedName name="BEx5AFFTN3IXIBHDKM0FYC4OFL1S" localSheetId="0" hidden="1">#REF!</definedName>
    <definedName name="BEx5AFFTN3IXIBHDKM0FYC4OFL1S" localSheetId="1" hidden="1">#REF!</definedName>
    <definedName name="BEx5AFFTN3IXIBHDKM0FYC4OFL1S" hidden="1">#REF!</definedName>
    <definedName name="BEx5AOFIO8KVRHIZ1RII337AA8ML" localSheetId="7" hidden="1">#REF!</definedName>
    <definedName name="BEx5AOFIO8KVRHIZ1RII337AA8ML" localSheetId="3" hidden="1">#REF!</definedName>
    <definedName name="BEx5AOFIO8KVRHIZ1RII337AA8ML" localSheetId="0" hidden="1">#REF!</definedName>
    <definedName name="BEx5AOFIO8KVRHIZ1RII337AA8ML" localSheetId="1" hidden="1">#REF!</definedName>
    <definedName name="BEx5AOFIO8KVRHIZ1RII337AA8ML" hidden="1">#REF!</definedName>
    <definedName name="BEx5APRZ66L5BWHFE8E4YYNEDTI4" localSheetId="7" hidden="1">#REF!</definedName>
    <definedName name="BEx5APRZ66L5BWHFE8E4YYNEDTI4" localSheetId="3" hidden="1">#REF!</definedName>
    <definedName name="BEx5APRZ66L5BWHFE8E4YYNEDTI4" localSheetId="0" hidden="1">#REF!</definedName>
    <definedName name="BEx5APRZ66L5BWHFE8E4YYNEDTI4" localSheetId="1" hidden="1">#REF!</definedName>
    <definedName name="BEx5APRZ66L5BWHFE8E4YYNEDTI4" hidden="1">#REF!</definedName>
    <definedName name="BEx5AQJ1Z64KY10P8ZF1JKJUFEGN" localSheetId="7" hidden="1">#REF!</definedName>
    <definedName name="BEx5AQJ1Z64KY10P8ZF1JKJUFEGN" localSheetId="3" hidden="1">#REF!</definedName>
    <definedName name="BEx5AQJ1Z64KY10P8ZF1JKJUFEGN" localSheetId="0" hidden="1">#REF!</definedName>
    <definedName name="BEx5AQJ1Z64KY10P8ZF1JKJUFEGN" localSheetId="1" hidden="1">#REF!</definedName>
    <definedName name="BEx5AQJ1Z64KY10P8ZF1JKJUFEGN" hidden="1">#REF!</definedName>
    <definedName name="BEx5AY62R0TL82VHXE37SCZCINQC" localSheetId="7" hidden="1">#REF!</definedName>
    <definedName name="BEx5AY62R0TL82VHXE37SCZCINQC" localSheetId="3" hidden="1">#REF!</definedName>
    <definedName name="BEx5AY62R0TL82VHXE37SCZCINQC" localSheetId="0" hidden="1">#REF!</definedName>
    <definedName name="BEx5AY62R0TL82VHXE37SCZCINQC" localSheetId="1" hidden="1">#REF!</definedName>
    <definedName name="BEx5AY62R0TL82VHXE37SCZCINQC" hidden="1">#REF!</definedName>
    <definedName name="BEx5B0PV1FCOUSHWQTY94AO0B8P0" localSheetId="7" hidden="1">#REF!</definedName>
    <definedName name="BEx5B0PV1FCOUSHWQTY94AO0B8P0" localSheetId="3" hidden="1">#REF!</definedName>
    <definedName name="BEx5B0PV1FCOUSHWQTY94AO0B8P0" localSheetId="0" hidden="1">#REF!</definedName>
    <definedName name="BEx5B0PV1FCOUSHWQTY94AO0B8P0" localSheetId="1" hidden="1">#REF!</definedName>
    <definedName name="BEx5B0PV1FCOUSHWQTY94AO0B8P0" hidden="1">#REF!</definedName>
    <definedName name="BEx5B4RHHX0J1BF2FZKEA0SPP29O" localSheetId="7" hidden="1">#REF!</definedName>
    <definedName name="BEx5B4RHHX0J1BF2FZKEA0SPP29O" localSheetId="3" hidden="1">#REF!</definedName>
    <definedName name="BEx5B4RHHX0J1BF2FZKEA0SPP29O" localSheetId="0" hidden="1">#REF!</definedName>
    <definedName name="BEx5B4RHHX0J1BF2FZKEA0SPP29O" localSheetId="1" hidden="1">#REF!</definedName>
    <definedName name="BEx5B4RHHX0J1BF2FZKEA0SPP29O" hidden="1">#REF!</definedName>
    <definedName name="BEx5B5YMSWP0OVI5CIQRP5V18D0C" localSheetId="7" hidden="1">#REF!</definedName>
    <definedName name="BEx5B5YMSWP0OVI5CIQRP5V18D0C" localSheetId="3" hidden="1">#REF!</definedName>
    <definedName name="BEx5B5YMSWP0OVI5CIQRP5V18D0C" localSheetId="0" hidden="1">#REF!</definedName>
    <definedName name="BEx5B5YMSWP0OVI5CIQRP5V18D0C" localSheetId="1" hidden="1">#REF!</definedName>
    <definedName name="BEx5B5YMSWP0OVI5CIQRP5V18D0C" hidden="1">#REF!</definedName>
    <definedName name="BEx5B825RW35M5H0UB2IZGGRS4ER" localSheetId="7" hidden="1">#REF!</definedName>
    <definedName name="BEx5B825RW35M5H0UB2IZGGRS4ER" localSheetId="3" hidden="1">#REF!</definedName>
    <definedName name="BEx5B825RW35M5H0UB2IZGGRS4ER" localSheetId="0" hidden="1">#REF!</definedName>
    <definedName name="BEx5B825RW35M5H0UB2IZGGRS4ER" localSheetId="1" hidden="1">#REF!</definedName>
    <definedName name="BEx5B825RW35M5H0UB2IZGGRS4ER" hidden="1">#REF!</definedName>
    <definedName name="BEx5BAWPMY0TL684WDXX6KKJLRCN" localSheetId="7" hidden="1">#REF!</definedName>
    <definedName name="BEx5BAWPMY0TL684WDXX6KKJLRCN" localSheetId="3" hidden="1">#REF!</definedName>
    <definedName name="BEx5BAWPMY0TL684WDXX6KKJLRCN" localSheetId="0" hidden="1">#REF!</definedName>
    <definedName name="BEx5BAWPMY0TL684WDXX6KKJLRCN" localSheetId="1" hidden="1">#REF!</definedName>
    <definedName name="BEx5BAWPMY0TL684WDXX6KKJLRCN" hidden="1">#REF!</definedName>
    <definedName name="BEx5BBCUOWR6J9MZS2ML5XB0X7MW" localSheetId="7" hidden="1">#REF!</definedName>
    <definedName name="BEx5BBCUOWR6J9MZS2ML5XB0X7MW" localSheetId="3" hidden="1">#REF!</definedName>
    <definedName name="BEx5BBCUOWR6J9MZS2ML5XB0X7MW" localSheetId="0" hidden="1">#REF!</definedName>
    <definedName name="BEx5BBCUOWR6J9MZS2ML5XB0X7MW" localSheetId="1" hidden="1">#REF!</definedName>
    <definedName name="BEx5BBCUOWR6J9MZS2ML5XB0X7MW" hidden="1">#REF!</definedName>
    <definedName name="BEx5BBI61U4Y65GD0ARMTALPP7SJ" localSheetId="7" hidden="1">#REF!</definedName>
    <definedName name="BEx5BBI61U4Y65GD0ARMTALPP7SJ" localSheetId="3" hidden="1">#REF!</definedName>
    <definedName name="BEx5BBI61U4Y65GD0ARMTALPP7SJ" localSheetId="0" hidden="1">#REF!</definedName>
    <definedName name="BEx5BBI61U4Y65GD0ARMTALPP7SJ" localSheetId="1" hidden="1">#REF!</definedName>
    <definedName name="BEx5BBI61U4Y65GD0ARMTALPP7SJ" hidden="1">#REF!</definedName>
    <definedName name="BEx5BDR56MEV4IHY6CIH2SVNG1UB" localSheetId="7" hidden="1">#REF!</definedName>
    <definedName name="BEx5BDR56MEV4IHY6CIH2SVNG1UB" localSheetId="3" hidden="1">#REF!</definedName>
    <definedName name="BEx5BDR56MEV4IHY6CIH2SVNG1UB" localSheetId="0" hidden="1">#REF!</definedName>
    <definedName name="BEx5BDR56MEV4IHY6CIH2SVNG1UB" localSheetId="1" hidden="1">#REF!</definedName>
    <definedName name="BEx5BDR56MEV4IHY6CIH2SVNG1UB" hidden="1">#REF!</definedName>
    <definedName name="BEx5BESZC5H329SKHGJOHZFILYJJ" localSheetId="7" hidden="1">#REF!</definedName>
    <definedName name="BEx5BESZC5H329SKHGJOHZFILYJJ" localSheetId="3" hidden="1">#REF!</definedName>
    <definedName name="BEx5BESZC5H329SKHGJOHZFILYJJ" localSheetId="0" hidden="1">#REF!</definedName>
    <definedName name="BEx5BESZC5H329SKHGJOHZFILYJJ" localSheetId="1" hidden="1">#REF!</definedName>
    <definedName name="BEx5BESZC5H329SKHGJOHZFILYJJ" hidden="1">#REF!</definedName>
    <definedName name="BEx5BHSQ42B50IU1TEQFUXFX9XQD" localSheetId="7" hidden="1">#REF!</definedName>
    <definedName name="BEx5BHSQ42B50IU1TEQFUXFX9XQD" localSheetId="3" hidden="1">#REF!</definedName>
    <definedName name="BEx5BHSQ42B50IU1TEQFUXFX9XQD" localSheetId="0" hidden="1">#REF!</definedName>
    <definedName name="BEx5BHSQ42B50IU1TEQFUXFX9XQD" localSheetId="1" hidden="1">#REF!</definedName>
    <definedName name="BEx5BHSQ42B50IU1TEQFUXFX9XQD" hidden="1">#REF!</definedName>
    <definedName name="BEx5BKSM4UN4C1DM3EYKM79MRC5K" localSheetId="7" hidden="1">#REF!</definedName>
    <definedName name="BEx5BKSM4UN4C1DM3EYKM79MRC5K" localSheetId="3" hidden="1">#REF!</definedName>
    <definedName name="BEx5BKSM4UN4C1DM3EYKM79MRC5K" localSheetId="0" hidden="1">#REF!</definedName>
    <definedName name="BEx5BKSM4UN4C1DM3EYKM79MRC5K" localSheetId="1" hidden="1">#REF!</definedName>
    <definedName name="BEx5BKSM4UN4C1DM3EYKM79MRC5K" hidden="1">#REF!</definedName>
    <definedName name="BEx5BNN8NPH9KVOBARB9CDD9WLB6" localSheetId="7" hidden="1">#REF!</definedName>
    <definedName name="BEx5BNN8NPH9KVOBARB9CDD9WLB6" localSheetId="3" hidden="1">#REF!</definedName>
    <definedName name="BEx5BNN8NPH9KVOBARB9CDD9WLB6" localSheetId="0" hidden="1">#REF!</definedName>
    <definedName name="BEx5BNN8NPH9KVOBARB9CDD9WLB6" localSheetId="1" hidden="1">#REF!</definedName>
    <definedName name="BEx5BNN8NPH9KVOBARB9CDD9WLB6" hidden="1">#REF!</definedName>
    <definedName name="BEx5BPLEZ8XY6S89R7AZQSKLT4HK" localSheetId="7" hidden="1">#REF!</definedName>
    <definedName name="BEx5BPLEZ8XY6S89R7AZQSKLT4HK" localSheetId="3" hidden="1">#REF!</definedName>
    <definedName name="BEx5BPLEZ8XY6S89R7AZQSKLT4HK" localSheetId="0" hidden="1">#REF!</definedName>
    <definedName name="BEx5BPLEZ8XY6S89R7AZQSKLT4HK" localSheetId="1" hidden="1">#REF!</definedName>
    <definedName name="BEx5BPLEZ8XY6S89R7AZQSKLT4HK" hidden="1">#REF!</definedName>
    <definedName name="BEx5BYFMZ80TDDN2EZO8CF39AIAC" localSheetId="7" hidden="1">#REF!</definedName>
    <definedName name="BEx5BYFMZ80TDDN2EZO8CF39AIAC" localSheetId="3" hidden="1">#REF!</definedName>
    <definedName name="BEx5BYFMZ80TDDN2EZO8CF39AIAC" localSheetId="0" hidden="1">#REF!</definedName>
    <definedName name="BEx5BYFMZ80TDDN2EZO8CF39AIAC" localSheetId="1" hidden="1">#REF!</definedName>
    <definedName name="BEx5BYFMZ80TDDN2EZO8CF39AIAC" hidden="1">#REF!</definedName>
    <definedName name="BEx5C2BWFW6SHZBFDEISKGXHZCQW" localSheetId="7" hidden="1">#REF!</definedName>
    <definedName name="BEx5C2BWFW6SHZBFDEISKGXHZCQW" localSheetId="3" hidden="1">#REF!</definedName>
    <definedName name="BEx5C2BWFW6SHZBFDEISKGXHZCQW" localSheetId="0" hidden="1">#REF!</definedName>
    <definedName name="BEx5C2BWFW6SHZBFDEISKGXHZCQW" localSheetId="1" hidden="1">#REF!</definedName>
    <definedName name="BEx5C2BWFW6SHZBFDEISKGXHZCQW" hidden="1">#REF!</definedName>
    <definedName name="BEx5C44NK782B81CBGQUDS6Z8MV9" localSheetId="7" hidden="1">#REF!</definedName>
    <definedName name="BEx5C44NK782B81CBGQUDS6Z8MV9" localSheetId="3" hidden="1">#REF!</definedName>
    <definedName name="BEx5C44NK782B81CBGQUDS6Z8MV9" localSheetId="0" hidden="1">#REF!</definedName>
    <definedName name="BEx5C44NK782B81CBGQUDS6Z8MV9" localSheetId="1" hidden="1">#REF!</definedName>
    <definedName name="BEx5C44NK782B81CBGQUDS6Z8MV9" hidden="1">#REF!</definedName>
    <definedName name="BEx5C49ZFH8TO9ZU55729C3F7XG7" localSheetId="7" hidden="1">#REF!</definedName>
    <definedName name="BEx5C49ZFH8TO9ZU55729C3F7XG7" localSheetId="3" hidden="1">#REF!</definedName>
    <definedName name="BEx5C49ZFH8TO9ZU55729C3F7XG7" localSheetId="0" hidden="1">#REF!</definedName>
    <definedName name="BEx5C49ZFH8TO9ZU55729C3F7XG7" localSheetId="1" hidden="1">#REF!</definedName>
    <definedName name="BEx5C49ZFH8TO9ZU55729C3F7XG7" hidden="1">#REF!</definedName>
    <definedName name="BEx5C8GZQK13G60ZM70P63I5OS0L" localSheetId="7" hidden="1">#REF!</definedName>
    <definedName name="BEx5C8GZQK13G60ZM70P63I5OS0L" localSheetId="3" hidden="1">#REF!</definedName>
    <definedName name="BEx5C8GZQK13G60ZM70P63I5OS0L" localSheetId="0" hidden="1">#REF!</definedName>
    <definedName name="BEx5C8GZQK13G60ZM70P63I5OS0L" localSheetId="1" hidden="1">#REF!</definedName>
    <definedName name="BEx5C8GZQK13G60ZM70P63I5OS0L" hidden="1">#REF!</definedName>
    <definedName name="BEx5CAPTVN2NBT3UOMA1UFAL1C2R" localSheetId="7" hidden="1">#REF!</definedName>
    <definedName name="BEx5CAPTVN2NBT3UOMA1UFAL1C2R" localSheetId="3" hidden="1">#REF!</definedName>
    <definedName name="BEx5CAPTVN2NBT3UOMA1UFAL1C2R" localSheetId="0" hidden="1">#REF!</definedName>
    <definedName name="BEx5CAPTVN2NBT3UOMA1UFAL1C2R" localSheetId="1" hidden="1">#REF!</definedName>
    <definedName name="BEx5CAPTVN2NBT3UOMA1UFAL1C2R" hidden="1">#REF!</definedName>
    <definedName name="BEx5CEM3SYF9XP0ZZVE0GEPCLV3F" localSheetId="7" hidden="1">#REF!</definedName>
    <definedName name="BEx5CEM3SYF9XP0ZZVE0GEPCLV3F" localSheetId="3" hidden="1">#REF!</definedName>
    <definedName name="BEx5CEM3SYF9XP0ZZVE0GEPCLV3F" localSheetId="0" hidden="1">#REF!</definedName>
    <definedName name="BEx5CEM3SYF9XP0ZZVE0GEPCLV3F" localSheetId="1" hidden="1">#REF!</definedName>
    <definedName name="BEx5CEM3SYF9XP0ZZVE0GEPCLV3F" hidden="1">#REF!</definedName>
    <definedName name="BEx5CFYQ0F1Z6P8SCVJ0I3UPVFE4" localSheetId="7" hidden="1">#REF!</definedName>
    <definedName name="BEx5CFYQ0F1Z6P8SCVJ0I3UPVFE4" localSheetId="3" hidden="1">#REF!</definedName>
    <definedName name="BEx5CFYQ0F1Z6P8SCVJ0I3UPVFE4" localSheetId="0" hidden="1">#REF!</definedName>
    <definedName name="BEx5CFYQ0F1Z6P8SCVJ0I3UPVFE4" localSheetId="1" hidden="1">#REF!</definedName>
    <definedName name="BEx5CFYQ0F1Z6P8SCVJ0I3UPVFE4" hidden="1">#REF!</definedName>
    <definedName name="BEx5CPEKNSJORIPFQC2E1LTRYY8L" localSheetId="7" hidden="1">#REF!</definedName>
    <definedName name="BEx5CPEKNSJORIPFQC2E1LTRYY8L" localSheetId="3" hidden="1">#REF!</definedName>
    <definedName name="BEx5CPEKNSJORIPFQC2E1LTRYY8L" localSheetId="0" hidden="1">#REF!</definedName>
    <definedName name="BEx5CPEKNSJORIPFQC2E1LTRYY8L" localSheetId="1" hidden="1">#REF!</definedName>
    <definedName name="BEx5CPEKNSJORIPFQC2E1LTRYY8L" hidden="1">#REF!</definedName>
    <definedName name="BEx5CSUOL05D8PAM2TRDA9VRJT1O" localSheetId="7" hidden="1">#REF!</definedName>
    <definedName name="BEx5CSUOL05D8PAM2TRDA9VRJT1O" localSheetId="3" hidden="1">#REF!</definedName>
    <definedName name="BEx5CSUOL05D8PAM2TRDA9VRJT1O" localSheetId="0" hidden="1">#REF!</definedName>
    <definedName name="BEx5CSUOL05D8PAM2TRDA9VRJT1O" localSheetId="1" hidden="1">#REF!</definedName>
    <definedName name="BEx5CSUOL05D8PAM2TRDA9VRJT1O" hidden="1">#REF!</definedName>
    <definedName name="BEx5CUNFOO4YDFJ22HCMI2QKIGKM" localSheetId="7" hidden="1">#REF!</definedName>
    <definedName name="BEx5CUNFOO4YDFJ22HCMI2QKIGKM" localSheetId="3" hidden="1">#REF!</definedName>
    <definedName name="BEx5CUNFOO4YDFJ22HCMI2QKIGKM" localSheetId="0" hidden="1">#REF!</definedName>
    <definedName name="BEx5CUNFOO4YDFJ22HCMI2QKIGKM" localSheetId="1" hidden="1">#REF!</definedName>
    <definedName name="BEx5CUNFOO4YDFJ22HCMI2QKIGKM" hidden="1">#REF!</definedName>
    <definedName name="BEx5D01O3G6BXWXT7MZEVS1F4TE9" localSheetId="7" hidden="1">#REF!</definedName>
    <definedName name="BEx5D01O3G6BXWXT7MZEVS1F4TE9" localSheetId="3" hidden="1">#REF!</definedName>
    <definedName name="BEx5D01O3G6BXWXT7MZEVS1F4TE9" localSheetId="0" hidden="1">#REF!</definedName>
    <definedName name="BEx5D01O3G6BXWXT7MZEVS1F4TE9" localSheetId="1" hidden="1">#REF!</definedName>
    <definedName name="BEx5D01O3G6BXWXT7MZEVS1F4TE9" hidden="1">#REF!</definedName>
    <definedName name="BEx5D3HO5XE85AN0NGALZ4K4GE8J" localSheetId="7" hidden="1">#REF!</definedName>
    <definedName name="BEx5D3HO5XE85AN0NGALZ4K4GE8J" localSheetId="3" hidden="1">#REF!</definedName>
    <definedName name="BEx5D3HO5XE85AN0NGALZ4K4GE8J" localSheetId="0" hidden="1">#REF!</definedName>
    <definedName name="BEx5D3HO5XE85AN0NGALZ4K4GE8J" localSheetId="1" hidden="1">#REF!</definedName>
    <definedName name="BEx5D3HO5XE85AN0NGALZ4K4GE8J" hidden="1">#REF!</definedName>
    <definedName name="BEx5D8L47OF0WHBPFWXGZINZWUBZ" localSheetId="7" hidden="1">#REF!</definedName>
    <definedName name="BEx5D8L47OF0WHBPFWXGZINZWUBZ" localSheetId="3" hidden="1">#REF!</definedName>
    <definedName name="BEx5D8L47OF0WHBPFWXGZINZWUBZ" localSheetId="0" hidden="1">#REF!</definedName>
    <definedName name="BEx5D8L47OF0WHBPFWXGZINZWUBZ" localSheetId="1" hidden="1">#REF!</definedName>
    <definedName name="BEx5D8L47OF0WHBPFWXGZINZWUBZ" hidden="1">#REF!</definedName>
    <definedName name="BEx5DAJAHQ2SKUPCKSCR3PYML67L" localSheetId="7" hidden="1">#REF!</definedName>
    <definedName name="BEx5DAJAHQ2SKUPCKSCR3PYML67L" localSheetId="3" hidden="1">#REF!</definedName>
    <definedName name="BEx5DAJAHQ2SKUPCKSCR3PYML67L" localSheetId="0" hidden="1">#REF!</definedName>
    <definedName name="BEx5DAJAHQ2SKUPCKSCR3PYML67L" localSheetId="1" hidden="1">#REF!</definedName>
    <definedName name="BEx5DAJAHQ2SKUPCKSCR3PYML67L" hidden="1">#REF!</definedName>
    <definedName name="BEx5DC18JM1KJCV44PF18E0LNRKA" localSheetId="7" hidden="1">#REF!</definedName>
    <definedName name="BEx5DC18JM1KJCV44PF18E0LNRKA" localSheetId="3" hidden="1">#REF!</definedName>
    <definedName name="BEx5DC18JM1KJCV44PF18E0LNRKA" localSheetId="0" hidden="1">#REF!</definedName>
    <definedName name="BEx5DC18JM1KJCV44PF18E0LNRKA" localSheetId="1" hidden="1">#REF!</definedName>
    <definedName name="BEx5DC18JM1KJCV44PF18E0LNRKA" hidden="1">#REF!</definedName>
    <definedName name="BEx5DFH8EU3RCPUOTFY8S9G8SBCG" localSheetId="7" hidden="1">#REF!</definedName>
    <definedName name="BEx5DFH8EU3RCPUOTFY8S9G8SBCG" localSheetId="3" hidden="1">#REF!</definedName>
    <definedName name="BEx5DFH8EU3RCPUOTFY8S9G8SBCG" localSheetId="0" hidden="1">#REF!</definedName>
    <definedName name="BEx5DFH8EU3RCPUOTFY8S9G8SBCG" localSheetId="1" hidden="1">#REF!</definedName>
    <definedName name="BEx5DFH8EU3RCPUOTFY8S9G8SBCG" hidden="1">#REF!</definedName>
    <definedName name="BEx5DJIZBTNS011R9IIG2OQ2L6ZX" localSheetId="7" hidden="1">#REF!</definedName>
    <definedName name="BEx5DJIZBTNS011R9IIG2OQ2L6ZX" localSheetId="3" hidden="1">#REF!</definedName>
    <definedName name="BEx5DJIZBTNS011R9IIG2OQ2L6ZX" localSheetId="0" hidden="1">#REF!</definedName>
    <definedName name="BEx5DJIZBTNS011R9IIG2OQ2L6ZX" localSheetId="1" hidden="1">#REF!</definedName>
    <definedName name="BEx5DJIZBTNS011R9IIG2OQ2L6ZX" hidden="1">#REF!</definedName>
    <definedName name="BEx5DS2EKWFPC2UWI1W1QESX9QP5" localSheetId="7" hidden="1">#REF!</definedName>
    <definedName name="BEx5DS2EKWFPC2UWI1W1QESX9QP5" localSheetId="3" hidden="1">#REF!</definedName>
    <definedName name="BEx5DS2EKWFPC2UWI1W1QESX9QP5" localSheetId="0" hidden="1">#REF!</definedName>
    <definedName name="BEx5DS2EKWFPC2UWI1W1QESX9QP5" localSheetId="1" hidden="1">#REF!</definedName>
    <definedName name="BEx5DS2EKWFPC2UWI1W1QESX9QP5" hidden="1">#REF!</definedName>
    <definedName name="BEx5E123OLO9WQUOIRIDJ967KAGK" localSheetId="7" hidden="1">#REF!</definedName>
    <definedName name="BEx5E123OLO9WQUOIRIDJ967KAGK" localSheetId="3" hidden="1">#REF!</definedName>
    <definedName name="BEx5E123OLO9WQUOIRIDJ967KAGK" localSheetId="0" hidden="1">#REF!</definedName>
    <definedName name="BEx5E123OLO9WQUOIRIDJ967KAGK" localSheetId="1" hidden="1">#REF!</definedName>
    <definedName name="BEx5E123OLO9WQUOIRIDJ967KAGK" hidden="1">#REF!</definedName>
    <definedName name="BEx5E2UU5NES6W779W2OZTZOB4O7" localSheetId="7" hidden="1">#REF!</definedName>
    <definedName name="BEx5E2UU5NES6W779W2OZTZOB4O7" localSheetId="3" hidden="1">#REF!</definedName>
    <definedName name="BEx5E2UU5NES6W779W2OZTZOB4O7" localSheetId="0" hidden="1">#REF!</definedName>
    <definedName name="BEx5E2UU5NES6W779W2OZTZOB4O7" localSheetId="1" hidden="1">#REF!</definedName>
    <definedName name="BEx5E2UU5NES6W779W2OZTZOB4O7" hidden="1">#REF!</definedName>
    <definedName name="BEx5ELFT92WAQN3NW8COIMQHUL91" localSheetId="7" hidden="1">#REF!</definedName>
    <definedName name="BEx5ELFT92WAQN3NW8COIMQHUL91" localSheetId="3" hidden="1">#REF!</definedName>
    <definedName name="BEx5ELFT92WAQN3NW8COIMQHUL91" localSheetId="0" hidden="1">#REF!</definedName>
    <definedName name="BEx5ELFT92WAQN3NW8COIMQHUL91" localSheetId="1" hidden="1">#REF!</definedName>
    <definedName name="BEx5ELFT92WAQN3NW8COIMQHUL91" hidden="1">#REF!</definedName>
    <definedName name="BEx5ELQL9B0VR6UT18KP11DHOTFX" localSheetId="7" hidden="1">#REF!</definedName>
    <definedName name="BEx5ELQL9B0VR6UT18KP11DHOTFX" localSheetId="3" hidden="1">#REF!</definedName>
    <definedName name="BEx5ELQL9B0VR6UT18KP11DHOTFX" localSheetId="0" hidden="1">#REF!</definedName>
    <definedName name="BEx5ELQL9B0VR6UT18KP11DHOTFX" localSheetId="1" hidden="1">#REF!</definedName>
    <definedName name="BEx5ELQL9B0VR6UT18KP11DHOTFX" hidden="1">#REF!</definedName>
    <definedName name="BEx5ER4TJTFPN7IB1MNEB1ZFR5M6" localSheetId="7" hidden="1">#REF!</definedName>
    <definedName name="BEx5ER4TJTFPN7IB1MNEB1ZFR5M6" localSheetId="3" hidden="1">#REF!</definedName>
    <definedName name="BEx5ER4TJTFPN7IB1MNEB1ZFR5M6" localSheetId="0" hidden="1">#REF!</definedName>
    <definedName name="BEx5ER4TJTFPN7IB1MNEB1ZFR5M6" localSheetId="1" hidden="1">#REF!</definedName>
    <definedName name="BEx5ER4TJTFPN7IB1MNEB1ZFR5M6" hidden="1">#REF!</definedName>
    <definedName name="BEx5EYXB2LDMI4FLC3QFAOXC0FZ3" localSheetId="7" hidden="1">#REF!</definedName>
    <definedName name="BEx5EYXB2LDMI4FLC3QFAOXC0FZ3" localSheetId="3" hidden="1">#REF!</definedName>
    <definedName name="BEx5EYXB2LDMI4FLC3QFAOXC0FZ3" localSheetId="0" hidden="1">#REF!</definedName>
    <definedName name="BEx5EYXB2LDMI4FLC3QFAOXC0FZ3" localSheetId="1" hidden="1">#REF!</definedName>
    <definedName name="BEx5EYXB2LDMI4FLC3QFAOXC0FZ3" hidden="1">#REF!</definedName>
    <definedName name="BEx5F6V72QTCK7O39Y59R0EVM6CW" localSheetId="7" hidden="1">#REF!</definedName>
    <definedName name="BEx5F6V72QTCK7O39Y59R0EVM6CW" localSheetId="3" hidden="1">#REF!</definedName>
    <definedName name="BEx5F6V72QTCK7O39Y59R0EVM6CW" localSheetId="0" hidden="1">#REF!</definedName>
    <definedName name="BEx5F6V72QTCK7O39Y59R0EVM6CW" localSheetId="1" hidden="1">#REF!</definedName>
    <definedName name="BEx5F6V72QTCK7O39Y59R0EVM6CW" hidden="1">#REF!</definedName>
    <definedName name="BEx5FGLQVACD5F5YZG4DGSCHCGO2" localSheetId="7" hidden="1">#REF!</definedName>
    <definedName name="BEx5FGLQVACD5F5YZG4DGSCHCGO2" localSheetId="3" hidden="1">#REF!</definedName>
    <definedName name="BEx5FGLQVACD5F5YZG4DGSCHCGO2" localSheetId="0" hidden="1">#REF!</definedName>
    <definedName name="BEx5FGLQVACD5F5YZG4DGSCHCGO2" localSheetId="1" hidden="1">#REF!</definedName>
    <definedName name="BEx5FGLQVACD5F5YZG4DGSCHCGO2" hidden="1">#REF!</definedName>
    <definedName name="BEx5FHCTE8VTJEF7IK189AVLNYSY" localSheetId="7" hidden="1">#REF!</definedName>
    <definedName name="BEx5FHCTE8VTJEF7IK189AVLNYSY" localSheetId="3" hidden="1">#REF!</definedName>
    <definedName name="BEx5FHCTE8VTJEF7IK189AVLNYSY" localSheetId="0" hidden="1">#REF!</definedName>
    <definedName name="BEx5FHCTE8VTJEF7IK189AVLNYSY" localSheetId="1" hidden="1">#REF!</definedName>
    <definedName name="BEx5FHCTE8VTJEF7IK189AVLNYSY" hidden="1">#REF!</definedName>
    <definedName name="BEx5FLJWHLW3BTZILDPN5NMA449V" localSheetId="7" hidden="1">#REF!</definedName>
    <definedName name="BEx5FLJWHLW3BTZILDPN5NMA449V" localSheetId="3" hidden="1">#REF!</definedName>
    <definedName name="BEx5FLJWHLW3BTZILDPN5NMA449V" localSheetId="0" hidden="1">#REF!</definedName>
    <definedName name="BEx5FLJWHLW3BTZILDPN5NMA449V" localSheetId="1" hidden="1">#REF!</definedName>
    <definedName name="BEx5FLJWHLW3BTZILDPN5NMA449V" hidden="1">#REF!</definedName>
    <definedName name="BEx5FNI2O10YN2SI1NO4X5GP3GTF" localSheetId="7" hidden="1">#REF!</definedName>
    <definedName name="BEx5FNI2O10YN2SI1NO4X5GP3GTF" localSheetId="3" hidden="1">#REF!</definedName>
    <definedName name="BEx5FNI2O10YN2SI1NO4X5GP3GTF" localSheetId="0" hidden="1">#REF!</definedName>
    <definedName name="BEx5FNI2O10YN2SI1NO4X5GP3GTF" localSheetId="1" hidden="1">#REF!</definedName>
    <definedName name="BEx5FNI2O10YN2SI1NO4X5GP3GTF" hidden="1">#REF!</definedName>
    <definedName name="BEx5FO8YRFSZCG3L608EHIHIHFY4" localSheetId="7" hidden="1">#REF!</definedName>
    <definedName name="BEx5FO8YRFSZCG3L608EHIHIHFY4" localSheetId="3" hidden="1">#REF!</definedName>
    <definedName name="BEx5FO8YRFSZCG3L608EHIHIHFY4" localSheetId="0" hidden="1">#REF!</definedName>
    <definedName name="BEx5FO8YRFSZCG3L608EHIHIHFY4" localSheetId="1" hidden="1">#REF!</definedName>
    <definedName name="BEx5FO8YRFSZCG3L608EHIHIHFY4" hidden="1">#REF!</definedName>
    <definedName name="BEx5FQNA6V4CNYSH013K45RI4BCV" localSheetId="7" hidden="1">#REF!</definedName>
    <definedName name="BEx5FQNA6V4CNYSH013K45RI4BCV" localSheetId="3" hidden="1">#REF!</definedName>
    <definedName name="BEx5FQNA6V4CNYSH013K45RI4BCV" localSheetId="0" hidden="1">#REF!</definedName>
    <definedName name="BEx5FQNA6V4CNYSH013K45RI4BCV" localSheetId="1" hidden="1">#REF!</definedName>
    <definedName name="BEx5FQNA6V4CNYSH013K45RI4BCV" hidden="1">#REF!</definedName>
    <definedName name="BEx5FVQPPEU32CPNV9RRQ9MNLLVE" localSheetId="7" hidden="1">#REF!</definedName>
    <definedName name="BEx5FVQPPEU32CPNV9RRQ9MNLLVE" localSheetId="3" hidden="1">#REF!</definedName>
    <definedName name="BEx5FVQPPEU32CPNV9RRQ9MNLLVE" localSheetId="0" hidden="1">#REF!</definedName>
    <definedName name="BEx5FVQPPEU32CPNV9RRQ9MNLLVE" localSheetId="1" hidden="1">#REF!</definedName>
    <definedName name="BEx5FVQPPEU32CPNV9RRQ9MNLLVE" hidden="1">#REF!</definedName>
    <definedName name="BEx5G08KGMG5X2AQKDGPFYG5GH94" localSheetId="7" hidden="1">#REF!</definedName>
    <definedName name="BEx5G08KGMG5X2AQKDGPFYG5GH94" localSheetId="3" hidden="1">#REF!</definedName>
    <definedName name="BEx5G08KGMG5X2AQKDGPFYG5GH94" localSheetId="0" hidden="1">#REF!</definedName>
    <definedName name="BEx5G08KGMG5X2AQKDGPFYG5GH94" localSheetId="1" hidden="1">#REF!</definedName>
    <definedName name="BEx5G08KGMG5X2AQKDGPFYG5GH94" hidden="1">#REF!</definedName>
    <definedName name="BEx5G1A8TFN4C4QII35U9DKYNIS8" localSheetId="7" hidden="1">#REF!</definedName>
    <definedName name="BEx5G1A8TFN4C4QII35U9DKYNIS8" localSheetId="3" hidden="1">#REF!</definedName>
    <definedName name="BEx5G1A8TFN4C4QII35U9DKYNIS8" localSheetId="0" hidden="1">#REF!</definedName>
    <definedName name="BEx5G1A8TFN4C4QII35U9DKYNIS8" localSheetId="1" hidden="1">#REF!</definedName>
    <definedName name="BEx5G1A8TFN4C4QII35U9DKYNIS8" hidden="1">#REF!</definedName>
    <definedName name="BEx5G1L0QO91KEPDMV1D8OT4BT73" localSheetId="7" hidden="1">#REF!</definedName>
    <definedName name="BEx5G1L0QO91KEPDMV1D8OT4BT73" localSheetId="3" hidden="1">#REF!</definedName>
    <definedName name="BEx5G1L0QO91KEPDMV1D8OT4BT73" localSheetId="0" hidden="1">#REF!</definedName>
    <definedName name="BEx5G1L0QO91KEPDMV1D8OT4BT73" localSheetId="1" hidden="1">#REF!</definedName>
    <definedName name="BEx5G1L0QO91KEPDMV1D8OT4BT73" hidden="1">#REF!</definedName>
    <definedName name="BEx5G1QHX69GFUYHUZA5X74MTDMR" localSheetId="7" hidden="1">#REF!</definedName>
    <definedName name="BEx5G1QHX69GFUYHUZA5X74MTDMR" localSheetId="3" hidden="1">#REF!</definedName>
    <definedName name="BEx5G1QHX69GFUYHUZA5X74MTDMR" localSheetId="0" hidden="1">#REF!</definedName>
    <definedName name="BEx5G1QHX69GFUYHUZA5X74MTDMR" localSheetId="1" hidden="1">#REF!</definedName>
    <definedName name="BEx5G1QHX69GFUYHUZA5X74MTDMR" hidden="1">#REF!</definedName>
    <definedName name="BEx5G5S2C9JRD28ZQMMQLCBHWOHB" localSheetId="7" hidden="1">#REF!</definedName>
    <definedName name="BEx5G5S2C9JRD28ZQMMQLCBHWOHB" localSheetId="3" hidden="1">#REF!</definedName>
    <definedName name="BEx5G5S2C9JRD28ZQMMQLCBHWOHB" localSheetId="0" hidden="1">#REF!</definedName>
    <definedName name="BEx5G5S2C9JRD28ZQMMQLCBHWOHB" localSheetId="1" hidden="1">#REF!</definedName>
    <definedName name="BEx5G5S2C9JRD28ZQMMQLCBHWOHB" hidden="1">#REF!</definedName>
    <definedName name="BEx5G7KU3EGZQSYN2YNML8EW8NDC" localSheetId="7" hidden="1">#REF!</definedName>
    <definedName name="BEx5G7KU3EGZQSYN2YNML8EW8NDC" localSheetId="3" hidden="1">#REF!</definedName>
    <definedName name="BEx5G7KU3EGZQSYN2YNML8EW8NDC" localSheetId="0" hidden="1">#REF!</definedName>
    <definedName name="BEx5G7KU3EGZQSYN2YNML8EW8NDC" localSheetId="1" hidden="1">#REF!</definedName>
    <definedName name="BEx5G7KU3EGZQSYN2YNML8EW8NDC" hidden="1">#REF!</definedName>
    <definedName name="BEx5G86DZL1VYUX6KWODAP3WFAWP" localSheetId="7" hidden="1">#REF!</definedName>
    <definedName name="BEx5G86DZL1VYUX6KWODAP3WFAWP" localSheetId="3" hidden="1">#REF!</definedName>
    <definedName name="BEx5G86DZL1VYUX6KWODAP3WFAWP" localSheetId="0" hidden="1">#REF!</definedName>
    <definedName name="BEx5G86DZL1VYUX6KWODAP3WFAWP" localSheetId="1" hidden="1">#REF!</definedName>
    <definedName name="BEx5G86DZL1VYUX6KWODAP3WFAWP" hidden="1">#REF!</definedName>
    <definedName name="BEx5G8BV2GIOCM3C7IUFK8L04A6M" localSheetId="7" hidden="1">#REF!</definedName>
    <definedName name="BEx5G8BV2GIOCM3C7IUFK8L04A6M" localSheetId="3" hidden="1">#REF!</definedName>
    <definedName name="BEx5G8BV2GIOCM3C7IUFK8L04A6M" localSheetId="0" hidden="1">#REF!</definedName>
    <definedName name="BEx5G8BV2GIOCM3C7IUFK8L04A6M" localSheetId="1" hidden="1">#REF!</definedName>
    <definedName name="BEx5G8BV2GIOCM3C7IUFK8L04A6M" hidden="1">#REF!</definedName>
    <definedName name="BEx5GID9MVBUPFFT9M8K8B5MO9NV" localSheetId="7" hidden="1">#REF!</definedName>
    <definedName name="BEx5GID9MVBUPFFT9M8K8B5MO9NV" localSheetId="3" hidden="1">#REF!</definedName>
    <definedName name="BEx5GID9MVBUPFFT9M8K8B5MO9NV" localSheetId="0" hidden="1">#REF!</definedName>
    <definedName name="BEx5GID9MVBUPFFT9M8K8B5MO9NV" localSheetId="1" hidden="1">#REF!</definedName>
    <definedName name="BEx5GID9MVBUPFFT9M8K8B5MO9NV" hidden="1">#REF!</definedName>
    <definedName name="BEx5GN0EWA9SCQDPQ7NTUQH82QVK" localSheetId="7" hidden="1">#REF!</definedName>
    <definedName name="BEx5GN0EWA9SCQDPQ7NTUQH82QVK" localSheetId="3" hidden="1">#REF!</definedName>
    <definedName name="BEx5GN0EWA9SCQDPQ7NTUQH82QVK" localSheetId="0" hidden="1">#REF!</definedName>
    <definedName name="BEx5GN0EWA9SCQDPQ7NTUQH82QVK" localSheetId="1" hidden="1">#REF!</definedName>
    <definedName name="BEx5GN0EWA9SCQDPQ7NTUQH82QVK" hidden="1">#REF!</definedName>
    <definedName name="BEx5GNBCU4WZ74I0UXFL9ZG2XSGJ" localSheetId="7" hidden="1">#REF!</definedName>
    <definedName name="BEx5GNBCU4WZ74I0UXFL9ZG2XSGJ" localSheetId="3" hidden="1">#REF!</definedName>
    <definedName name="BEx5GNBCU4WZ74I0UXFL9ZG2XSGJ" localSheetId="0" hidden="1">#REF!</definedName>
    <definedName name="BEx5GNBCU4WZ74I0UXFL9ZG2XSGJ" localSheetId="1" hidden="1">#REF!</definedName>
    <definedName name="BEx5GNBCU4WZ74I0UXFL9ZG2XSGJ" hidden="1">#REF!</definedName>
    <definedName name="BEx5GUCTYC7QCWGWU5BTO7Y7HDZX" localSheetId="7" hidden="1">#REF!</definedName>
    <definedName name="BEx5GUCTYC7QCWGWU5BTO7Y7HDZX" localSheetId="3" hidden="1">#REF!</definedName>
    <definedName name="BEx5GUCTYC7QCWGWU5BTO7Y7HDZX" localSheetId="0" hidden="1">#REF!</definedName>
    <definedName name="BEx5GUCTYC7QCWGWU5BTO7Y7HDZX" localSheetId="1" hidden="1">#REF!</definedName>
    <definedName name="BEx5GUCTYC7QCWGWU5BTO7Y7HDZX" hidden="1">#REF!</definedName>
    <definedName name="BEx5GYUPJULJQ624TEESYFG1NFOH" localSheetId="7" hidden="1">#REF!</definedName>
    <definedName name="BEx5GYUPJULJQ624TEESYFG1NFOH" localSheetId="3" hidden="1">#REF!</definedName>
    <definedName name="BEx5GYUPJULJQ624TEESYFG1NFOH" localSheetId="0" hidden="1">#REF!</definedName>
    <definedName name="BEx5GYUPJULJQ624TEESYFG1NFOH" localSheetId="1" hidden="1">#REF!</definedName>
    <definedName name="BEx5GYUPJULJQ624TEESYFG1NFOH" hidden="1">#REF!</definedName>
    <definedName name="BEx5H0NEE0AIN5E2UHJ9J9ISU9N1" localSheetId="7" hidden="1">#REF!</definedName>
    <definedName name="BEx5H0NEE0AIN5E2UHJ9J9ISU9N1" localSheetId="3" hidden="1">#REF!</definedName>
    <definedName name="BEx5H0NEE0AIN5E2UHJ9J9ISU9N1" localSheetId="0" hidden="1">#REF!</definedName>
    <definedName name="BEx5H0NEE0AIN5E2UHJ9J9ISU9N1" localSheetId="1" hidden="1">#REF!</definedName>
    <definedName name="BEx5H0NEE0AIN5E2UHJ9J9ISU9N1" hidden="1">#REF!</definedName>
    <definedName name="BEx5H1UJSEUQM2K8QHQXO5THVHSO" localSheetId="7" hidden="1">#REF!</definedName>
    <definedName name="BEx5H1UJSEUQM2K8QHQXO5THVHSO" localSheetId="3" hidden="1">#REF!</definedName>
    <definedName name="BEx5H1UJSEUQM2K8QHQXO5THVHSO" localSheetId="0" hidden="1">#REF!</definedName>
    <definedName name="BEx5H1UJSEUQM2K8QHQXO5THVHSO" localSheetId="1" hidden="1">#REF!</definedName>
    <definedName name="BEx5H1UJSEUQM2K8QHQXO5THVHSO" hidden="1">#REF!</definedName>
    <definedName name="BEx5HAOT9XWUF7XIFRZZS8B9F5TZ" localSheetId="7" hidden="1">#REF!</definedName>
    <definedName name="BEx5HAOT9XWUF7XIFRZZS8B9F5TZ" localSheetId="3" hidden="1">#REF!</definedName>
    <definedName name="BEx5HAOT9XWUF7XIFRZZS8B9F5TZ" localSheetId="0" hidden="1">#REF!</definedName>
    <definedName name="BEx5HAOT9XWUF7XIFRZZS8B9F5TZ" localSheetId="1" hidden="1">#REF!</definedName>
    <definedName name="BEx5HAOT9XWUF7XIFRZZS8B9F5TZ" hidden="1">#REF!</definedName>
    <definedName name="BEx5HB534CO7TBSALKMD27WHMAQJ" localSheetId="7" hidden="1">#REF!</definedName>
    <definedName name="BEx5HB534CO7TBSALKMD27WHMAQJ" localSheetId="3" hidden="1">#REF!</definedName>
    <definedName name="BEx5HB534CO7TBSALKMD27WHMAQJ" localSheetId="0" hidden="1">#REF!</definedName>
    <definedName name="BEx5HB534CO7TBSALKMD27WHMAQJ" localSheetId="1" hidden="1">#REF!</definedName>
    <definedName name="BEx5HB534CO7TBSALKMD27WHMAQJ" hidden="1">#REF!</definedName>
    <definedName name="BEx5HE4XRF9BUY04MENWY9CHHN5H" localSheetId="7" hidden="1">#REF!</definedName>
    <definedName name="BEx5HE4XRF9BUY04MENWY9CHHN5H" localSheetId="3" hidden="1">#REF!</definedName>
    <definedName name="BEx5HE4XRF9BUY04MENWY9CHHN5H" localSheetId="0" hidden="1">#REF!</definedName>
    <definedName name="BEx5HE4XRF9BUY04MENWY9CHHN5H" localSheetId="1" hidden="1">#REF!</definedName>
    <definedName name="BEx5HE4XRF9BUY04MENWY9CHHN5H" hidden="1">#REF!</definedName>
    <definedName name="BEx5HFHMABAT0H9KKS754X4T304E" localSheetId="7" hidden="1">#REF!</definedName>
    <definedName name="BEx5HFHMABAT0H9KKS754X4T304E" localSheetId="3" hidden="1">#REF!</definedName>
    <definedName name="BEx5HFHMABAT0H9KKS754X4T304E" localSheetId="0" hidden="1">#REF!</definedName>
    <definedName name="BEx5HFHMABAT0H9KKS754X4T304E" localSheetId="1" hidden="1">#REF!</definedName>
    <definedName name="BEx5HFHMABAT0H9KKS754X4T304E" hidden="1">#REF!</definedName>
    <definedName name="BEx5HGDZ7MX1S3KNXLRL9WU565V4" localSheetId="7" hidden="1">#REF!</definedName>
    <definedName name="BEx5HGDZ7MX1S3KNXLRL9WU565V4" localSheetId="3" hidden="1">#REF!</definedName>
    <definedName name="BEx5HGDZ7MX1S3KNXLRL9WU565V4" localSheetId="0" hidden="1">#REF!</definedName>
    <definedName name="BEx5HGDZ7MX1S3KNXLRL9WU565V4" localSheetId="1" hidden="1">#REF!</definedName>
    <definedName name="BEx5HGDZ7MX1S3KNXLRL9WU565V4" hidden="1">#REF!</definedName>
    <definedName name="BEx5HJZ9FAVNZSSBTAYRPZDYM9NU" localSheetId="7" hidden="1">#REF!</definedName>
    <definedName name="BEx5HJZ9FAVNZSSBTAYRPZDYM9NU" localSheetId="3" hidden="1">#REF!</definedName>
    <definedName name="BEx5HJZ9FAVNZSSBTAYRPZDYM9NU" localSheetId="0" hidden="1">#REF!</definedName>
    <definedName name="BEx5HJZ9FAVNZSSBTAYRPZDYM9NU" localSheetId="1" hidden="1">#REF!</definedName>
    <definedName name="BEx5HJZ9FAVNZSSBTAYRPZDYM9NU" hidden="1">#REF!</definedName>
    <definedName name="BEx5HZ9JMKHNLFWLVUB1WP5B39BL" localSheetId="7" hidden="1">#REF!</definedName>
    <definedName name="BEx5HZ9JMKHNLFWLVUB1WP5B39BL" localSheetId="3" hidden="1">#REF!</definedName>
    <definedName name="BEx5HZ9JMKHNLFWLVUB1WP5B39BL" localSheetId="0" hidden="1">#REF!</definedName>
    <definedName name="BEx5HZ9JMKHNLFWLVUB1WP5B39BL" localSheetId="1" hidden="1">#REF!</definedName>
    <definedName name="BEx5HZ9JMKHNLFWLVUB1WP5B39BL" hidden="1">#REF!</definedName>
    <definedName name="BEx5I17QJ0PQ1OG1IMH69HMQWNEA" localSheetId="7" hidden="1">#REF!</definedName>
    <definedName name="BEx5I17QJ0PQ1OG1IMH69HMQWNEA" localSheetId="3" hidden="1">#REF!</definedName>
    <definedName name="BEx5I17QJ0PQ1OG1IMH69HMQWNEA" localSheetId="0" hidden="1">#REF!</definedName>
    <definedName name="BEx5I17QJ0PQ1OG1IMH69HMQWNEA" localSheetId="1" hidden="1">#REF!</definedName>
    <definedName name="BEx5I17QJ0PQ1OG1IMH69HMQWNEA" hidden="1">#REF!</definedName>
    <definedName name="BEx5I244LQHZTF3XI66J8705R9XX" localSheetId="7" hidden="1">#REF!</definedName>
    <definedName name="BEx5I244LQHZTF3XI66J8705R9XX" localSheetId="3" hidden="1">#REF!</definedName>
    <definedName name="BEx5I244LQHZTF3XI66J8705R9XX" localSheetId="0" hidden="1">#REF!</definedName>
    <definedName name="BEx5I244LQHZTF3XI66J8705R9XX" localSheetId="1" hidden="1">#REF!</definedName>
    <definedName name="BEx5I244LQHZTF3XI66J8705R9XX" hidden="1">#REF!</definedName>
    <definedName name="BEx5I8PBP4LIXDGID5BP0THLO0AQ" localSheetId="7" hidden="1">#REF!</definedName>
    <definedName name="BEx5I8PBP4LIXDGID5BP0THLO0AQ" localSheetId="3" hidden="1">#REF!</definedName>
    <definedName name="BEx5I8PBP4LIXDGID5BP0THLO0AQ" localSheetId="0" hidden="1">#REF!</definedName>
    <definedName name="BEx5I8PBP4LIXDGID5BP0THLO0AQ" localSheetId="1" hidden="1">#REF!</definedName>
    <definedName name="BEx5I8PBP4LIXDGID5BP0THLO0AQ" hidden="1">#REF!</definedName>
    <definedName name="BEx5I8USVUB3JP4S9OXGMZVMOQXR" localSheetId="7" hidden="1">#REF!</definedName>
    <definedName name="BEx5I8USVUB3JP4S9OXGMZVMOQXR" localSheetId="3" hidden="1">#REF!</definedName>
    <definedName name="BEx5I8USVUB3JP4S9OXGMZVMOQXR" localSheetId="0" hidden="1">#REF!</definedName>
    <definedName name="BEx5I8USVUB3JP4S9OXGMZVMOQXR" localSheetId="1" hidden="1">#REF!</definedName>
    <definedName name="BEx5I8USVUB3JP4S9OXGMZVMOQXR" hidden="1">#REF!</definedName>
    <definedName name="BEx5I9GDQSYIAL65UQNDMNFQCS9Y" localSheetId="7" hidden="1">#REF!</definedName>
    <definedName name="BEx5I9GDQSYIAL65UQNDMNFQCS9Y" localSheetId="3" hidden="1">#REF!</definedName>
    <definedName name="BEx5I9GDQSYIAL65UQNDMNFQCS9Y" localSheetId="0" hidden="1">#REF!</definedName>
    <definedName name="BEx5I9GDQSYIAL65UQNDMNFQCS9Y" localSheetId="1" hidden="1">#REF!</definedName>
    <definedName name="BEx5I9GDQSYIAL65UQNDMNFQCS9Y" hidden="1">#REF!</definedName>
    <definedName name="BEx5IBUPG9AWNW5PK7JGRGEJ4OLM" localSheetId="7" hidden="1">#REF!</definedName>
    <definedName name="BEx5IBUPG9AWNW5PK7JGRGEJ4OLM" localSheetId="3" hidden="1">#REF!</definedName>
    <definedName name="BEx5IBUPG9AWNW5PK7JGRGEJ4OLM" localSheetId="0" hidden="1">#REF!</definedName>
    <definedName name="BEx5IBUPG9AWNW5PK7JGRGEJ4OLM" localSheetId="1" hidden="1">#REF!</definedName>
    <definedName name="BEx5IBUPG9AWNW5PK7JGRGEJ4OLM" hidden="1">#REF!</definedName>
    <definedName name="BEx5IC06RVN8BSAEPREVKHKLCJ2L" localSheetId="7" hidden="1">#REF!</definedName>
    <definedName name="BEx5IC06RVN8BSAEPREVKHKLCJ2L" localSheetId="3" hidden="1">#REF!</definedName>
    <definedName name="BEx5IC06RVN8BSAEPREVKHKLCJ2L" localSheetId="0" hidden="1">#REF!</definedName>
    <definedName name="BEx5IC06RVN8BSAEPREVKHKLCJ2L" localSheetId="1" hidden="1">#REF!</definedName>
    <definedName name="BEx5IC06RVN8BSAEPREVKHKLCJ2L" hidden="1">#REF!</definedName>
    <definedName name="BEx5IGY4M04BPXSQF2J4GQYXF85O" localSheetId="7" hidden="1">#REF!</definedName>
    <definedName name="BEx5IGY4M04BPXSQF2J4GQYXF85O" localSheetId="3" hidden="1">#REF!</definedName>
    <definedName name="BEx5IGY4M04BPXSQF2J4GQYXF85O" localSheetId="0" hidden="1">#REF!</definedName>
    <definedName name="BEx5IGY4M04BPXSQF2J4GQYXF85O" localSheetId="1" hidden="1">#REF!</definedName>
    <definedName name="BEx5IGY4M04BPXSQF2J4GQYXF85O" hidden="1">#REF!</definedName>
    <definedName name="BEx5IWTZDCLZ5CCDG108STY04SAJ" localSheetId="7" hidden="1">#REF!</definedName>
    <definedName name="BEx5IWTZDCLZ5CCDG108STY04SAJ" localSheetId="3" hidden="1">#REF!</definedName>
    <definedName name="BEx5IWTZDCLZ5CCDG108STY04SAJ" localSheetId="0" hidden="1">#REF!</definedName>
    <definedName name="BEx5IWTZDCLZ5CCDG108STY04SAJ" localSheetId="1" hidden="1">#REF!</definedName>
    <definedName name="BEx5IWTZDCLZ5CCDG108STY04SAJ" hidden="1">#REF!</definedName>
    <definedName name="BEx5J0FFP1KS4NGY20AEJI8VREEA" localSheetId="7" hidden="1">#REF!</definedName>
    <definedName name="BEx5J0FFP1KS4NGY20AEJI8VREEA" localSheetId="3" hidden="1">#REF!</definedName>
    <definedName name="BEx5J0FFP1KS4NGY20AEJI8VREEA" localSheetId="0" hidden="1">#REF!</definedName>
    <definedName name="BEx5J0FFP1KS4NGY20AEJI8VREEA" localSheetId="1" hidden="1">#REF!</definedName>
    <definedName name="BEx5J0FFP1KS4NGY20AEJI8VREEA" hidden="1">#REF!</definedName>
    <definedName name="BEx5J1XE5FVWL6IJV6CWKPN24UBK" localSheetId="7" hidden="1">#REF!</definedName>
    <definedName name="BEx5J1XE5FVWL6IJV6CWKPN24UBK" localSheetId="3" hidden="1">#REF!</definedName>
    <definedName name="BEx5J1XE5FVWL6IJV6CWKPN24UBK" localSheetId="0" hidden="1">#REF!</definedName>
    <definedName name="BEx5J1XE5FVWL6IJV6CWKPN24UBK" localSheetId="1" hidden="1">#REF!</definedName>
    <definedName name="BEx5J1XE5FVWL6IJV6CWKPN24UBK" hidden="1">#REF!</definedName>
    <definedName name="BEx5JF3ZXLDIS8VNKDCY7ZI7H1CI" localSheetId="7" hidden="1">#REF!</definedName>
    <definedName name="BEx5JF3ZXLDIS8VNKDCY7ZI7H1CI" localSheetId="3" hidden="1">#REF!</definedName>
    <definedName name="BEx5JF3ZXLDIS8VNKDCY7ZI7H1CI" localSheetId="0" hidden="1">#REF!</definedName>
    <definedName name="BEx5JF3ZXLDIS8VNKDCY7ZI7H1CI" localSheetId="1" hidden="1">#REF!</definedName>
    <definedName name="BEx5JF3ZXLDIS8VNKDCY7ZI7H1CI" hidden="1">#REF!</definedName>
    <definedName name="BEx5JHCZJ8G6OOOW6EF3GABXKH6F" localSheetId="7" hidden="1">#REF!</definedName>
    <definedName name="BEx5JHCZJ8G6OOOW6EF3GABXKH6F" localSheetId="3" hidden="1">#REF!</definedName>
    <definedName name="BEx5JHCZJ8G6OOOW6EF3GABXKH6F" localSheetId="0" hidden="1">#REF!</definedName>
    <definedName name="BEx5JHCZJ8G6OOOW6EF3GABXKH6F" localSheetId="1" hidden="1">#REF!</definedName>
    <definedName name="BEx5JHCZJ8G6OOOW6EF3GABXKH6F" hidden="1">#REF!</definedName>
    <definedName name="BEx5JJB6W446THXQCRUKD3I7RKLP" localSheetId="7" hidden="1">#REF!</definedName>
    <definedName name="BEx5JJB6W446THXQCRUKD3I7RKLP" localSheetId="3" hidden="1">#REF!</definedName>
    <definedName name="BEx5JJB6W446THXQCRUKD3I7RKLP" localSheetId="0" hidden="1">#REF!</definedName>
    <definedName name="BEx5JJB6W446THXQCRUKD3I7RKLP" localSheetId="1" hidden="1">#REF!</definedName>
    <definedName name="BEx5JJB6W446THXQCRUKD3I7RKLP" hidden="1">#REF!</definedName>
    <definedName name="BEx5JNCT8Z7XSSPD5EMNAJELCU2V" localSheetId="7" hidden="1">#REF!</definedName>
    <definedName name="BEx5JNCT8Z7XSSPD5EMNAJELCU2V" localSheetId="3" hidden="1">#REF!</definedName>
    <definedName name="BEx5JNCT8Z7XSSPD5EMNAJELCU2V" localSheetId="0" hidden="1">#REF!</definedName>
    <definedName name="BEx5JNCT8Z7XSSPD5EMNAJELCU2V" localSheetId="1" hidden="1">#REF!</definedName>
    <definedName name="BEx5JNCT8Z7XSSPD5EMNAJELCU2V" hidden="1">#REF!</definedName>
    <definedName name="BEx5JQCNT9Y4RM306CHC8IPY3HBZ" localSheetId="7" hidden="1">#REF!</definedName>
    <definedName name="BEx5JQCNT9Y4RM306CHC8IPY3HBZ" localSheetId="3" hidden="1">#REF!</definedName>
    <definedName name="BEx5JQCNT9Y4RM306CHC8IPY3HBZ" localSheetId="0" hidden="1">#REF!</definedName>
    <definedName name="BEx5JQCNT9Y4RM306CHC8IPY3HBZ" localSheetId="1" hidden="1">#REF!</definedName>
    <definedName name="BEx5JQCNT9Y4RM306CHC8IPY3HBZ" hidden="1">#REF!</definedName>
    <definedName name="BEx5K08PYKE6JOKBYIB006TX619P" localSheetId="7" hidden="1">#REF!</definedName>
    <definedName name="BEx5K08PYKE6JOKBYIB006TX619P" localSheetId="3" hidden="1">#REF!</definedName>
    <definedName name="BEx5K08PYKE6JOKBYIB006TX619P" localSheetId="0" hidden="1">#REF!</definedName>
    <definedName name="BEx5K08PYKE6JOKBYIB006TX619P" localSheetId="1" hidden="1">#REF!</definedName>
    <definedName name="BEx5K08PYKE6JOKBYIB006TX619P" hidden="1">#REF!</definedName>
    <definedName name="BEx5K4W2S2K7M9V2M304KW93LK8Q" localSheetId="7" hidden="1">#REF!</definedName>
    <definedName name="BEx5K4W2S2K7M9V2M304KW93LK8Q" localSheetId="3" hidden="1">#REF!</definedName>
    <definedName name="BEx5K4W2S2K7M9V2M304KW93LK8Q" localSheetId="0" hidden="1">#REF!</definedName>
    <definedName name="BEx5K4W2S2K7M9V2M304KW93LK8Q" localSheetId="1" hidden="1">#REF!</definedName>
    <definedName name="BEx5K4W2S2K7M9V2M304KW93LK8Q" hidden="1">#REF!</definedName>
    <definedName name="BEx5K51DSERT1TR7B4A29R41W4NX" localSheetId="7" hidden="1">#REF!</definedName>
    <definedName name="BEx5K51DSERT1TR7B4A29R41W4NX" localSheetId="3" hidden="1">#REF!</definedName>
    <definedName name="BEx5K51DSERT1TR7B4A29R41W4NX" localSheetId="0" hidden="1">#REF!</definedName>
    <definedName name="BEx5K51DSERT1TR7B4A29R41W4NX" localSheetId="1" hidden="1">#REF!</definedName>
    <definedName name="BEx5K51DSERT1TR7B4A29R41W4NX" hidden="1">#REF!</definedName>
    <definedName name="BEx5KBBZ8KCEQK36ARG4ERYOFD4G" localSheetId="7" hidden="1">#REF!</definedName>
    <definedName name="BEx5KBBZ8KCEQK36ARG4ERYOFD4G" localSheetId="3" hidden="1">#REF!</definedName>
    <definedName name="BEx5KBBZ8KCEQK36ARG4ERYOFD4G" localSheetId="0" hidden="1">#REF!</definedName>
    <definedName name="BEx5KBBZ8KCEQK36ARG4ERYOFD4G" localSheetId="1" hidden="1">#REF!</definedName>
    <definedName name="BEx5KBBZ8KCEQK36ARG4ERYOFD4G" hidden="1">#REF!</definedName>
    <definedName name="BEx5KCOET0DYMY4VILOLGVBX7E3C" localSheetId="7" hidden="1">#REF!</definedName>
    <definedName name="BEx5KCOET0DYMY4VILOLGVBX7E3C" localSheetId="3" hidden="1">#REF!</definedName>
    <definedName name="BEx5KCOET0DYMY4VILOLGVBX7E3C" localSheetId="0" hidden="1">#REF!</definedName>
    <definedName name="BEx5KCOET0DYMY4VILOLGVBX7E3C" localSheetId="1" hidden="1">#REF!</definedName>
    <definedName name="BEx5KCOET0DYMY4VILOLGVBX7E3C" hidden="1">#REF!</definedName>
    <definedName name="BEx5KYER580I4T7WTLMUN7NLNP5K" localSheetId="7" hidden="1">#REF!</definedName>
    <definedName name="BEx5KYER580I4T7WTLMUN7NLNP5K" localSheetId="3" hidden="1">#REF!</definedName>
    <definedName name="BEx5KYER580I4T7WTLMUN7NLNP5K" localSheetId="0" hidden="1">#REF!</definedName>
    <definedName name="BEx5KYER580I4T7WTLMUN7NLNP5K" localSheetId="1" hidden="1">#REF!</definedName>
    <definedName name="BEx5KYER580I4T7WTLMUN7NLNP5K" hidden="1">#REF!</definedName>
    <definedName name="BEx5LHLB3M6K4ZKY2F42QBZT30ZH" localSheetId="7" hidden="1">#REF!</definedName>
    <definedName name="BEx5LHLB3M6K4ZKY2F42QBZT30ZH" localSheetId="3" hidden="1">#REF!</definedName>
    <definedName name="BEx5LHLB3M6K4ZKY2F42QBZT30ZH" localSheetId="0" hidden="1">#REF!</definedName>
    <definedName name="BEx5LHLB3M6K4ZKY2F42QBZT30ZH" localSheetId="1" hidden="1">#REF!</definedName>
    <definedName name="BEx5LHLB3M6K4ZKY2F42QBZT30ZH" hidden="1">#REF!</definedName>
    <definedName name="BEx5LKQJG40DO2JR1ZF6KD3PON9K" localSheetId="7" hidden="1">#REF!</definedName>
    <definedName name="BEx5LKQJG40DO2JR1ZF6KD3PON9K" localSheetId="3" hidden="1">#REF!</definedName>
    <definedName name="BEx5LKQJG40DO2JR1ZF6KD3PON9K" localSheetId="0" hidden="1">#REF!</definedName>
    <definedName name="BEx5LKQJG40DO2JR1ZF6KD3PON9K" localSheetId="1" hidden="1">#REF!</definedName>
    <definedName name="BEx5LKQJG40DO2JR1ZF6KD3PON9K" hidden="1">#REF!</definedName>
    <definedName name="BEx5LQA84QRPGAR4FLC7MCT3H9EN" localSheetId="7" hidden="1">#REF!</definedName>
    <definedName name="BEx5LQA84QRPGAR4FLC7MCT3H9EN" localSheetId="3" hidden="1">#REF!</definedName>
    <definedName name="BEx5LQA84QRPGAR4FLC7MCT3H9EN" localSheetId="0" hidden="1">#REF!</definedName>
    <definedName name="BEx5LQA84QRPGAR4FLC7MCT3H9EN" localSheetId="1" hidden="1">#REF!</definedName>
    <definedName name="BEx5LQA84QRPGAR4FLC7MCT3H9EN" hidden="1">#REF!</definedName>
    <definedName name="BEx5LRMNU3HXIE1BUMDHRU31F7JJ" localSheetId="7" hidden="1">#REF!</definedName>
    <definedName name="BEx5LRMNU3HXIE1BUMDHRU31F7JJ" localSheetId="3" hidden="1">#REF!</definedName>
    <definedName name="BEx5LRMNU3HXIE1BUMDHRU31F7JJ" localSheetId="0" hidden="1">#REF!</definedName>
    <definedName name="BEx5LRMNU3HXIE1BUMDHRU31F7JJ" localSheetId="1" hidden="1">#REF!</definedName>
    <definedName name="BEx5LRMNU3HXIE1BUMDHRU31F7JJ" hidden="1">#REF!</definedName>
    <definedName name="BEx5LSJ1LPUAX3ENSPECWPG4J7D1" localSheetId="7" hidden="1">#REF!</definedName>
    <definedName name="BEx5LSJ1LPUAX3ENSPECWPG4J7D1" localSheetId="3" hidden="1">#REF!</definedName>
    <definedName name="BEx5LSJ1LPUAX3ENSPECWPG4J7D1" localSheetId="0" hidden="1">#REF!</definedName>
    <definedName name="BEx5LSJ1LPUAX3ENSPECWPG4J7D1" localSheetId="1" hidden="1">#REF!</definedName>
    <definedName name="BEx5LSJ1LPUAX3ENSPECWPG4J7D1" hidden="1">#REF!</definedName>
    <definedName name="BEx5LTKQ8RQWJE4BC88OP928893U" localSheetId="7" hidden="1">#REF!</definedName>
    <definedName name="BEx5LTKQ8RQWJE4BC88OP928893U" localSheetId="3" hidden="1">#REF!</definedName>
    <definedName name="BEx5LTKQ8RQWJE4BC88OP928893U" localSheetId="0" hidden="1">#REF!</definedName>
    <definedName name="BEx5LTKQ8RQWJE4BC88OP928893U" localSheetId="1" hidden="1">#REF!</definedName>
    <definedName name="BEx5LTKQ8RQWJE4BC88OP928893U" hidden="1">#REF!</definedName>
    <definedName name="BEx5M4D4KHXU4JXKDEHZZNRG7NRA" localSheetId="7" hidden="1">#REF!</definedName>
    <definedName name="BEx5M4D4KHXU4JXKDEHZZNRG7NRA" localSheetId="3" hidden="1">#REF!</definedName>
    <definedName name="BEx5M4D4KHXU4JXKDEHZZNRG7NRA" localSheetId="0" hidden="1">#REF!</definedName>
    <definedName name="BEx5M4D4KHXU4JXKDEHZZNRG7NRA" localSheetId="1" hidden="1">#REF!</definedName>
    <definedName name="BEx5M4D4KHXU4JXKDEHZZNRG7NRA" hidden="1">#REF!</definedName>
    <definedName name="BEx5MB9BR71LZDG7XXQ2EO58JC5F" localSheetId="7" hidden="1">#REF!</definedName>
    <definedName name="BEx5MB9BR71LZDG7XXQ2EO58JC5F" localSheetId="3" hidden="1">#REF!</definedName>
    <definedName name="BEx5MB9BR71LZDG7XXQ2EO58JC5F" localSheetId="0" hidden="1">#REF!</definedName>
    <definedName name="BEx5MB9BR71LZDG7XXQ2EO58JC5F" localSheetId="1" hidden="1">#REF!</definedName>
    <definedName name="BEx5MB9BR71LZDG7XXQ2EO58JC5F" hidden="1">#REF!</definedName>
    <definedName name="BEx5MHEF05EVRV5DPTG4KMPWZSUS" localSheetId="7" hidden="1">#REF!</definedName>
    <definedName name="BEx5MHEF05EVRV5DPTG4KMPWZSUS" localSheetId="3" hidden="1">#REF!</definedName>
    <definedName name="BEx5MHEF05EVRV5DPTG4KMPWZSUS" localSheetId="0" hidden="1">#REF!</definedName>
    <definedName name="BEx5MHEF05EVRV5DPTG4KMPWZSUS" localSheetId="1" hidden="1">#REF!</definedName>
    <definedName name="BEx5MHEF05EVRV5DPTG4KMPWZSUS" hidden="1">#REF!</definedName>
    <definedName name="BEx5MLQZM68YQSKARVWTTPINFQ2C" localSheetId="7" hidden="1">#REF!</definedName>
    <definedName name="BEx5MLQZM68YQSKARVWTTPINFQ2C" localSheetId="3" hidden="1">#REF!</definedName>
    <definedName name="BEx5MLQZM68YQSKARVWTTPINFQ2C" localSheetId="0" hidden="1">#REF!</definedName>
    <definedName name="BEx5MLQZM68YQSKARVWTTPINFQ2C" localSheetId="1" hidden="1">#REF!</definedName>
    <definedName name="BEx5MLQZM68YQSKARVWTTPINFQ2C" hidden="1">#REF!</definedName>
    <definedName name="BEx5MMCJMU7FOOWUCW9EA13B7V5F" localSheetId="7" hidden="1">#REF!</definedName>
    <definedName name="BEx5MMCJMU7FOOWUCW9EA13B7V5F" localSheetId="3" hidden="1">#REF!</definedName>
    <definedName name="BEx5MMCJMU7FOOWUCW9EA13B7V5F" localSheetId="0" hidden="1">#REF!</definedName>
    <definedName name="BEx5MMCJMU7FOOWUCW9EA13B7V5F" localSheetId="1" hidden="1">#REF!</definedName>
    <definedName name="BEx5MMCJMU7FOOWUCW9EA13B7V5F" hidden="1">#REF!</definedName>
    <definedName name="BEx5MVXTKNBXHNWTL43C670E4KXC" localSheetId="7" hidden="1">#REF!</definedName>
    <definedName name="BEx5MVXTKNBXHNWTL43C670E4KXC" localSheetId="3" hidden="1">#REF!</definedName>
    <definedName name="BEx5MVXTKNBXHNWTL43C670E4KXC" localSheetId="0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7" hidden="1">#REF!</definedName>
    <definedName name="BEx5MWZGZ3VRB5418C2RNF9H17BQ" localSheetId="3" hidden="1">#REF!</definedName>
    <definedName name="BEx5MWZGZ3VRB5418C2RNF9H17BQ" localSheetId="0" hidden="1">#REF!</definedName>
    <definedName name="BEx5MWZGZ3VRB5418C2RNF9H17BQ" localSheetId="1" hidden="1">#REF!</definedName>
    <definedName name="BEx5MWZGZ3VRB5418C2RNF9H17BQ" hidden="1">#REF!</definedName>
    <definedName name="BEx5MX4YD2QV39W04QH9C6AOA0FB" localSheetId="7" hidden="1">#REF!</definedName>
    <definedName name="BEx5MX4YD2QV39W04QH9C6AOA0FB" localSheetId="3" hidden="1">#REF!</definedName>
    <definedName name="BEx5MX4YD2QV39W04QH9C6AOA0FB" localSheetId="0" hidden="1">#REF!</definedName>
    <definedName name="BEx5MX4YD2QV39W04QH9C6AOA0FB" localSheetId="1" hidden="1">#REF!</definedName>
    <definedName name="BEx5MX4YD2QV39W04QH9C6AOA0FB" hidden="1">#REF!</definedName>
    <definedName name="BEx5N3A8LULD7YBJH5J83X27PZSW" localSheetId="7" hidden="1">#REF!</definedName>
    <definedName name="BEx5N3A8LULD7YBJH5J83X27PZSW" localSheetId="3" hidden="1">#REF!</definedName>
    <definedName name="BEx5N3A8LULD7YBJH5J83X27PZSW" localSheetId="0" hidden="1">#REF!</definedName>
    <definedName name="BEx5N3A8LULD7YBJH5J83X27PZSW" localSheetId="1" hidden="1">#REF!</definedName>
    <definedName name="BEx5N3A8LULD7YBJH5J83X27PZSW" hidden="1">#REF!</definedName>
    <definedName name="BEx5N4XI4PWB1W9PMZ4O5R0HWTYD" localSheetId="7" hidden="1">#REF!</definedName>
    <definedName name="BEx5N4XI4PWB1W9PMZ4O5R0HWTYD" localSheetId="3" hidden="1">#REF!</definedName>
    <definedName name="BEx5N4XI4PWB1W9PMZ4O5R0HWTYD" localSheetId="0" hidden="1">#REF!</definedName>
    <definedName name="BEx5N4XI4PWB1W9PMZ4O5R0HWTYD" localSheetId="1" hidden="1">#REF!</definedName>
    <definedName name="BEx5N4XI4PWB1W9PMZ4O5R0HWTYD" hidden="1">#REF!</definedName>
    <definedName name="BEx5N8DH1SY888WI2GZ2D6E9XCXB" localSheetId="7" hidden="1">#REF!</definedName>
    <definedName name="BEx5N8DH1SY888WI2GZ2D6E9XCXB" localSheetId="3" hidden="1">#REF!</definedName>
    <definedName name="BEx5N8DH1SY888WI2GZ2D6E9XCXB" localSheetId="0" hidden="1">#REF!</definedName>
    <definedName name="BEx5N8DH1SY888WI2GZ2D6E9XCXB" localSheetId="1" hidden="1">#REF!</definedName>
    <definedName name="BEx5N8DH1SY888WI2GZ2D6E9XCXB" hidden="1">#REF!</definedName>
    <definedName name="BEx5NA68N6FJFX9UJXK4M14U487F" localSheetId="7" hidden="1">#REF!</definedName>
    <definedName name="BEx5NA68N6FJFX9UJXK4M14U487F" localSheetId="3" hidden="1">#REF!</definedName>
    <definedName name="BEx5NA68N6FJFX9UJXK4M14U487F" localSheetId="0" hidden="1">#REF!</definedName>
    <definedName name="BEx5NA68N6FJFX9UJXK4M14U487F" localSheetId="1" hidden="1">#REF!</definedName>
    <definedName name="BEx5NA68N6FJFX9UJXK4M14U487F" hidden="1">#REF!</definedName>
    <definedName name="BEx5NIKBG2GDJOYGE3WCXKU7YY51" localSheetId="7" hidden="1">#REF!</definedName>
    <definedName name="BEx5NIKBG2GDJOYGE3WCXKU7YY51" localSheetId="3" hidden="1">#REF!</definedName>
    <definedName name="BEx5NIKBG2GDJOYGE3WCXKU7YY51" localSheetId="0" hidden="1">#REF!</definedName>
    <definedName name="BEx5NIKBG2GDJOYGE3WCXKU7YY51" localSheetId="1" hidden="1">#REF!</definedName>
    <definedName name="BEx5NIKBG2GDJOYGE3WCXKU7YY51" hidden="1">#REF!</definedName>
    <definedName name="BEx5NV06L5J5IMKGOMGKGJ4PBZCD" localSheetId="7" hidden="1">#REF!</definedName>
    <definedName name="BEx5NV06L5J5IMKGOMGKGJ4PBZCD" localSheetId="3" hidden="1">#REF!</definedName>
    <definedName name="BEx5NV06L5J5IMKGOMGKGJ4PBZCD" localSheetId="0" hidden="1">#REF!</definedName>
    <definedName name="BEx5NV06L5J5IMKGOMGKGJ4PBZCD" localSheetId="1" hidden="1">#REF!</definedName>
    <definedName name="BEx5NV06L5J5IMKGOMGKGJ4PBZCD" hidden="1">#REF!</definedName>
    <definedName name="BEx5NW1V6AB25NEEX9VPHRXWJDSS" localSheetId="7" hidden="1">#REF!</definedName>
    <definedName name="BEx5NW1V6AB25NEEX9VPHRXWJDSS" localSheetId="3" hidden="1">#REF!</definedName>
    <definedName name="BEx5NW1V6AB25NEEX9VPHRXWJDSS" localSheetId="0" hidden="1">#REF!</definedName>
    <definedName name="BEx5NW1V6AB25NEEX9VPHRXWJDSS" localSheetId="1" hidden="1">#REF!</definedName>
    <definedName name="BEx5NW1V6AB25NEEX9VPHRXWJDSS" hidden="1">#REF!</definedName>
    <definedName name="BEx5NWSXWACAUHWVZAI57DGZ8OCQ" localSheetId="7" hidden="1">#REF!</definedName>
    <definedName name="BEx5NWSXWACAUHWVZAI57DGZ8OCQ" localSheetId="3" hidden="1">#REF!</definedName>
    <definedName name="BEx5NWSXWACAUHWVZAI57DGZ8OCQ" localSheetId="0" hidden="1">#REF!</definedName>
    <definedName name="BEx5NWSXWACAUHWVZAI57DGZ8OCQ" localSheetId="1" hidden="1">#REF!</definedName>
    <definedName name="BEx5NWSXWACAUHWVZAI57DGZ8OCQ" hidden="1">#REF!</definedName>
    <definedName name="BEx5NZSSQ6PY99ZX2D7Q9IGOR34W" localSheetId="7" hidden="1">#REF!</definedName>
    <definedName name="BEx5NZSSQ6PY99ZX2D7Q9IGOR34W" localSheetId="3" hidden="1">#REF!</definedName>
    <definedName name="BEx5NZSSQ6PY99ZX2D7Q9IGOR34W" localSheetId="0" hidden="1">#REF!</definedName>
    <definedName name="BEx5NZSSQ6PY99ZX2D7Q9IGOR34W" localSheetId="1" hidden="1">#REF!</definedName>
    <definedName name="BEx5NZSSQ6PY99ZX2D7Q9IGOR34W" hidden="1">#REF!</definedName>
    <definedName name="BEx5O2N9HTGG4OJHR62PKFMNZTTW" localSheetId="7" hidden="1">#REF!</definedName>
    <definedName name="BEx5O2N9HTGG4OJHR62PKFMNZTTW" localSheetId="3" hidden="1">#REF!</definedName>
    <definedName name="BEx5O2N9HTGG4OJHR62PKFMNZTTW" localSheetId="0" hidden="1">#REF!</definedName>
    <definedName name="BEx5O2N9HTGG4OJHR62PKFMNZTTW" localSheetId="1" hidden="1">#REF!</definedName>
    <definedName name="BEx5O2N9HTGG4OJHR62PKFMNZTTW" hidden="1">#REF!</definedName>
    <definedName name="BEx5O3ZUQ2OARA1CDOZ3NC4UE5AA" localSheetId="7" hidden="1">#REF!</definedName>
    <definedName name="BEx5O3ZUQ2OARA1CDOZ3NC4UE5AA" localSheetId="3" hidden="1">#REF!</definedName>
    <definedName name="BEx5O3ZUQ2OARA1CDOZ3NC4UE5AA" localSheetId="0" hidden="1">#REF!</definedName>
    <definedName name="BEx5O3ZUQ2OARA1CDOZ3NC4UE5AA" localSheetId="1" hidden="1">#REF!</definedName>
    <definedName name="BEx5O3ZUQ2OARA1CDOZ3NC4UE5AA" hidden="1">#REF!</definedName>
    <definedName name="BEx5OAFS0NJ2CB86A02E1JYHMLQ1" localSheetId="7" hidden="1">#REF!</definedName>
    <definedName name="BEx5OAFS0NJ2CB86A02E1JYHMLQ1" localSheetId="3" hidden="1">#REF!</definedName>
    <definedName name="BEx5OAFS0NJ2CB86A02E1JYHMLQ1" localSheetId="0" hidden="1">#REF!</definedName>
    <definedName name="BEx5OAFS0NJ2CB86A02E1JYHMLQ1" localSheetId="1" hidden="1">#REF!</definedName>
    <definedName name="BEx5OAFS0NJ2CB86A02E1JYHMLQ1" hidden="1">#REF!</definedName>
    <definedName name="BEx5OG4RPU8W1ETWDWM234NYYYEN" localSheetId="7" hidden="1">#REF!</definedName>
    <definedName name="BEx5OG4RPU8W1ETWDWM234NYYYEN" localSheetId="3" hidden="1">#REF!</definedName>
    <definedName name="BEx5OG4RPU8W1ETWDWM234NYYYEN" localSheetId="0" hidden="1">#REF!</definedName>
    <definedName name="BEx5OG4RPU8W1ETWDWM234NYYYEN" localSheetId="1" hidden="1">#REF!</definedName>
    <definedName name="BEx5OG4RPU8W1ETWDWM234NYYYEN" hidden="1">#REF!</definedName>
    <definedName name="BEx5OP9Y43F99O2IT69MKCCXGL61" localSheetId="7" hidden="1">#REF!</definedName>
    <definedName name="BEx5OP9Y43F99O2IT69MKCCXGL61" localSheetId="3" hidden="1">#REF!</definedName>
    <definedName name="BEx5OP9Y43F99O2IT69MKCCXGL61" localSheetId="0" hidden="1">#REF!</definedName>
    <definedName name="BEx5OP9Y43F99O2IT69MKCCXGL61" localSheetId="1" hidden="1">#REF!</definedName>
    <definedName name="BEx5OP9Y43F99O2IT69MKCCXGL61" hidden="1">#REF!</definedName>
    <definedName name="BEx5P9Y9RDXNUAJ6CZ2LHMM8IM7T" localSheetId="7" hidden="1">#REF!</definedName>
    <definedName name="BEx5P9Y9RDXNUAJ6CZ2LHMM8IM7T" localSheetId="3" hidden="1">#REF!</definedName>
    <definedName name="BEx5P9Y9RDXNUAJ6CZ2LHMM8IM7T" localSheetId="0" hidden="1">#REF!</definedName>
    <definedName name="BEx5P9Y9RDXNUAJ6CZ2LHMM8IM7T" localSheetId="1" hidden="1">#REF!</definedName>
    <definedName name="BEx5P9Y9RDXNUAJ6CZ2LHMM8IM7T" hidden="1">#REF!</definedName>
    <definedName name="BEx5PHWB2C0D5QLP3BZIP3UO7DIZ" localSheetId="7" hidden="1">#REF!</definedName>
    <definedName name="BEx5PHWB2C0D5QLP3BZIP3UO7DIZ" localSheetId="3" hidden="1">#REF!</definedName>
    <definedName name="BEx5PHWB2C0D5QLP3BZIP3UO7DIZ" localSheetId="0" hidden="1">#REF!</definedName>
    <definedName name="BEx5PHWB2C0D5QLP3BZIP3UO7DIZ" localSheetId="1" hidden="1">#REF!</definedName>
    <definedName name="BEx5PHWB2C0D5QLP3BZIP3UO7DIZ" hidden="1">#REF!</definedName>
    <definedName name="BEx5PJP02W68K2E46L5C5YBSNU6T" localSheetId="7" hidden="1">#REF!</definedName>
    <definedName name="BEx5PJP02W68K2E46L5C5YBSNU6T" localSheetId="3" hidden="1">#REF!</definedName>
    <definedName name="BEx5PJP02W68K2E46L5C5YBSNU6T" localSheetId="0" hidden="1">#REF!</definedName>
    <definedName name="BEx5PJP02W68K2E46L5C5YBSNU6T" localSheetId="1" hidden="1">#REF!</definedName>
    <definedName name="BEx5PJP02W68K2E46L5C5YBSNU6T" hidden="1">#REF!</definedName>
    <definedName name="BEx5PLCA8DOMAU315YCS5275L2HS" localSheetId="7" hidden="1">#REF!</definedName>
    <definedName name="BEx5PLCA8DOMAU315YCS5275L2HS" localSheetId="3" hidden="1">#REF!</definedName>
    <definedName name="BEx5PLCA8DOMAU315YCS5275L2HS" localSheetId="0" hidden="1">#REF!</definedName>
    <definedName name="BEx5PLCA8DOMAU315YCS5275L2HS" localSheetId="1" hidden="1">#REF!</definedName>
    <definedName name="BEx5PLCA8DOMAU315YCS5275L2HS" hidden="1">#REF!</definedName>
    <definedName name="BEx5PRXMZ5M65Z732WNNGV564C2J" localSheetId="7" hidden="1">#REF!</definedName>
    <definedName name="BEx5PRXMZ5M65Z732WNNGV564C2J" localSheetId="3" hidden="1">#REF!</definedName>
    <definedName name="BEx5PRXMZ5M65Z732WNNGV564C2J" localSheetId="0" hidden="1">#REF!</definedName>
    <definedName name="BEx5PRXMZ5M65Z732WNNGV564C2J" localSheetId="1" hidden="1">#REF!</definedName>
    <definedName name="BEx5PRXMZ5M65Z732WNNGV564C2J" hidden="1">#REF!</definedName>
    <definedName name="BEx5Q29Y91E64DPE0YY53A6YHF3Y" localSheetId="7" hidden="1">#REF!</definedName>
    <definedName name="BEx5Q29Y91E64DPE0YY53A6YHF3Y" localSheetId="3" hidden="1">#REF!</definedName>
    <definedName name="BEx5Q29Y91E64DPE0YY53A6YHF3Y" localSheetId="0" hidden="1">#REF!</definedName>
    <definedName name="BEx5Q29Y91E64DPE0YY53A6YHF3Y" localSheetId="1" hidden="1">#REF!</definedName>
    <definedName name="BEx5Q29Y91E64DPE0YY53A6YHF3Y" hidden="1">#REF!</definedName>
    <definedName name="BEx5QPSW4IPLH50WSR87HRER05RF" localSheetId="7" hidden="1">#REF!</definedName>
    <definedName name="BEx5QPSW4IPLH50WSR87HRER05RF" localSheetId="3" hidden="1">#REF!</definedName>
    <definedName name="BEx5QPSW4IPLH50WSR87HRER05RF" localSheetId="0" hidden="1">#REF!</definedName>
    <definedName name="BEx5QPSW4IPLH50WSR87HRER05RF" localSheetId="1" hidden="1">#REF!</definedName>
    <definedName name="BEx5QPSW4IPLH50WSR87HRER05RF" hidden="1">#REF!</definedName>
    <definedName name="BEx73V0EP8EMNRC3EZJJKKVKWQVB" localSheetId="7" hidden="1">#REF!</definedName>
    <definedName name="BEx73V0EP8EMNRC3EZJJKKVKWQVB" localSheetId="3" hidden="1">#REF!</definedName>
    <definedName name="BEx73V0EP8EMNRC3EZJJKKVKWQVB" localSheetId="0" hidden="1">#REF!</definedName>
    <definedName name="BEx73V0EP8EMNRC3EZJJKKVKWQVB" localSheetId="1" hidden="1">#REF!</definedName>
    <definedName name="BEx73V0EP8EMNRC3EZJJKKVKWQVB" hidden="1">#REF!</definedName>
    <definedName name="BEx741WJHIJVXUX131SBXTVW8D71" localSheetId="7" hidden="1">#REF!</definedName>
    <definedName name="BEx741WJHIJVXUX131SBXTVW8D71" localSheetId="3" hidden="1">#REF!</definedName>
    <definedName name="BEx741WJHIJVXUX131SBXTVW8D71" localSheetId="0" hidden="1">#REF!</definedName>
    <definedName name="BEx741WJHIJVXUX131SBXTVW8D71" localSheetId="1" hidden="1">#REF!</definedName>
    <definedName name="BEx741WJHIJVXUX131SBXTVW8D71" hidden="1">#REF!</definedName>
    <definedName name="BEx74Q6H3O7133AWQXWC21MI2UFT" localSheetId="7" hidden="1">#REF!</definedName>
    <definedName name="BEx74Q6H3O7133AWQXWC21MI2UFT" localSheetId="3" hidden="1">#REF!</definedName>
    <definedName name="BEx74Q6H3O7133AWQXWC21MI2UFT" localSheetId="0" hidden="1">#REF!</definedName>
    <definedName name="BEx74Q6H3O7133AWQXWC21MI2UFT" localSheetId="1" hidden="1">#REF!</definedName>
    <definedName name="BEx74Q6H3O7133AWQXWC21MI2UFT" hidden="1">#REF!</definedName>
    <definedName name="BEx74R2VQ8BSMKPX25262AU3VZF7" localSheetId="7" hidden="1">#REF!</definedName>
    <definedName name="BEx74R2VQ8BSMKPX25262AU3VZF7" localSheetId="3" hidden="1">#REF!</definedName>
    <definedName name="BEx74R2VQ8BSMKPX25262AU3VZF7" localSheetId="0" hidden="1">#REF!</definedName>
    <definedName name="BEx74R2VQ8BSMKPX25262AU3VZF7" localSheetId="1" hidden="1">#REF!</definedName>
    <definedName name="BEx74R2VQ8BSMKPX25262AU3VZF7" hidden="1">#REF!</definedName>
    <definedName name="BEx74W6BJ8ENO3J25WNM5H5APKA3" localSheetId="7" hidden="1">#REF!</definedName>
    <definedName name="BEx74W6BJ8ENO3J25WNM5H5APKA3" localSheetId="3" hidden="1">#REF!</definedName>
    <definedName name="BEx74W6BJ8ENO3J25WNM5H5APKA3" localSheetId="0" hidden="1">#REF!</definedName>
    <definedName name="BEx74W6BJ8ENO3J25WNM5H5APKA3" localSheetId="1" hidden="1">#REF!</definedName>
    <definedName name="BEx74W6BJ8ENO3J25WNM5H5APKA3" hidden="1">#REF!</definedName>
    <definedName name="BEx74YKLW1FKLWC3DJ2ELZBZBY1M" localSheetId="7" hidden="1">#REF!</definedName>
    <definedName name="BEx74YKLW1FKLWC3DJ2ELZBZBY1M" localSheetId="3" hidden="1">#REF!</definedName>
    <definedName name="BEx74YKLW1FKLWC3DJ2ELZBZBY1M" localSheetId="0" hidden="1">#REF!</definedName>
    <definedName name="BEx74YKLW1FKLWC3DJ2ELZBZBY1M" localSheetId="1" hidden="1">#REF!</definedName>
    <definedName name="BEx74YKLW1FKLWC3DJ2ELZBZBY1M" hidden="1">#REF!</definedName>
    <definedName name="BEx755GRRD9BL27YHLH5QWIYLWB7" localSheetId="7" hidden="1">#REF!</definedName>
    <definedName name="BEx755GRRD9BL27YHLH5QWIYLWB7" localSheetId="3" hidden="1">#REF!</definedName>
    <definedName name="BEx755GRRD9BL27YHLH5QWIYLWB7" localSheetId="0" hidden="1">#REF!</definedName>
    <definedName name="BEx755GRRD9BL27YHLH5QWIYLWB7" localSheetId="1" hidden="1">#REF!</definedName>
    <definedName name="BEx755GRRD9BL27YHLH5QWIYLWB7" hidden="1">#REF!</definedName>
    <definedName name="BEx759D1D5SXS5ELLZVBI0SXYUNF" localSheetId="7" hidden="1">#REF!</definedName>
    <definedName name="BEx759D1D5SXS5ELLZVBI0SXYUNF" localSheetId="3" hidden="1">#REF!</definedName>
    <definedName name="BEx759D1D5SXS5ELLZVBI0SXYUNF" localSheetId="0" hidden="1">#REF!</definedName>
    <definedName name="BEx759D1D5SXS5ELLZVBI0SXYUNF" localSheetId="1" hidden="1">#REF!</definedName>
    <definedName name="BEx759D1D5SXS5ELLZVBI0SXYUNF" hidden="1">#REF!</definedName>
    <definedName name="BEx75DPEQTX055IZ2L8UVLJOT1DD" localSheetId="7" hidden="1">#REF!</definedName>
    <definedName name="BEx75DPEQTX055IZ2L8UVLJOT1DD" localSheetId="3" hidden="1">#REF!</definedName>
    <definedName name="BEx75DPEQTX055IZ2L8UVLJOT1DD" localSheetId="0" hidden="1">#REF!</definedName>
    <definedName name="BEx75DPEQTX055IZ2L8UVLJOT1DD" localSheetId="1" hidden="1">#REF!</definedName>
    <definedName name="BEx75DPEQTX055IZ2L8UVLJOT1DD" hidden="1">#REF!</definedName>
    <definedName name="BEx75GJZSZHUDN6OOAGQYFUDA2LP" localSheetId="7" hidden="1">#REF!</definedName>
    <definedName name="BEx75GJZSZHUDN6OOAGQYFUDA2LP" localSheetId="3" hidden="1">#REF!</definedName>
    <definedName name="BEx75GJZSZHUDN6OOAGQYFUDA2LP" localSheetId="0" hidden="1">#REF!</definedName>
    <definedName name="BEx75GJZSZHUDN6OOAGQYFUDA2LP" localSheetId="1" hidden="1">#REF!</definedName>
    <definedName name="BEx75GJZSZHUDN6OOAGQYFUDA2LP" hidden="1">#REF!</definedName>
    <definedName name="BEx75HGCCV5K4UCJWYV8EV9AG5YT" localSheetId="7" hidden="1">#REF!</definedName>
    <definedName name="BEx75HGCCV5K4UCJWYV8EV9AG5YT" localSheetId="3" hidden="1">#REF!</definedName>
    <definedName name="BEx75HGCCV5K4UCJWYV8EV9AG5YT" localSheetId="0" hidden="1">#REF!</definedName>
    <definedName name="BEx75HGCCV5K4UCJWYV8EV9AG5YT" localSheetId="1" hidden="1">#REF!</definedName>
    <definedName name="BEx75HGCCV5K4UCJWYV8EV9AG5YT" hidden="1">#REF!</definedName>
    <definedName name="BEx75PZT8TY5P13U978NVBUXKHT4" localSheetId="7" hidden="1">#REF!</definedName>
    <definedName name="BEx75PZT8TY5P13U978NVBUXKHT4" localSheetId="3" hidden="1">#REF!</definedName>
    <definedName name="BEx75PZT8TY5P13U978NVBUXKHT4" localSheetId="0" hidden="1">#REF!</definedName>
    <definedName name="BEx75PZT8TY5P13U978NVBUXKHT4" localSheetId="1" hidden="1">#REF!</definedName>
    <definedName name="BEx75PZT8TY5P13U978NVBUXKHT4" hidden="1">#REF!</definedName>
    <definedName name="BEx75T55F7GML8V1DMWL26WRT006" localSheetId="7" hidden="1">#REF!</definedName>
    <definedName name="BEx75T55F7GML8V1DMWL26WRT006" localSheetId="3" hidden="1">#REF!</definedName>
    <definedName name="BEx75T55F7GML8V1DMWL26WRT006" localSheetId="0" hidden="1">#REF!</definedName>
    <definedName name="BEx75T55F7GML8V1DMWL26WRT006" localSheetId="1" hidden="1">#REF!</definedName>
    <definedName name="BEx75T55F7GML8V1DMWL26WRT006" hidden="1">#REF!</definedName>
    <definedName name="BEx75VJGR07JY6UUWURQ4PJ29UKC" localSheetId="7" hidden="1">#REF!</definedName>
    <definedName name="BEx75VJGR07JY6UUWURQ4PJ29UKC" localSheetId="3" hidden="1">#REF!</definedName>
    <definedName name="BEx75VJGR07JY6UUWURQ4PJ29UKC" localSheetId="0" hidden="1">#REF!</definedName>
    <definedName name="BEx75VJGR07JY6UUWURQ4PJ29UKC" localSheetId="1" hidden="1">#REF!</definedName>
    <definedName name="BEx75VJGR07JY6UUWURQ4PJ29UKC" hidden="1">#REF!</definedName>
    <definedName name="BEx7696AZUPB1PK30JJQUWUELQPJ" localSheetId="7" hidden="1">#REF!</definedName>
    <definedName name="BEx7696AZUPB1PK30JJQUWUELQPJ" localSheetId="3" hidden="1">#REF!</definedName>
    <definedName name="BEx7696AZUPB1PK30JJQUWUELQPJ" localSheetId="0" hidden="1">#REF!</definedName>
    <definedName name="BEx7696AZUPB1PK30JJQUWUELQPJ" localSheetId="1" hidden="1">#REF!</definedName>
    <definedName name="BEx7696AZUPB1PK30JJQUWUELQPJ" hidden="1">#REF!</definedName>
    <definedName name="BEx76PNR8S4T4VUQS0KU58SEX0VN" localSheetId="7" hidden="1">#REF!</definedName>
    <definedName name="BEx76PNR8S4T4VUQS0KU58SEX0VN" localSheetId="3" hidden="1">#REF!</definedName>
    <definedName name="BEx76PNR8S4T4VUQS0KU58SEX0VN" localSheetId="0" hidden="1">#REF!</definedName>
    <definedName name="BEx76PNR8S4T4VUQS0KU58SEX0VN" localSheetId="1" hidden="1">#REF!</definedName>
    <definedName name="BEx76PNR8S4T4VUQS0KU58SEX0VN" hidden="1">#REF!</definedName>
    <definedName name="BEx76YY7ODSIKDD9VDF9TLTDM18I" localSheetId="7" hidden="1">#REF!</definedName>
    <definedName name="BEx76YY7ODSIKDD9VDF9TLTDM18I" localSheetId="3" hidden="1">#REF!</definedName>
    <definedName name="BEx76YY7ODSIKDD9VDF9TLTDM18I" localSheetId="0" hidden="1">#REF!</definedName>
    <definedName name="BEx76YY7ODSIKDD9VDF9TLTDM18I" localSheetId="1" hidden="1">#REF!</definedName>
    <definedName name="BEx76YY7ODSIKDD9VDF9TLTDM18I" hidden="1">#REF!</definedName>
    <definedName name="BEx7705E86I9B7DTKMMJMAFSYMUL" localSheetId="7" hidden="1">#REF!</definedName>
    <definedName name="BEx7705E86I9B7DTKMMJMAFSYMUL" localSheetId="3" hidden="1">#REF!</definedName>
    <definedName name="BEx7705E86I9B7DTKMMJMAFSYMUL" localSheetId="0" hidden="1">#REF!</definedName>
    <definedName name="BEx7705E86I9B7DTKMMJMAFSYMUL" localSheetId="1" hidden="1">#REF!</definedName>
    <definedName name="BEx7705E86I9B7DTKMMJMAFSYMUL" hidden="1">#REF!</definedName>
    <definedName name="BEx7741OUGLA0WJQLQRUJSL4DE00" localSheetId="7" hidden="1">#REF!</definedName>
    <definedName name="BEx7741OUGLA0WJQLQRUJSL4DE00" localSheetId="3" hidden="1">#REF!</definedName>
    <definedName name="BEx7741OUGLA0WJQLQRUJSL4DE00" localSheetId="0" hidden="1">#REF!</definedName>
    <definedName name="BEx7741OUGLA0WJQLQRUJSL4DE00" localSheetId="1" hidden="1">#REF!</definedName>
    <definedName name="BEx7741OUGLA0WJQLQRUJSL4DE00" hidden="1">#REF!</definedName>
    <definedName name="BEx774N83DXLJZ54Q42PWIJZ2DN1" localSheetId="7" hidden="1">#REF!</definedName>
    <definedName name="BEx774N83DXLJZ54Q42PWIJZ2DN1" localSheetId="3" hidden="1">#REF!</definedName>
    <definedName name="BEx774N83DXLJZ54Q42PWIJZ2DN1" localSheetId="0" hidden="1">#REF!</definedName>
    <definedName name="BEx774N83DXLJZ54Q42PWIJZ2DN1" localSheetId="1" hidden="1">#REF!</definedName>
    <definedName name="BEx774N83DXLJZ54Q42PWIJZ2DN1" hidden="1">#REF!</definedName>
    <definedName name="BEx779QNIY3061ZV9BR462WKEGRW" localSheetId="7" hidden="1">#REF!</definedName>
    <definedName name="BEx779QNIY3061ZV9BR462WKEGRW" localSheetId="3" hidden="1">#REF!</definedName>
    <definedName name="BEx779QNIY3061ZV9BR462WKEGRW" localSheetId="0" hidden="1">#REF!</definedName>
    <definedName name="BEx779QNIY3061ZV9BR462WKEGRW" localSheetId="1" hidden="1">#REF!</definedName>
    <definedName name="BEx779QNIY3061ZV9BR462WKEGRW" hidden="1">#REF!</definedName>
    <definedName name="BEx77G19QU9A95CNHE6QMVSQR2T3" localSheetId="7" hidden="1">#REF!</definedName>
    <definedName name="BEx77G19QU9A95CNHE6QMVSQR2T3" localSheetId="3" hidden="1">#REF!</definedName>
    <definedName name="BEx77G19QU9A95CNHE6QMVSQR2T3" localSheetId="0" hidden="1">#REF!</definedName>
    <definedName name="BEx77G19QU9A95CNHE6QMVSQR2T3" localSheetId="1" hidden="1">#REF!</definedName>
    <definedName name="BEx77G19QU9A95CNHE6QMVSQR2T3" hidden="1">#REF!</definedName>
    <definedName name="BEx77P0S3GVMS7BJUL9OWUGJ1B02" localSheetId="7" hidden="1">#REF!</definedName>
    <definedName name="BEx77P0S3GVMS7BJUL9OWUGJ1B02" localSheetId="3" hidden="1">#REF!</definedName>
    <definedName name="BEx77P0S3GVMS7BJUL9OWUGJ1B02" localSheetId="0" hidden="1">#REF!</definedName>
    <definedName name="BEx77P0S3GVMS7BJUL9OWUGJ1B02" localSheetId="1" hidden="1">#REF!</definedName>
    <definedName name="BEx77P0S3GVMS7BJUL9OWUGJ1B02" hidden="1">#REF!</definedName>
    <definedName name="BEx77QDESURI6WW5582YXSK3A972" localSheetId="7" hidden="1">#REF!</definedName>
    <definedName name="BEx77QDESURI6WW5582YXSK3A972" localSheetId="3" hidden="1">#REF!</definedName>
    <definedName name="BEx77QDESURI6WW5582YXSK3A972" localSheetId="0" hidden="1">#REF!</definedName>
    <definedName name="BEx77QDESURI6WW5582YXSK3A972" localSheetId="1" hidden="1">#REF!</definedName>
    <definedName name="BEx77QDESURI6WW5582YXSK3A972" hidden="1">#REF!</definedName>
    <definedName name="BEx77VBI9XOPFHKEWU5EHQ9J675Y" localSheetId="7" hidden="1">#REF!</definedName>
    <definedName name="BEx77VBI9XOPFHKEWU5EHQ9J675Y" localSheetId="3" hidden="1">#REF!</definedName>
    <definedName name="BEx77VBI9XOPFHKEWU5EHQ9J675Y" localSheetId="0" hidden="1">#REF!</definedName>
    <definedName name="BEx77VBI9XOPFHKEWU5EHQ9J675Y" localSheetId="1" hidden="1">#REF!</definedName>
    <definedName name="BEx77VBI9XOPFHKEWU5EHQ9J675Y" hidden="1">#REF!</definedName>
    <definedName name="BEx7809GQOCLHSNH95VOYIX7P1TV" localSheetId="7" hidden="1">#REF!</definedName>
    <definedName name="BEx7809GQOCLHSNH95VOYIX7P1TV" localSheetId="3" hidden="1">#REF!</definedName>
    <definedName name="BEx7809GQOCLHSNH95VOYIX7P1TV" localSheetId="0" hidden="1">#REF!</definedName>
    <definedName name="BEx7809GQOCLHSNH95VOYIX7P1TV" localSheetId="1" hidden="1">#REF!</definedName>
    <definedName name="BEx7809GQOCLHSNH95VOYIX7P1TV" hidden="1">#REF!</definedName>
    <definedName name="BEx780K8XAXUHGVZGZWQ74DK4CI3" localSheetId="7" hidden="1">#REF!</definedName>
    <definedName name="BEx780K8XAXUHGVZGZWQ74DK4CI3" localSheetId="3" hidden="1">#REF!</definedName>
    <definedName name="BEx780K8XAXUHGVZGZWQ74DK4CI3" localSheetId="0" hidden="1">#REF!</definedName>
    <definedName name="BEx780K8XAXUHGVZGZWQ74DK4CI3" localSheetId="1" hidden="1">#REF!</definedName>
    <definedName name="BEx780K8XAXUHGVZGZWQ74DK4CI3" hidden="1">#REF!</definedName>
    <definedName name="BEx78226TN58UE0CTY98YEDU0LSL" localSheetId="7" hidden="1">#REF!</definedName>
    <definedName name="BEx78226TN58UE0CTY98YEDU0LSL" localSheetId="3" hidden="1">#REF!</definedName>
    <definedName name="BEx78226TN58UE0CTY98YEDU0LSL" localSheetId="0" hidden="1">#REF!</definedName>
    <definedName name="BEx78226TN58UE0CTY98YEDU0LSL" localSheetId="1" hidden="1">#REF!</definedName>
    <definedName name="BEx78226TN58UE0CTY98YEDU0LSL" hidden="1">#REF!</definedName>
    <definedName name="BEx7881ZZBWHRAX6W2GY19J8MGEQ" localSheetId="7" hidden="1">#REF!</definedName>
    <definedName name="BEx7881ZZBWHRAX6W2GY19J8MGEQ" localSheetId="3" hidden="1">#REF!</definedName>
    <definedName name="BEx7881ZZBWHRAX6W2GY19J8MGEQ" localSheetId="0" hidden="1">#REF!</definedName>
    <definedName name="BEx7881ZZBWHRAX6W2GY19J8MGEQ" localSheetId="1" hidden="1">#REF!</definedName>
    <definedName name="BEx7881ZZBWHRAX6W2GY19J8MGEQ" hidden="1">#REF!</definedName>
    <definedName name="BEx78BSYINF85GYNSCIRD95PH86Q" localSheetId="7" hidden="1">#REF!</definedName>
    <definedName name="BEx78BSYINF85GYNSCIRD95PH86Q" localSheetId="3" hidden="1">#REF!</definedName>
    <definedName name="BEx78BSYINF85GYNSCIRD95PH86Q" localSheetId="0" hidden="1">#REF!</definedName>
    <definedName name="BEx78BSYINF85GYNSCIRD95PH86Q" localSheetId="1" hidden="1">#REF!</definedName>
    <definedName name="BEx78BSYINF85GYNSCIRD95PH86Q" hidden="1">#REF!</definedName>
    <definedName name="BEx78HHRIWDLHQX2LG0HWFRYEL1T" localSheetId="7" hidden="1">#REF!</definedName>
    <definedName name="BEx78HHRIWDLHQX2LG0HWFRYEL1T" localSheetId="3" hidden="1">#REF!</definedName>
    <definedName name="BEx78HHRIWDLHQX2LG0HWFRYEL1T" localSheetId="0" hidden="1">#REF!</definedName>
    <definedName name="BEx78HHRIWDLHQX2LG0HWFRYEL1T" localSheetId="1" hidden="1">#REF!</definedName>
    <definedName name="BEx78HHRIWDLHQX2LG0HWFRYEL1T" hidden="1">#REF!</definedName>
    <definedName name="BEx78QC4X2YVM9K6MQRB2WJG36N3" localSheetId="7" hidden="1">#REF!</definedName>
    <definedName name="BEx78QC4X2YVM9K6MQRB2WJG36N3" localSheetId="3" hidden="1">#REF!</definedName>
    <definedName name="BEx78QC4X2YVM9K6MQRB2WJG36N3" localSheetId="0" hidden="1">#REF!</definedName>
    <definedName name="BEx78QC4X2YVM9K6MQRB2WJG36N3" localSheetId="1" hidden="1">#REF!</definedName>
    <definedName name="BEx78QC4X2YVM9K6MQRB2WJG36N3" hidden="1">#REF!</definedName>
    <definedName name="BEx78QMXZ2P1ZB3HJ9O50DWHCMXR" localSheetId="7" hidden="1">#REF!</definedName>
    <definedName name="BEx78QMXZ2P1ZB3HJ9O50DWHCMXR" localSheetId="3" hidden="1">#REF!</definedName>
    <definedName name="BEx78QMXZ2P1ZB3HJ9O50DWHCMXR" localSheetId="0" hidden="1">#REF!</definedName>
    <definedName name="BEx78QMXZ2P1ZB3HJ9O50DWHCMXR" localSheetId="1" hidden="1">#REF!</definedName>
    <definedName name="BEx78QMXZ2P1ZB3HJ9O50DWHCMXR" hidden="1">#REF!</definedName>
    <definedName name="BEx78SFO5VR28677DWZEMDN7G86X" localSheetId="7" hidden="1">#REF!</definedName>
    <definedName name="BEx78SFO5VR28677DWZEMDN7G86X" localSheetId="3" hidden="1">#REF!</definedName>
    <definedName name="BEx78SFO5VR28677DWZEMDN7G86X" localSheetId="0" hidden="1">#REF!</definedName>
    <definedName name="BEx78SFO5VR28677DWZEMDN7G86X" localSheetId="1" hidden="1">#REF!</definedName>
    <definedName name="BEx78SFO5VR28677DWZEMDN7G86X" hidden="1">#REF!</definedName>
    <definedName name="BEx78SFOYH1Z0ZDTO47W2M60TW6K" localSheetId="7" hidden="1">#REF!</definedName>
    <definedName name="BEx78SFOYH1Z0ZDTO47W2M60TW6K" localSheetId="3" hidden="1">#REF!</definedName>
    <definedName name="BEx78SFOYH1Z0ZDTO47W2M60TW6K" localSheetId="0" hidden="1">#REF!</definedName>
    <definedName name="BEx78SFOYH1Z0ZDTO47W2M60TW6K" localSheetId="1" hidden="1">#REF!</definedName>
    <definedName name="BEx78SFOYH1Z0ZDTO47W2M60TW6K" hidden="1">#REF!</definedName>
    <definedName name="BEx7974EARYYX2ICWU0YC50VO5D8" localSheetId="7" hidden="1">#REF!</definedName>
    <definedName name="BEx7974EARYYX2ICWU0YC50VO5D8" localSheetId="3" hidden="1">#REF!</definedName>
    <definedName name="BEx7974EARYYX2ICWU0YC50VO5D8" localSheetId="0" hidden="1">#REF!</definedName>
    <definedName name="BEx7974EARYYX2ICWU0YC50VO5D8" localSheetId="1" hidden="1">#REF!</definedName>
    <definedName name="BEx7974EARYYX2ICWU0YC50VO5D8" hidden="1">#REF!</definedName>
    <definedName name="BEx79JK3E6JO8MX4O35A5G8NZCC8" localSheetId="7" hidden="1">#REF!</definedName>
    <definedName name="BEx79JK3E6JO8MX4O35A5G8NZCC8" localSheetId="3" hidden="1">#REF!</definedName>
    <definedName name="BEx79JK3E6JO8MX4O35A5G8NZCC8" localSheetId="0" hidden="1">#REF!</definedName>
    <definedName name="BEx79JK3E6JO8MX4O35A5G8NZCC8" localSheetId="1" hidden="1">#REF!</definedName>
    <definedName name="BEx79JK3E6JO8MX4O35A5G8NZCC8" hidden="1">#REF!</definedName>
    <definedName name="BEx79OCP4HQ6XP8EWNGEUDLOZBBS" localSheetId="7" hidden="1">#REF!</definedName>
    <definedName name="BEx79OCP4HQ6XP8EWNGEUDLOZBBS" localSheetId="3" hidden="1">#REF!</definedName>
    <definedName name="BEx79OCP4HQ6XP8EWNGEUDLOZBBS" localSheetId="0" hidden="1">#REF!</definedName>
    <definedName name="BEx79OCP4HQ6XP8EWNGEUDLOZBBS" localSheetId="1" hidden="1">#REF!</definedName>
    <definedName name="BEx79OCP4HQ6XP8EWNGEUDLOZBBS" hidden="1">#REF!</definedName>
    <definedName name="BEx79SEAYKUZB0H4LYBCD6WWJBG2" localSheetId="7" hidden="1">#REF!</definedName>
    <definedName name="BEx79SEAYKUZB0H4LYBCD6WWJBG2" localSheetId="3" hidden="1">#REF!</definedName>
    <definedName name="BEx79SEAYKUZB0H4LYBCD6WWJBG2" localSheetId="0" hidden="1">#REF!</definedName>
    <definedName name="BEx79SEAYKUZB0H4LYBCD6WWJBG2" localSheetId="1" hidden="1">#REF!</definedName>
    <definedName name="BEx79SEAYKUZB0H4LYBCD6WWJBG2" hidden="1">#REF!</definedName>
    <definedName name="BEx79SJRHTLS9PYM69O9BWW1FMJK" localSheetId="7" hidden="1">#REF!</definedName>
    <definedName name="BEx79SJRHTLS9PYM69O9BWW1FMJK" localSheetId="3" hidden="1">#REF!</definedName>
    <definedName name="BEx79SJRHTLS9PYM69O9BWW1FMJK" localSheetId="0" hidden="1">#REF!</definedName>
    <definedName name="BEx79SJRHTLS9PYM69O9BWW1FMJK" localSheetId="1" hidden="1">#REF!</definedName>
    <definedName name="BEx79SJRHTLS9PYM69O9BWW1FMJK" hidden="1">#REF!</definedName>
    <definedName name="BEx79YJJLBELICW9F9FRYSCQ101L" localSheetId="7" hidden="1">#REF!</definedName>
    <definedName name="BEx79YJJLBELICW9F9FRYSCQ101L" localSheetId="3" hidden="1">#REF!</definedName>
    <definedName name="BEx79YJJLBELICW9F9FRYSCQ101L" localSheetId="0" hidden="1">#REF!</definedName>
    <definedName name="BEx79YJJLBELICW9F9FRYSCQ101L" localSheetId="1" hidden="1">#REF!</definedName>
    <definedName name="BEx79YJJLBELICW9F9FRYSCQ101L" hidden="1">#REF!</definedName>
    <definedName name="BEx79YUC7B0V77FSBGIRCY1BR4VK" localSheetId="7" hidden="1">#REF!</definedName>
    <definedName name="BEx79YUC7B0V77FSBGIRCY1BR4VK" localSheetId="3" hidden="1">#REF!</definedName>
    <definedName name="BEx79YUC7B0V77FSBGIRCY1BR4VK" localSheetId="0" hidden="1">#REF!</definedName>
    <definedName name="BEx79YUC7B0V77FSBGIRCY1BR4VK" localSheetId="1" hidden="1">#REF!</definedName>
    <definedName name="BEx79YUC7B0V77FSBGIRCY1BR4VK" hidden="1">#REF!</definedName>
    <definedName name="BEx7A06T3RC2891FUX05G3QPRAUE" localSheetId="7" hidden="1">#REF!</definedName>
    <definedName name="BEx7A06T3RC2891FUX05G3QPRAUE" localSheetId="3" hidden="1">#REF!</definedName>
    <definedName name="BEx7A06T3RC2891FUX05G3QPRAUE" localSheetId="0" hidden="1">#REF!</definedName>
    <definedName name="BEx7A06T3RC2891FUX05G3QPRAUE" localSheetId="1" hidden="1">#REF!</definedName>
    <definedName name="BEx7A06T3RC2891FUX05G3QPRAUE" hidden="1">#REF!</definedName>
    <definedName name="BEx7A9S3JA1X7FH4CFSQLTZC4691" localSheetId="7" hidden="1">#REF!</definedName>
    <definedName name="BEx7A9S3JA1X7FH4CFSQLTZC4691" localSheetId="3" hidden="1">#REF!</definedName>
    <definedName name="BEx7A9S3JA1X7FH4CFSQLTZC4691" localSheetId="0" hidden="1">#REF!</definedName>
    <definedName name="BEx7A9S3JA1X7FH4CFSQLTZC4691" localSheetId="1" hidden="1">#REF!</definedName>
    <definedName name="BEx7A9S3JA1X7FH4CFSQLTZC4691" hidden="1">#REF!</definedName>
    <definedName name="BEx7ABA2C9IWH5VSLVLLLCY62161" localSheetId="7" hidden="1">#REF!</definedName>
    <definedName name="BEx7ABA2C9IWH5VSLVLLLCY62161" localSheetId="3" hidden="1">#REF!</definedName>
    <definedName name="BEx7ABA2C9IWH5VSLVLLLCY62161" localSheetId="0" hidden="1">#REF!</definedName>
    <definedName name="BEx7ABA2C9IWH5VSLVLLLCY62161" localSheetId="1" hidden="1">#REF!</definedName>
    <definedName name="BEx7ABA2C9IWH5VSLVLLLCY62161" hidden="1">#REF!</definedName>
    <definedName name="BEx7AE4LPLX8N85BYB0WCO5S7ZPV" localSheetId="7" hidden="1">#REF!</definedName>
    <definedName name="BEx7AE4LPLX8N85BYB0WCO5S7ZPV" localSheetId="3" hidden="1">#REF!</definedName>
    <definedName name="BEx7AE4LPLX8N85BYB0WCO5S7ZPV" localSheetId="0" hidden="1">#REF!</definedName>
    <definedName name="BEx7AE4LPLX8N85BYB0WCO5S7ZPV" localSheetId="1" hidden="1">#REF!</definedName>
    <definedName name="BEx7AE4LPLX8N85BYB0WCO5S7ZPV" hidden="1">#REF!</definedName>
    <definedName name="BEx7AR0EEP9O5JPPEKQWG1TC860T" localSheetId="7" hidden="1">#REF!</definedName>
    <definedName name="BEx7AR0EEP9O5JPPEKQWG1TC860T" localSheetId="3" hidden="1">#REF!</definedName>
    <definedName name="BEx7AR0EEP9O5JPPEKQWG1TC860T" localSheetId="0" hidden="1">#REF!</definedName>
    <definedName name="BEx7AR0EEP9O5JPPEKQWG1TC860T" localSheetId="1" hidden="1">#REF!</definedName>
    <definedName name="BEx7AR0EEP9O5JPPEKQWG1TC860T" hidden="1">#REF!</definedName>
    <definedName name="BEx7ASD1I654MEDCO6GGWA95PXSC" localSheetId="7" hidden="1">#REF!</definedName>
    <definedName name="BEx7ASD1I654MEDCO6GGWA95PXSC" localSheetId="3" hidden="1">#REF!</definedName>
    <definedName name="BEx7ASD1I654MEDCO6GGWA95PXSC" localSheetId="0" hidden="1">#REF!</definedName>
    <definedName name="BEx7ASD1I654MEDCO6GGWA95PXSC" localSheetId="1" hidden="1">#REF!</definedName>
    <definedName name="BEx7ASD1I654MEDCO6GGWA95PXSC" hidden="1">#REF!</definedName>
    <definedName name="BEx7AURD3S7JGN4D3YK1QAG6TAFA" localSheetId="7" hidden="1">#REF!</definedName>
    <definedName name="BEx7AURD3S7JGN4D3YK1QAG6TAFA" localSheetId="3" hidden="1">#REF!</definedName>
    <definedName name="BEx7AURD3S7JGN4D3YK1QAG6TAFA" localSheetId="0" hidden="1">#REF!</definedName>
    <definedName name="BEx7AURD3S7JGN4D3YK1QAG6TAFA" localSheetId="1" hidden="1">#REF!</definedName>
    <definedName name="BEx7AURD3S7JGN4D3YK1QAG6TAFA" hidden="1">#REF!</definedName>
    <definedName name="BEx7AVCX9S5RJP3NSZ4QM4E6ERDT" localSheetId="7" hidden="1">#REF!</definedName>
    <definedName name="BEx7AVCX9S5RJP3NSZ4QM4E6ERDT" localSheetId="3" hidden="1">#REF!</definedName>
    <definedName name="BEx7AVCX9S5RJP3NSZ4QM4E6ERDT" localSheetId="0" hidden="1">#REF!</definedName>
    <definedName name="BEx7AVCX9S5RJP3NSZ4QM4E6ERDT" localSheetId="1" hidden="1">#REF!</definedName>
    <definedName name="BEx7AVCX9S5RJP3NSZ4QM4E6ERDT" hidden="1">#REF!</definedName>
    <definedName name="BEx7AVYIGP0930MV5JEBWRYCJN68" localSheetId="7" hidden="1">#REF!</definedName>
    <definedName name="BEx7AVYIGP0930MV5JEBWRYCJN68" localSheetId="3" hidden="1">#REF!</definedName>
    <definedName name="BEx7AVYIGP0930MV5JEBWRYCJN68" localSheetId="0" hidden="1">#REF!</definedName>
    <definedName name="BEx7AVYIGP0930MV5JEBWRYCJN68" localSheetId="1" hidden="1">#REF!</definedName>
    <definedName name="BEx7AVYIGP0930MV5JEBWRYCJN68" hidden="1">#REF!</definedName>
    <definedName name="BEx7B6LH6917TXOSAAQ6U7HVF018" localSheetId="7" hidden="1">#REF!</definedName>
    <definedName name="BEx7B6LH6917TXOSAAQ6U7HVF018" localSheetId="3" hidden="1">#REF!</definedName>
    <definedName name="BEx7B6LH6917TXOSAAQ6U7HVF018" localSheetId="0" hidden="1">#REF!</definedName>
    <definedName name="BEx7B6LH6917TXOSAAQ6U7HVF018" localSheetId="1" hidden="1">#REF!</definedName>
    <definedName name="BEx7B6LH6917TXOSAAQ6U7HVF018" hidden="1">#REF!</definedName>
    <definedName name="BEx7BN8E88JR3K1BSLAZRPSFPQ9L" localSheetId="7" hidden="1">#REF!</definedName>
    <definedName name="BEx7BN8E88JR3K1BSLAZRPSFPQ9L" localSheetId="3" hidden="1">#REF!</definedName>
    <definedName name="BEx7BN8E88JR3K1BSLAZRPSFPQ9L" localSheetId="0" hidden="1">#REF!</definedName>
    <definedName name="BEx7BN8E88JR3K1BSLAZRPSFPQ9L" localSheetId="1" hidden="1">#REF!</definedName>
    <definedName name="BEx7BN8E88JR3K1BSLAZRPSFPQ9L" hidden="1">#REF!</definedName>
    <definedName name="BEx7BP14RMS3638K85OM4NCYLRHG" localSheetId="7" hidden="1">#REF!</definedName>
    <definedName name="BEx7BP14RMS3638K85OM4NCYLRHG" localSheetId="3" hidden="1">#REF!</definedName>
    <definedName name="BEx7BP14RMS3638K85OM4NCYLRHG" localSheetId="0" hidden="1">#REF!</definedName>
    <definedName name="BEx7BP14RMS3638K85OM4NCYLRHG" localSheetId="1" hidden="1">#REF!</definedName>
    <definedName name="BEx7BP14RMS3638K85OM4NCYLRHG" hidden="1">#REF!</definedName>
    <definedName name="BEx7BPXFZXJ79FQ0E8AQE21PGVHA" localSheetId="7" hidden="1">#REF!</definedName>
    <definedName name="BEx7BPXFZXJ79FQ0E8AQE21PGVHA" localSheetId="3" hidden="1">#REF!</definedName>
    <definedName name="BEx7BPXFZXJ79FQ0E8AQE21PGVHA" localSheetId="0" hidden="1">#REF!</definedName>
    <definedName name="BEx7BPXFZXJ79FQ0E8AQE21PGVHA" localSheetId="1" hidden="1">#REF!</definedName>
    <definedName name="BEx7BPXFZXJ79FQ0E8AQE21PGVHA" hidden="1">#REF!</definedName>
    <definedName name="BEx7C04AM39DQMC1TIX7CFZ2ADHX" localSheetId="7" hidden="1">#REF!</definedName>
    <definedName name="BEx7C04AM39DQMC1TIX7CFZ2ADHX" localSheetId="3" hidden="1">#REF!</definedName>
    <definedName name="BEx7C04AM39DQMC1TIX7CFZ2ADHX" localSheetId="0" hidden="1">#REF!</definedName>
    <definedName name="BEx7C04AM39DQMC1TIX7CFZ2ADHX" localSheetId="1" hidden="1">#REF!</definedName>
    <definedName name="BEx7C04AM39DQMC1TIX7CFZ2ADHX" hidden="1">#REF!</definedName>
    <definedName name="BEx7C346X4AX2J1QPM4NBC7JL5W9" localSheetId="7" hidden="1">#REF!</definedName>
    <definedName name="BEx7C346X4AX2J1QPM4NBC7JL5W9" localSheetId="3" hidden="1">#REF!</definedName>
    <definedName name="BEx7C346X4AX2J1QPM4NBC7JL5W9" localSheetId="0" hidden="1">#REF!</definedName>
    <definedName name="BEx7C346X4AX2J1QPM4NBC7JL5W9" localSheetId="1" hidden="1">#REF!</definedName>
    <definedName name="BEx7C346X4AX2J1QPM4NBC7JL5W9" hidden="1">#REF!</definedName>
    <definedName name="BEx7C40F0PQURHPI6YQ39NFIR86Z" localSheetId="7" hidden="1">#REF!</definedName>
    <definedName name="BEx7C40F0PQURHPI6YQ39NFIR86Z" localSheetId="3" hidden="1">#REF!</definedName>
    <definedName name="BEx7C40F0PQURHPI6YQ39NFIR86Z" localSheetId="0" hidden="1">#REF!</definedName>
    <definedName name="BEx7C40F0PQURHPI6YQ39NFIR86Z" localSheetId="1" hidden="1">#REF!</definedName>
    <definedName name="BEx7C40F0PQURHPI6YQ39NFIR86Z" hidden="1">#REF!</definedName>
    <definedName name="BEx7C7B9VCY7N0H7N1NH6HNNH724" localSheetId="7" hidden="1">#REF!</definedName>
    <definedName name="BEx7C7B9VCY7N0H7N1NH6HNNH724" localSheetId="3" hidden="1">#REF!</definedName>
    <definedName name="BEx7C7B9VCY7N0H7N1NH6HNNH724" localSheetId="0" hidden="1">#REF!</definedName>
    <definedName name="BEx7C7B9VCY7N0H7N1NH6HNNH724" localSheetId="1" hidden="1">#REF!</definedName>
    <definedName name="BEx7C7B9VCY7N0H7N1NH6HNNH724" hidden="1">#REF!</definedName>
    <definedName name="BEx7C93VR7SYRIJS1JO8YZKSFAW9" localSheetId="7" hidden="1">#REF!</definedName>
    <definedName name="BEx7C93VR7SYRIJS1JO8YZKSFAW9" localSheetId="3" hidden="1">#REF!</definedName>
    <definedName name="BEx7C93VR7SYRIJS1JO8YZKSFAW9" localSheetId="0" hidden="1">#REF!</definedName>
    <definedName name="BEx7C93VR7SYRIJS1JO8YZKSFAW9" localSheetId="1" hidden="1">#REF!</definedName>
    <definedName name="BEx7C93VR7SYRIJS1JO8YZKSFAW9" hidden="1">#REF!</definedName>
    <definedName name="BEx7CCPC6R1KQQZ2JQU6EFI1G0RM" localSheetId="7" hidden="1">#REF!</definedName>
    <definedName name="BEx7CCPC6R1KQQZ2JQU6EFI1G0RM" localSheetId="3" hidden="1">#REF!</definedName>
    <definedName name="BEx7CCPC6R1KQQZ2JQU6EFI1G0RM" localSheetId="0" hidden="1">#REF!</definedName>
    <definedName name="BEx7CCPC6R1KQQZ2JQU6EFI1G0RM" localSheetId="1" hidden="1">#REF!</definedName>
    <definedName name="BEx7CCPC6R1KQQZ2JQU6EFI1G0RM" hidden="1">#REF!</definedName>
    <definedName name="BEx7CIJST9GLS2QD383UK7VUDTGL" localSheetId="7" hidden="1">#REF!</definedName>
    <definedName name="BEx7CIJST9GLS2QD383UK7VUDTGL" localSheetId="3" hidden="1">#REF!</definedName>
    <definedName name="BEx7CIJST9GLS2QD383UK7VUDTGL" localSheetId="0" hidden="1">#REF!</definedName>
    <definedName name="BEx7CIJST9GLS2QD383UK7VUDTGL" localSheetId="1" hidden="1">#REF!</definedName>
    <definedName name="BEx7CIJST9GLS2QD383UK7VUDTGL" hidden="1">#REF!</definedName>
    <definedName name="BEx7CO8T2XKC7GHDSYNAWTZ9L7YR" localSheetId="7" hidden="1">#REF!</definedName>
    <definedName name="BEx7CO8T2XKC7GHDSYNAWTZ9L7YR" localSheetId="3" hidden="1">#REF!</definedName>
    <definedName name="BEx7CO8T2XKC7GHDSYNAWTZ9L7YR" localSheetId="0" hidden="1">#REF!</definedName>
    <definedName name="BEx7CO8T2XKC7GHDSYNAWTZ9L7YR" localSheetId="1" hidden="1">#REF!</definedName>
    <definedName name="BEx7CO8T2XKC7GHDSYNAWTZ9L7YR" hidden="1">#REF!</definedName>
    <definedName name="BEx7CW1CF00DO8A36UNC2X7K65C2" localSheetId="7" hidden="1">#REF!</definedName>
    <definedName name="BEx7CW1CF00DO8A36UNC2X7K65C2" localSheetId="3" hidden="1">#REF!</definedName>
    <definedName name="BEx7CW1CF00DO8A36UNC2X7K65C2" localSheetId="0" hidden="1">#REF!</definedName>
    <definedName name="BEx7CW1CF00DO8A36UNC2X7K65C2" localSheetId="1" hidden="1">#REF!</definedName>
    <definedName name="BEx7CW1CF00DO8A36UNC2X7K65C2" hidden="1">#REF!</definedName>
    <definedName name="BEx7CW6NFRL2P4XWP0MWHIYA97KF" localSheetId="7" hidden="1">#REF!</definedName>
    <definedName name="BEx7CW6NFRL2P4XWP0MWHIYA97KF" localSheetId="3" hidden="1">#REF!</definedName>
    <definedName name="BEx7CW6NFRL2P4XWP0MWHIYA97KF" localSheetId="0" hidden="1">#REF!</definedName>
    <definedName name="BEx7CW6NFRL2P4XWP0MWHIYA97KF" localSheetId="1" hidden="1">#REF!</definedName>
    <definedName name="BEx7CW6NFRL2P4XWP0MWHIYA97KF" hidden="1">#REF!</definedName>
    <definedName name="BEx7CZXN83U7XFVGG1P1N6ZCQK7U" localSheetId="7" hidden="1">#REF!</definedName>
    <definedName name="BEx7CZXN83U7XFVGG1P1N6ZCQK7U" localSheetId="3" hidden="1">#REF!</definedName>
    <definedName name="BEx7CZXN83U7XFVGG1P1N6ZCQK7U" localSheetId="0" hidden="1">#REF!</definedName>
    <definedName name="BEx7CZXN83U7XFVGG1P1N6ZCQK7U" localSheetId="1" hidden="1">#REF!</definedName>
    <definedName name="BEx7CZXN83U7XFVGG1P1N6ZCQK7U" hidden="1">#REF!</definedName>
    <definedName name="BEx7D14R4J25CLH301NHMGU8FSWM" localSheetId="7" hidden="1">#REF!</definedName>
    <definedName name="BEx7D14R4J25CLH301NHMGU8FSWM" localSheetId="3" hidden="1">#REF!</definedName>
    <definedName name="BEx7D14R4J25CLH301NHMGU8FSWM" localSheetId="0" hidden="1">#REF!</definedName>
    <definedName name="BEx7D14R4J25CLH301NHMGU8FSWM" localSheetId="1" hidden="1">#REF!</definedName>
    <definedName name="BEx7D14R4J25CLH301NHMGU8FSWM" hidden="1">#REF!</definedName>
    <definedName name="BEx7D38BE0Z9QLQBDMGARM9USFPM" localSheetId="7" hidden="1">#REF!</definedName>
    <definedName name="BEx7D38BE0Z9QLQBDMGARM9USFPM" localSheetId="3" hidden="1">#REF!</definedName>
    <definedName name="BEx7D38BE0Z9QLQBDMGARM9USFPM" localSheetId="0" hidden="1">#REF!</definedName>
    <definedName name="BEx7D38BE0Z9QLQBDMGARM9USFPM" localSheetId="1" hidden="1">#REF!</definedName>
    <definedName name="BEx7D38BE0Z9QLQBDMGARM9USFPM" hidden="1">#REF!</definedName>
    <definedName name="BEx7D5RWKRS4W71J4NZ6ZSFHPKFT" localSheetId="7" hidden="1">#REF!</definedName>
    <definedName name="BEx7D5RWKRS4W71J4NZ6ZSFHPKFT" localSheetId="3" hidden="1">#REF!</definedName>
    <definedName name="BEx7D5RWKRS4W71J4NZ6ZSFHPKFT" localSheetId="0" hidden="1">#REF!</definedName>
    <definedName name="BEx7D5RWKRS4W71J4NZ6ZSFHPKFT" localSheetId="1" hidden="1">#REF!</definedName>
    <definedName name="BEx7D5RWKRS4W71J4NZ6ZSFHPKFT" hidden="1">#REF!</definedName>
    <definedName name="BEx7D8H1TPOX1UN17QZYEV7Q58GA" localSheetId="7" hidden="1">#REF!</definedName>
    <definedName name="BEx7D8H1TPOX1UN17QZYEV7Q58GA" localSheetId="3" hidden="1">#REF!</definedName>
    <definedName name="BEx7D8H1TPOX1UN17QZYEV7Q58GA" localSheetId="0" hidden="1">#REF!</definedName>
    <definedName name="BEx7D8H1TPOX1UN17QZYEV7Q58GA" localSheetId="1" hidden="1">#REF!</definedName>
    <definedName name="BEx7D8H1TPOX1UN17QZYEV7Q58GA" hidden="1">#REF!</definedName>
    <definedName name="BEx7DGF13H2074LRWFZQ45PZ6JPX" localSheetId="7" hidden="1">#REF!</definedName>
    <definedName name="BEx7DGF13H2074LRWFZQ45PZ6JPX" localSheetId="3" hidden="1">#REF!</definedName>
    <definedName name="BEx7DGF13H2074LRWFZQ45PZ6JPX" localSheetId="0" hidden="1">#REF!</definedName>
    <definedName name="BEx7DGF13H2074LRWFZQ45PZ6JPX" localSheetId="1" hidden="1">#REF!</definedName>
    <definedName name="BEx7DGF13H2074LRWFZQ45PZ6JPX" hidden="1">#REF!</definedName>
    <definedName name="BEx7DHBE0SOC5KXWWQ73WUDBRX8J" localSheetId="7" hidden="1">#REF!</definedName>
    <definedName name="BEx7DHBE0SOC5KXWWQ73WUDBRX8J" localSheetId="3" hidden="1">#REF!</definedName>
    <definedName name="BEx7DHBE0SOC5KXWWQ73WUDBRX8J" localSheetId="0" hidden="1">#REF!</definedName>
    <definedName name="BEx7DHBE0SOC5KXWWQ73WUDBRX8J" localSheetId="1" hidden="1">#REF!</definedName>
    <definedName name="BEx7DHBE0SOC5KXWWQ73WUDBRX8J" hidden="1">#REF!</definedName>
    <definedName name="BEx7DKWUXEDIISSX4GDD4YYT887F" localSheetId="7" hidden="1">#REF!</definedName>
    <definedName name="BEx7DKWUXEDIISSX4GDD4YYT887F" localSheetId="3" hidden="1">#REF!</definedName>
    <definedName name="BEx7DKWUXEDIISSX4GDD4YYT887F" localSheetId="0" hidden="1">#REF!</definedName>
    <definedName name="BEx7DKWUXEDIISSX4GDD4YYT887F" localSheetId="1" hidden="1">#REF!</definedName>
    <definedName name="BEx7DKWUXEDIISSX4GDD4YYT887F" hidden="1">#REF!</definedName>
    <definedName name="BEx7DMUYR2HC26WW7AOB1TULERMB" localSheetId="7" hidden="1">#REF!</definedName>
    <definedName name="BEx7DMUYR2HC26WW7AOB1TULERMB" localSheetId="3" hidden="1">#REF!</definedName>
    <definedName name="BEx7DMUYR2HC26WW7AOB1TULERMB" localSheetId="0" hidden="1">#REF!</definedName>
    <definedName name="BEx7DMUYR2HC26WW7AOB1TULERMB" localSheetId="1" hidden="1">#REF!</definedName>
    <definedName name="BEx7DMUYR2HC26WW7AOB1TULERMB" hidden="1">#REF!</definedName>
    <definedName name="BEx7DVJTRV44IMJIBFXELE67SZ7S" localSheetId="7" hidden="1">#REF!</definedName>
    <definedName name="BEx7DVJTRV44IMJIBFXELE67SZ7S" localSheetId="3" hidden="1">#REF!</definedName>
    <definedName name="BEx7DVJTRV44IMJIBFXELE67SZ7S" localSheetId="0" hidden="1">#REF!</definedName>
    <definedName name="BEx7DVJTRV44IMJIBFXELE67SZ7S" localSheetId="1" hidden="1">#REF!</definedName>
    <definedName name="BEx7DVJTRV44IMJIBFXELE67SZ7S" hidden="1">#REF!</definedName>
    <definedName name="BEx7DVUMFCI5INHMVFIJ44RTTSTT" localSheetId="7" hidden="1">#REF!</definedName>
    <definedName name="BEx7DVUMFCI5INHMVFIJ44RTTSTT" localSheetId="3" hidden="1">#REF!</definedName>
    <definedName name="BEx7DVUMFCI5INHMVFIJ44RTTSTT" localSheetId="0" hidden="1">#REF!</definedName>
    <definedName name="BEx7DVUMFCI5INHMVFIJ44RTTSTT" localSheetId="1" hidden="1">#REF!</definedName>
    <definedName name="BEx7DVUMFCI5INHMVFIJ44RTTSTT" hidden="1">#REF!</definedName>
    <definedName name="BEx7E2QT2U8THYOKBPXONB1B47WH" localSheetId="7" hidden="1">#REF!</definedName>
    <definedName name="BEx7E2QT2U8THYOKBPXONB1B47WH" localSheetId="3" hidden="1">#REF!</definedName>
    <definedName name="BEx7E2QT2U8THYOKBPXONB1B47WH" localSheetId="0" hidden="1">#REF!</definedName>
    <definedName name="BEx7E2QT2U8THYOKBPXONB1B47WH" localSheetId="1" hidden="1">#REF!</definedName>
    <definedName name="BEx7E2QT2U8THYOKBPXONB1B47WH" hidden="1">#REF!</definedName>
    <definedName name="BEx7E5QP7W6UKO74F5Y0VJ741HS5" localSheetId="7" hidden="1">#REF!</definedName>
    <definedName name="BEx7E5QP7W6UKO74F5Y0VJ741HS5" localSheetId="3" hidden="1">#REF!</definedName>
    <definedName name="BEx7E5QP7W6UKO74F5Y0VJ741HS5" localSheetId="0" hidden="1">#REF!</definedName>
    <definedName name="BEx7E5QP7W6UKO74F5Y0VJ741HS5" localSheetId="1" hidden="1">#REF!</definedName>
    <definedName name="BEx7E5QP7W6UKO74F5Y0VJ741HS5" hidden="1">#REF!</definedName>
    <definedName name="BEx7E6N29HGH3I47AFB2DCS6MVS6" localSheetId="7" hidden="1">#REF!</definedName>
    <definedName name="BEx7E6N29HGH3I47AFB2DCS6MVS6" localSheetId="3" hidden="1">#REF!</definedName>
    <definedName name="BEx7E6N29HGH3I47AFB2DCS6MVS6" localSheetId="0" hidden="1">#REF!</definedName>
    <definedName name="BEx7E6N29HGH3I47AFB2DCS6MVS6" localSheetId="1" hidden="1">#REF!</definedName>
    <definedName name="BEx7E6N29HGH3I47AFB2DCS6MVS6" hidden="1">#REF!</definedName>
    <definedName name="BEx7EBA8IYHQKT7IQAOAML660SYA" localSheetId="7" hidden="1">#REF!</definedName>
    <definedName name="BEx7EBA8IYHQKT7IQAOAML660SYA" localSheetId="3" hidden="1">#REF!</definedName>
    <definedName name="BEx7EBA8IYHQKT7IQAOAML660SYA" localSheetId="0" hidden="1">#REF!</definedName>
    <definedName name="BEx7EBA8IYHQKT7IQAOAML660SYA" localSheetId="1" hidden="1">#REF!</definedName>
    <definedName name="BEx7EBA8IYHQKT7IQAOAML660SYA" hidden="1">#REF!</definedName>
    <definedName name="BEx7EI6C8MCRZFEQYUBE5FSUTIHK" localSheetId="7" hidden="1">#REF!</definedName>
    <definedName name="BEx7EI6C8MCRZFEQYUBE5FSUTIHK" localSheetId="3" hidden="1">#REF!</definedName>
    <definedName name="BEx7EI6C8MCRZFEQYUBE5FSUTIHK" localSheetId="0" hidden="1">#REF!</definedName>
    <definedName name="BEx7EI6C8MCRZFEQYUBE5FSUTIHK" localSheetId="1" hidden="1">#REF!</definedName>
    <definedName name="BEx7EI6C8MCRZFEQYUBE5FSUTIHK" hidden="1">#REF!</definedName>
    <definedName name="BEx7EI6DL1Z6UWLFBXAKVGZTKHWJ" localSheetId="7" hidden="1">#REF!</definedName>
    <definedName name="BEx7EI6DL1Z6UWLFBXAKVGZTKHWJ" localSheetId="3" hidden="1">#REF!</definedName>
    <definedName name="BEx7EI6DL1Z6UWLFBXAKVGZTKHWJ" localSheetId="0" hidden="1">#REF!</definedName>
    <definedName name="BEx7EI6DL1Z6UWLFBXAKVGZTKHWJ" localSheetId="1" hidden="1">#REF!</definedName>
    <definedName name="BEx7EI6DL1Z6UWLFBXAKVGZTKHWJ" hidden="1">#REF!</definedName>
    <definedName name="BEx7EQKHX7GZYOLXRDU534TT4H64" localSheetId="7" hidden="1">#REF!</definedName>
    <definedName name="BEx7EQKHX7GZYOLXRDU534TT4H64" localSheetId="3" hidden="1">#REF!</definedName>
    <definedName name="BEx7EQKHX7GZYOLXRDU534TT4H64" localSheetId="0" hidden="1">#REF!</definedName>
    <definedName name="BEx7EQKHX7GZYOLXRDU534TT4H64" localSheetId="1" hidden="1">#REF!</definedName>
    <definedName name="BEx7EQKHX7GZYOLXRDU534TT4H64" hidden="1">#REF!</definedName>
    <definedName name="BEx7ETV6L1TM7JSXJIGK3FC6RVZW" localSheetId="7" hidden="1">#REF!</definedName>
    <definedName name="BEx7ETV6L1TM7JSXJIGK3FC6RVZW" localSheetId="3" hidden="1">#REF!</definedName>
    <definedName name="BEx7ETV6L1TM7JSXJIGK3FC6RVZW" localSheetId="0" hidden="1">#REF!</definedName>
    <definedName name="BEx7ETV6L1TM7JSXJIGK3FC6RVZW" localSheetId="1" hidden="1">#REF!</definedName>
    <definedName name="BEx7ETV6L1TM7JSXJIGK3FC6RVZW" hidden="1">#REF!</definedName>
    <definedName name="BEx7EYYLHMBYQTH6I377FCQS7CSX" localSheetId="7" hidden="1">#REF!</definedName>
    <definedName name="BEx7EYYLHMBYQTH6I377FCQS7CSX" localSheetId="3" hidden="1">#REF!</definedName>
    <definedName name="BEx7EYYLHMBYQTH6I377FCQS7CSX" localSheetId="0" hidden="1">#REF!</definedName>
    <definedName name="BEx7EYYLHMBYQTH6I377FCQS7CSX" localSheetId="1" hidden="1">#REF!</definedName>
    <definedName name="BEx7EYYLHMBYQTH6I377FCQS7CSX" hidden="1">#REF!</definedName>
    <definedName name="BEx7FCLG1RYI2SNOU1Y2GQZNZSWA" localSheetId="7" hidden="1">#REF!</definedName>
    <definedName name="BEx7FCLG1RYI2SNOU1Y2GQZNZSWA" localSheetId="3" hidden="1">#REF!</definedName>
    <definedName name="BEx7FCLG1RYI2SNOU1Y2GQZNZSWA" localSheetId="0" hidden="1">#REF!</definedName>
    <definedName name="BEx7FCLG1RYI2SNOU1Y2GQZNZSWA" localSheetId="1" hidden="1">#REF!</definedName>
    <definedName name="BEx7FCLG1RYI2SNOU1Y2GQZNZSWA" hidden="1">#REF!</definedName>
    <definedName name="BEx7FN32ZGWOAA4TTH79KINTDWR9" localSheetId="7" hidden="1">#REF!</definedName>
    <definedName name="BEx7FN32ZGWOAA4TTH79KINTDWR9" localSheetId="3" hidden="1">#REF!</definedName>
    <definedName name="BEx7FN32ZGWOAA4TTH79KINTDWR9" localSheetId="0" hidden="1">#REF!</definedName>
    <definedName name="BEx7FN32ZGWOAA4TTH79KINTDWR9" localSheetId="1" hidden="1">#REF!</definedName>
    <definedName name="BEx7FN32ZGWOAA4TTH79KINTDWR9" hidden="1">#REF!</definedName>
    <definedName name="BEx7FV0WJHXL6X5JNQ2ZX45PX49P" localSheetId="7" hidden="1">#REF!</definedName>
    <definedName name="BEx7FV0WJHXL6X5JNQ2ZX45PX49P" localSheetId="3" hidden="1">#REF!</definedName>
    <definedName name="BEx7FV0WJHXL6X5JNQ2ZX45PX49P" localSheetId="0" hidden="1">#REF!</definedName>
    <definedName name="BEx7FV0WJHXL6X5JNQ2ZX45PX49P" localSheetId="1" hidden="1">#REF!</definedName>
    <definedName name="BEx7FV0WJHXL6X5JNQ2ZX45PX49P" hidden="1">#REF!</definedName>
    <definedName name="BEx7G82CKM3NIY1PHNFK28M09PCH" localSheetId="7" hidden="1">#REF!</definedName>
    <definedName name="BEx7G82CKM3NIY1PHNFK28M09PCH" localSheetId="3" hidden="1">#REF!</definedName>
    <definedName name="BEx7G82CKM3NIY1PHNFK28M09PCH" localSheetId="0" hidden="1">#REF!</definedName>
    <definedName name="BEx7G82CKM3NIY1PHNFK28M09PCH" localSheetId="1" hidden="1">#REF!</definedName>
    <definedName name="BEx7G82CKM3NIY1PHNFK28M09PCH" hidden="1">#REF!</definedName>
    <definedName name="BEx7GR3ENYWRXXS5IT0UMEGOLGUH" localSheetId="7" hidden="1">#REF!</definedName>
    <definedName name="BEx7GR3ENYWRXXS5IT0UMEGOLGUH" localSheetId="3" hidden="1">#REF!</definedName>
    <definedName name="BEx7GR3ENYWRXXS5IT0UMEGOLGUH" localSheetId="0" hidden="1">#REF!</definedName>
    <definedName name="BEx7GR3ENYWRXXS5IT0UMEGOLGUH" localSheetId="1" hidden="1">#REF!</definedName>
    <definedName name="BEx7GR3ENYWRXXS5IT0UMEGOLGUH" hidden="1">#REF!</definedName>
    <definedName name="BEx7GSAL6P7TASL8MB63RFST1LJL" localSheetId="7" hidden="1">#REF!</definedName>
    <definedName name="BEx7GSAL6P7TASL8MB63RFST1LJL" localSheetId="3" hidden="1">#REF!</definedName>
    <definedName name="BEx7GSAL6P7TASL8MB63RFST1LJL" localSheetId="0" hidden="1">#REF!</definedName>
    <definedName name="BEx7GSAL6P7TASL8MB63RFST1LJL" localSheetId="1" hidden="1">#REF!</definedName>
    <definedName name="BEx7GSAL6P7TASL8MB63RFST1LJL" hidden="1">#REF!</definedName>
    <definedName name="BEx7H0JD6I5I8WQLLWOYWY5YWPQE" localSheetId="7" hidden="1">#REF!</definedName>
    <definedName name="BEx7H0JD6I5I8WQLLWOYWY5YWPQE" localSheetId="3" hidden="1">#REF!</definedName>
    <definedName name="BEx7H0JD6I5I8WQLLWOYWY5YWPQE" localSheetId="0" hidden="1">#REF!</definedName>
    <definedName name="BEx7H0JD6I5I8WQLLWOYWY5YWPQE" localSheetId="1" hidden="1">#REF!</definedName>
    <definedName name="BEx7H0JD6I5I8WQLLWOYWY5YWPQE" hidden="1">#REF!</definedName>
    <definedName name="BEx7H14XCXH7WEXEY1HVO53A6AGH" localSheetId="7" hidden="1">#REF!</definedName>
    <definedName name="BEx7H14XCXH7WEXEY1HVO53A6AGH" localSheetId="3" hidden="1">#REF!</definedName>
    <definedName name="BEx7H14XCXH7WEXEY1HVO53A6AGH" localSheetId="0" hidden="1">#REF!</definedName>
    <definedName name="BEx7H14XCXH7WEXEY1HVO53A6AGH" localSheetId="1" hidden="1">#REF!</definedName>
    <definedName name="BEx7H14XCXH7WEXEY1HVO53A6AGH" hidden="1">#REF!</definedName>
    <definedName name="BEx7HGVBEF4LEIF6RC14N3PSU461" localSheetId="7" hidden="1">#REF!</definedName>
    <definedName name="BEx7HGVBEF4LEIF6RC14N3PSU461" localSheetId="3" hidden="1">#REF!</definedName>
    <definedName name="BEx7HGVBEF4LEIF6RC14N3PSU461" localSheetId="0" hidden="1">#REF!</definedName>
    <definedName name="BEx7HGVBEF4LEIF6RC14N3PSU461" localSheetId="1" hidden="1">#REF!</definedName>
    <definedName name="BEx7HGVBEF4LEIF6RC14N3PSU461" hidden="1">#REF!</definedName>
    <definedName name="BEx7HQ5T9FZ42QWS09UO4DT42Y0R" localSheetId="7" hidden="1">#REF!</definedName>
    <definedName name="BEx7HQ5T9FZ42QWS09UO4DT42Y0R" localSheetId="3" hidden="1">#REF!</definedName>
    <definedName name="BEx7HQ5T9FZ42QWS09UO4DT42Y0R" localSheetId="0" hidden="1">#REF!</definedName>
    <definedName name="BEx7HQ5T9FZ42QWS09UO4DT42Y0R" localSheetId="1" hidden="1">#REF!</definedName>
    <definedName name="BEx7HQ5T9FZ42QWS09UO4DT42Y0R" hidden="1">#REF!</definedName>
    <definedName name="BEx7HRCZE3CVGON1HV07MT5MNDZ3" localSheetId="7" hidden="1">#REF!</definedName>
    <definedName name="BEx7HRCZE3CVGON1HV07MT5MNDZ3" localSheetId="3" hidden="1">#REF!</definedName>
    <definedName name="BEx7HRCZE3CVGON1HV07MT5MNDZ3" localSheetId="0" hidden="1">#REF!</definedName>
    <definedName name="BEx7HRCZE3CVGON1HV07MT5MNDZ3" localSheetId="1" hidden="1">#REF!</definedName>
    <definedName name="BEx7HRCZE3CVGON1HV07MT5MNDZ3" hidden="1">#REF!</definedName>
    <definedName name="BEx7HWGE2CANG5M17X4C8YNC3N8F" localSheetId="7" hidden="1">#REF!</definedName>
    <definedName name="BEx7HWGE2CANG5M17X4C8YNC3N8F" localSheetId="3" hidden="1">#REF!</definedName>
    <definedName name="BEx7HWGE2CANG5M17X4C8YNC3N8F" localSheetId="0" hidden="1">#REF!</definedName>
    <definedName name="BEx7HWGE2CANG5M17X4C8YNC3N8F" localSheetId="1" hidden="1">#REF!</definedName>
    <definedName name="BEx7HWGE2CANG5M17X4C8YNC3N8F" hidden="1">#REF!</definedName>
    <definedName name="BEx7IB54GU5UCTJS549UBDW43EJL" localSheetId="7" hidden="1">#REF!</definedName>
    <definedName name="BEx7IB54GU5UCTJS549UBDW43EJL" localSheetId="3" hidden="1">#REF!</definedName>
    <definedName name="BEx7IB54GU5UCTJS549UBDW43EJL" localSheetId="0" hidden="1">#REF!</definedName>
    <definedName name="BEx7IB54GU5UCTJS549UBDW43EJL" localSheetId="1" hidden="1">#REF!</definedName>
    <definedName name="BEx7IB54GU5UCTJS549UBDW43EJL" hidden="1">#REF!</definedName>
    <definedName name="BEx7IBVYN47SFZIA0K4MDKQZNN9V" localSheetId="7" hidden="1">#REF!</definedName>
    <definedName name="BEx7IBVYN47SFZIA0K4MDKQZNN9V" localSheetId="3" hidden="1">#REF!</definedName>
    <definedName name="BEx7IBVYN47SFZIA0K4MDKQZNN9V" localSheetId="0" hidden="1">#REF!</definedName>
    <definedName name="BEx7IBVYN47SFZIA0K4MDKQZNN9V" localSheetId="1" hidden="1">#REF!</definedName>
    <definedName name="BEx7IBVYN47SFZIA0K4MDKQZNN9V" hidden="1">#REF!</definedName>
    <definedName name="BEx7IGOMJB39HUONENRXTK1MFHGE" localSheetId="7" hidden="1">#REF!</definedName>
    <definedName name="BEx7IGOMJB39HUONENRXTK1MFHGE" localSheetId="3" hidden="1">#REF!</definedName>
    <definedName name="BEx7IGOMJB39HUONENRXTK1MFHGE" localSheetId="0" hidden="1">#REF!</definedName>
    <definedName name="BEx7IGOMJB39HUONENRXTK1MFHGE" localSheetId="1" hidden="1">#REF!</definedName>
    <definedName name="BEx7IGOMJB39HUONENRXTK1MFHGE" hidden="1">#REF!</definedName>
    <definedName name="BEx7ISO6LTCYYDK0J6IN4PG2P6SW" localSheetId="7" hidden="1">#REF!</definedName>
    <definedName name="BEx7ISO6LTCYYDK0J6IN4PG2P6SW" localSheetId="3" hidden="1">#REF!</definedName>
    <definedName name="BEx7ISO6LTCYYDK0J6IN4PG2P6SW" localSheetId="0" hidden="1">#REF!</definedName>
    <definedName name="BEx7ISO6LTCYYDK0J6IN4PG2P6SW" localSheetId="1" hidden="1">#REF!</definedName>
    <definedName name="BEx7ISO6LTCYYDK0J6IN4PG2P6SW" hidden="1">#REF!</definedName>
    <definedName name="BEx7IV2IJ5WT7UC0UG7WP0WF2JZI" localSheetId="7" hidden="1">#REF!</definedName>
    <definedName name="BEx7IV2IJ5WT7UC0UG7WP0WF2JZI" localSheetId="3" hidden="1">#REF!</definedName>
    <definedName name="BEx7IV2IJ5WT7UC0UG7WP0WF2JZI" localSheetId="0" hidden="1">#REF!</definedName>
    <definedName name="BEx7IV2IJ5WT7UC0UG7WP0WF2JZI" localSheetId="1" hidden="1">#REF!</definedName>
    <definedName name="BEx7IV2IJ5WT7UC0UG7WP0WF2JZI" hidden="1">#REF!</definedName>
    <definedName name="BEx7IXGU74GE5E4S6W4Z13AR092Y" localSheetId="7" hidden="1">#REF!</definedName>
    <definedName name="BEx7IXGU74GE5E4S6W4Z13AR092Y" localSheetId="3" hidden="1">#REF!</definedName>
    <definedName name="BEx7IXGU74GE5E4S6W4Z13AR092Y" localSheetId="0" hidden="1">#REF!</definedName>
    <definedName name="BEx7IXGU74GE5E4S6W4Z13AR092Y" localSheetId="1" hidden="1">#REF!</definedName>
    <definedName name="BEx7IXGU74GE5E4S6W4Z13AR092Y" hidden="1">#REF!</definedName>
    <definedName name="BEx7J4YL8Q3BI1MLH16YYQ18IJRD" localSheetId="7" hidden="1">#REF!</definedName>
    <definedName name="BEx7J4YL8Q3BI1MLH16YYQ18IJRD" localSheetId="3" hidden="1">#REF!</definedName>
    <definedName name="BEx7J4YL8Q3BI1MLH16YYQ18IJRD" localSheetId="0" hidden="1">#REF!</definedName>
    <definedName name="BEx7J4YL8Q3BI1MLH16YYQ18IJRD" localSheetId="1" hidden="1">#REF!</definedName>
    <definedName name="BEx7J4YL8Q3BI1MLH16YYQ18IJRD" hidden="1">#REF!</definedName>
    <definedName name="BEx7J5K5QVUOXI6A663KUWL6PO3O" localSheetId="7" hidden="1">#REF!</definedName>
    <definedName name="BEx7J5K5QVUOXI6A663KUWL6PO3O" localSheetId="3" hidden="1">#REF!</definedName>
    <definedName name="BEx7J5K5QVUOXI6A663KUWL6PO3O" localSheetId="0" hidden="1">#REF!</definedName>
    <definedName name="BEx7J5K5QVUOXI6A663KUWL6PO3O" localSheetId="1" hidden="1">#REF!</definedName>
    <definedName name="BEx7J5K5QVUOXI6A663KUWL6PO3O" hidden="1">#REF!</definedName>
    <definedName name="BEx7JH3HGBPI07OHZ5LFYK0UFZQR" localSheetId="7" hidden="1">#REF!</definedName>
    <definedName name="BEx7JH3HGBPI07OHZ5LFYK0UFZQR" localSheetId="3" hidden="1">#REF!</definedName>
    <definedName name="BEx7JH3HGBPI07OHZ5LFYK0UFZQR" localSheetId="0" hidden="1">#REF!</definedName>
    <definedName name="BEx7JH3HGBPI07OHZ5LFYK0UFZQR" localSheetId="1" hidden="1">#REF!</definedName>
    <definedName name="BEx7JH3HGBPI07OHZ5LFYK0UFZQR" hidden="1">#REF!</definedName>
    <definedName name="BEx7JRL3MHRMVLQF3EN15MXRPN68" localSheetId="7" hidden="1">#REF!</definedName>
    <definedName name="BEx7JRL3MHRMVLQF3EN15MXRPN68" localSheetId="3" hidden="1">#REF!</definedName>
    <definedName name="BEx7JRL3MHRMVLQF3EN15MXRPN68" localSheetId="0" hidden="1">#REF!</definedName>
    <definedName name="BEx7JRL3MHRMVLQF3EN15MXRPN68" localSheetId="1" hidden="1">#REF!</definedName>
    <definedName name="BEx7JRL3MHRMVLQF3EN15MXRPN68" hidden="1">#REF!</definedName>
    <definedName name="BEx7JV194190CNM6WWGQ3UBJ3CHH" localSheetId="7" hidden="1">#REF!</definedName>
    <definedName name="BEx7JV194190CNM6WWGQ3UBJ3CHH" localSheetId="3" hidden="1">#REF!</definedName>
    <definedName name="BEx7JV194190CNM6WWGQ3UBJ3CHH" localSheetId="0" hidden="1">#REF!</definedName>
    <definedName name="BEx7JV194190CNM6WWGQ3UBJ3CHH" localSheetId="1" hidden="1">#REF!</definedName>
    <definedName name="BEx7JV194190CNM6WWGQ3UBJ3CHH" hidden="1">#REF!</definedName>
    <definedName name="BEx7JZJ4AE8AGMWPK3XPBTBUBZ48" localSheetId="7" hidden="1">#REF!</definedName>
    <definedName name="BEx7JZJ4AE8AGMWPK3XPBTBUBZ48" localSheetId="3" hidden="1">#REF!</definedName>
    <definedName name="BEx7JZJ4AE8AGMWPK3XPBTBUBZ48" localSheetId="0" hidden="1">#REF!</definedName>
    <definedName name="BEx7JZJ4AE8AGMWPK3XPBTBUBZ48" localSheetId="1" hidden="1">#REF!</definedName>
    <definedName name="BEx7JZJ4AE8AGMWPK3XPBTBUBZ48" hidden="1">#REF!</definedName>
    <definedName name="BEx7K7GZ607XQOGB81A1HINBTGOZ" localSheetId="7" hidden="1">#REF!</definedName>
    <definedName name="BEx7K7GZ607XQOGB81A1HINBTGOZ" localSheetId="3" hidden="1">#REF!</definedName>
    <definedName name="BEx7K7GZ607XQOGB81A1HINBTGOZ" localSheetId="0" hidden="1">#REF!</definedName>
    <definedName name="BEx7K7GZ607XQOGB81A1HINBTGOZ" localSheetId="1" hidden="1">#REF!</definedName>
    <definedName name="BEx7K7GZ607XQOGB81A1HINBTGOZ" hidden="1">#REF!</definedName>
    <definedName name="BEx7KEYPBDXSNROH8M6CDCBN6B50" localSheetId="7" hidden="1">#REF!</definedName>
    <definedName name="BEx7KEYPBDXSNROH8M6CDCBN6B50" localSheetId="3" hidden="1">#REF!</definedName>
    <definedName name="BEx7KEYPBDXSNROH8M6CDCBN6B50" localSheetId="0" hidden="1">#REF!</definedName>
    <definedName name="BEx7KEYPBDXSNROH8M6CDCBN6B50" localSheetId="1" hidden="1">#REF!</definedName>
    <definedName name="BEx7KEYPBDXSNROH8M6CDCBN6B50" hidden="1">#REF!</definedName>
    <definedName name="BEx7KH7PZ0A6FSWA4LAN2CMZ0WSF" localSheetId="7" hidden="1">#REF!</definedName>
    <definedName name="BEx7KH7PZ0A6FSWA4LAN2CMZ0WSF" localSheetId="3" hidden="1">#REF!</definedName>
    <definedName name="BEx7KH7PZ0A6FSWA4LAN2CMZ0WSF" localSheetId="0" hidden="1">#REF!</definedName>
    <definedName name="BEx7KH7PZ0A6FSWA4LAN2CMZ0WSF" localSheetId="1" hidden="1">#REF!</definedName>
    <definedName name="BEx7KH7PZ0A6FSWA4LAN2CMZ0WSF" hidden="1">#REF!</definedName>
    <definedName name="BEx7KNCTL6VMNQP4MFMHOMV1WI1Y" localSheetId="7" hidden="1">#REF!</definedName>
    <definedName name="BEx7KNCTL6VMNQP4MFMHOMV1WI1Y" localSheetId="3" hidden="1">#REF!</definedName>
    <definedName name="BEx7KNCTL6VMNQP4MFMHOMV1WI1Y" localSheetId="0" hidden="1">#REF!</definedName>
    <definedName name="BEx7KNCTL6VMNQP4MFMHOMV1WI1Y" localSheetId="1" hidden="1">#REF!</definedName>
    <definedName name="BEx7KNCTL6VMNQP4MFMHOMV1WI1Y" hidden="1">#REF!</definedName>
    <definedName name="BEx7KSAS8BZT6H8OQCZ5DNSTMO07" localSheetId="7" hidden="1">#REF!</definedName>
    <definedName name="BEx7KSAS8BZT6H8OQCZ5DNSTMO07" localSheetId="3" hidden="1">#REF!</definedName>
    <definedName name="BEx7KSAS8BZT6H8OQCZ5DNSTMO07" localSheetId="0" hidden="1">#REF!</definedName>
    <definedName name="BEx7KSAS8BZT6H8OQCZ5DNSTMO07" localSheetId="1" hidden="1">#REF!</definedName>
    <definedName name="BEx7KSAS8BZT6H8OQCZ5DNSTMO07" hidden="1">#REF!</definedName>
    <definedName name="BEx7KWHTBD21COXVI4HNEQH0Z3L8" localSheetId="7" hidden="1">#REF!</definedName>
    <definedName name="BEx7KWHTBD21COXVI4HNEQH0Z3L8" localSheetId="3" hidden="1">#REF!</definedName>
    <definedName name="BEx7KWHTBD21COXVI4HNEQH0Z3L8" localSheetId="0" hidden="1">#REF!</definedName>
    <definedName name="BEx7KWHTBD21COXVI4HNEQH0Z3L8" localSheetId="1" hidden="1">#REF!</definedName>
    <definedName name="BEx7KWHTBD21COXVI4HNEQH0Z3L8" hidden="1">#REF!</definedName>
    <definedName name="BEx7KXUGRMRSUXCM97Z7VRZQ9JH2" localSheetId="7" hidden="1">#REF!</definedName>
    <definedName name="BEx7KXUGRMRSUXCM97Z7VRZQ9JH2" localSheetId="3" hidden="1">#REF!</definedName>
    <definedName name="BEx7KXUGRMRSUXCM97Z7VRZQ9JH2" localSheetId="0" hidden="1">#REF!</definedName>
    <definedName name="BEx7KXUGRMRSUXCM97Z7VRZQ9JH2" localSheetId="1" hidden="1">#REF!</definedName>
    <definedName name="BEx7KXUGRMRSUXCM97Z7VRZQ9JH2" hidden="1">#REF!</definedName>
    <definedName name="BEx7L5C6U8MP6IZ67BD649WQYJEK" localSheetId="7" hidden="1">#REF!</definedName>
    <definedName name="BEx7L5C6U8MP6IZ67BD649WQYJEK" localSheetId="3" hidden="1">#REF!</definedName>
    <definedName name="BEx7L5C6U8MP6IZ67BD649WQYJEK" localSheetId="0" hidden="1">#REF!</definedName>
    <definedName name="BEx7L5C6U8MP6IZ67BD649WQYJEK" localSheetId="1" hidden="1">#REF!</definedName>
    <definedName name="BEx7L5C6U8MP6IZ67BD649WQYJEK" hidden="1">#REF!</definedName>
    <definedName name="BEx7L8HEYEVTATR0OG5JJO647KNI" localSheetId="7" hidden="1">#REF!</definedName>
    <definedName name="BEx7L8HEYEVTATR0OG5JJO647KNI" localSheetId="3" hidden="1">#REF!</definedName>
    <definedName name="BEx7L8HEYEVTATR0OG5JJO647KNI" localSheetId="0" hidden="1">#REF!</definedName>
    <definedName name="BEx7L8HEYEVTATR0OG5JJO647KNI" localSheetId="1" hidden="1">#REF!</definedName>
    <definedName name="BEx7L8HEYEVTATR0OG5JJO647KNI" hidden="1">#REF!</definedName>
    <definedName name="BEx7L8XOV64OMS15ZFURFEUXLMWF" localSheetId="7" hidden="1">#REF!</definedName>
    <definedName name="BEx7L8XOV64OMS15ZFURFEUXLMWF" localSheetId="3" hidden="1">#REF!</definedName>
    <definedName name="BEx7L8XOV64OMS15ZFURFEUXLMWF" localSheetId="0" hidden="1">#REF!</definedName>
    <definedName name="BEx7L8XOV64OMS15ZFURFEUXLMWF" localSheetId="1" hidden="1">#REF!</definedName>
    <definedName name="BEx7L8XOV64OMS15ZFURFEUXLMWF" hidden="1">#REF!</definedName>
    <definedName name="BEx7LPF478MRAYB9TQ6LDML6O3BY" localSheetId="7" hidden="1">#REF!</definedName>
    <definedName name="BEx7LPF478MRAYB9TQ6LDML6O3BY" localSheetId="3" hidden="1">#REF!</definedName>
    <definedName name="BEx7LPF478MRAYB9TQ6LDML6O3BY" localSheetId="0" hidden="1">#REF!</definedName>
    <definedName name="BEx7LPF478MRAYB9TQ6LDML6O3BY" localSheetId="1" hidden="1">#REF!</definedName>
    <definedName name="BEx7LPF478MRAYB9TQ6LDML6O3BY" hidden="1">#REF!</definedName>
    <definedName name="BEx7LPV780NFCG1VX4EKJ29YXOLZ" localSheetId="7" hidden="1">#REF!</definedName>
    <definedName name="BEx7LPV780NFCG1VX4EKJ29YXOLZ" localSheetId="3" hidden="1">#REF!</definedName>
    <definedName name="BEx7LPV780NFCG1VX4EKJ29YXOLZ" localSheetId="0" hidden="1">#REF!</definedName>
    <definedName name="BEx7LPV780NFCG1VX4EKJ29YXOLZ" localSheetId="1" hidden="1">#REF!</definedName>
    <definedName name="BEx7LPV780NFCG1VX4EKJ29YXOLZ" hidden="1">#REF!</definedName>
    <definedName name="BEx7LQ0PD30NJWOAYKPEYHM9J83B" localSheetId="7" hidden="1">#REF!</definedName>
    <definedName name="BEx7LQ0PD30NJWOAYKPEYHM9J83B" localSheetId="3" hidden="1">#REF!</definedName>
    <definedName name="BEx7LQ0PD30NJWOAYKPEYHM9J83B" localSheetId="0" hidden="1">#REF!</definedName>
    <definedName name="BEx7LQ0PD30NJWOAYKPEYHM9J83B" localSheetId="1" hidden="1">#REF!</definedName>
    <definedName name="BEx7LQ0PD30NJWOAYKPEYHM9J83B" hidden="1">#REF!</definedName>
    <definedName name="BEx7M4EKEDHZ1ZZ91NDLSUNPUFPZ" localSheetId="7" hidden="1">#REF!</definedName>
    <definedName name="BEx7M4EKEDHZ1ZZ91NDLSUNPUFPZ" localSheetId="3" hidden="1">#REF!</definedName>
    <definedName name="BEx7M4EKEDHZ1ZZ91NDLSUNPUFPZ" localSheetId="0" hidden="1">#REF!</definedName>
    <definedName name="BEx7M4EKEDHZ1ZZ91NDLSUNPUFPZ" localSheetId="1" hidden="1">#REF!</definedName>
    <definedName name="BEx7M4EKEDHZ1ZZ91NDLSUNPUFPZ" hidden="1">#REF!</definedName>
    <definedName name="BEx7MAUI1JJFDIJGDW4RWY5384LY" localSheetId="7" hidden="1">#REF!</definedName>
    <definedName name="BEx7MAUI1JJFDIJGDW4RWY5384LY" localSheetId="3" hidden="1">#REF!</definedName>
    <definedName name="BEx7MAUI1JJFDIJGDW4RWY5384LY" localSheetId="0" hidden="1">#REF!</definedName>
    <definedName name="BEx7MAUI1JJFDIJGDW4RWY5384LY" localSheetId="1" hidden="1">#REF!</definedName>
    <definedName name="BEx7MAUI1JJFDIJGDW4RWY5384LY" hidden="1">#REF!</definedName>
    <definedName name="BEx7MI1EW6N7FOBHWJLYC02TZSKR" localSheetId="7" hidden="1">#REF!</definedName>
    <definedName name="BEx7MI1EW6N7FOBHWJLYC02TZSKR" localSheetId="3" hidden="1">#REF!</definedName>
    <definedName name="BEx7MI1EW6N7FOBHWJLYC02TZSKR" localSheetId="0" hidden="1">#REF!</definedName>
    <definedName name="BEx7MI1EW6N7FOBHWJLYC02TZSKR" localSheetId="1" hidden="1">#REF!</definedName>
    <definedName name="BEx7MI1EW6N7FOBHWJLYC02TZSKR" hidden="1">#REF!</definedName>
    <definedName name="BEx7MJZO3UKAMJ53UWOJ5ZD4GGMQ" localSheetId="7" hidden="1">#REF!</definedName>
    <definedName name="BEx7MJZO3UKAMJ53UWOJ5ZD4GGMQ" localSheetId="3" hidden="1">#REF!</definedName>
    <definedName name="BEx7MJZO3UKAMJ53UWOJ5ZD4GGMQ" localSheetId="0" hidden="1">#REF!</definedName>
    <definedName name="BEx7MJZO3UKAMJ53UWOJ5ZD4GGMQ" localSheetId="1" hidden="1">#REF!</definedName>
    <definedName name="BEx7MJZO3UKAMJ53UWOJ5ZD4GGMQ" hidden="1">#REF!</definedName>
    <definedName name="BEx7MO17TZ6L4457Q12FYYLUUZAZ" localSheetId="7" hidden="1">#REF!</definedName>
    <definedName name="BEx7MO17TZ6L4457Q12FYYLUUZAZ" localSheetId="3" hidden="1">#REF!</definedName>
    <definedName name="BEx7MO17TZ6L4457Q12FYYLUUZAZ" localSheetId="0" hidden="1">#REF!</definedName>
    <definedName name="BEx7MO17TZ6L4457Q12FYYLUUZAZ" localSheetId="1" hidden="1">#REF!</definedName>
    <definedName name="BEx7MO17TZ6L4457Q12FYYLUUZAZ" hidden="1">#REF!</definedName>
    <definedName name="BEx7MT4MFNXIVQGAT6D971GZW7CA" localSheetId="7" hidden="1">#REF!</definedName>
    <definedName name="BEx7MT4MFNXIVQGAT6D971GZW7CA" localSheetId="3" hidden="1">#REF!</definedName>
    <definedName name="BEx7MT4MFNXIVQGAT6D971GZW7CA" localSheetId="0" hidden="1">#REF!</definedName>
    <definedName name="BEx7MT4MFNXIVQGAT6D971GZW7CA" localSheetId="1" hidden="1">#REF!</definedName>
    <definedName name="BEx7MT4MFNXIVQGAT6D971GZW7CA" hidden="1">#REF!</definedName>
    <definedName name="BEx7MUMLPPX92MX7SA8S1PLONDL8" localSheetId="7" hidden="1">#REF!</definedName>
    <definedName name="BEx7MUMLPPX92MX7SA8S1PLONDL8" localSheetId="3" hidden="1">#REF!</definedName>
    <definedName name="BEx7MUMLPPX92MX7SA8S1PLONDL8" localSheetId="0" hidden="1">#REF!</definedName>
    <definedName name="BEx7MUMLPPX92MX7SA8S1PLONDL8" localSheetId="1" hidden="1">#REF!</definedName>
    <definedName name="BEx7MUMLPPX92MX7SA8S1PLONDL8" hidden="1">#REF!</definedName>
    <definedName name="BEx7MX0W532Q7CB4V6KFVC9WAOUI" localSheetId="7" hidden="1">#REF!</definedName>
    <definedName name="BEx7MX0W532Q7CB4V6KFVC9WAOUI" localSheetId="3" hidden="1">#REF!</definedName>
    <definedName name="BEx7MX0W532Q7CB4V6KFVC9WAOUI" localSheetId="0" hidden="1">#REF!</definedName>
    <definedName name="BEx7MX0W532Q7CB4V6KFVC9WAOUI" localSheetId="1" hidden="1">#REF!</definedName>
    <definedName name="BEx7MX0W532Q7CB4V6KFVC9WAOUI" hidden="1">#REF!</definedName>
    <definedName name="BEx7NB403NE748IF75RXMWOFQ986" localSheetId="7" hidden="1">#REF!</definedName>
    <definedName name="BEx7NB403NE748IF75RXMWOFQ986" localSheetId="3" hidden="1">#REF!</definedName>
    <definedName name="BEx7NB403NE748IF75RXMWOFQ986" localSheetId="0" hidden="1">#REF!</definedName>
    <definedName name="BEx7NB403NE748IF75RXMWOFQ986" localSheetId="1" hidden="1">#REF!</definedName>
    <definedName name="BEx7NB403NE748IF75RXMWOFQ986" hidden="1">#REF!</definedName>
    <definedName name="BEx7NI062THZAM6I8AJWTFJL91CS" localSheetId="7" hidden="1">#REF!</definedName>
    <definedName name="BEx7NI062THZAM6I8AJWTFJL91CS" localSheetId="3" hidden="1">#REF!</definedName>
    <definedName name="BEx7NI062THZAM6I8AJWTFJL91CS" localSheetId="0" hidden="1">#REF!</definedName>
    <definedName name="BEx7NI062THZAM6I8AJWTFJL91CS" localSheetId="1" hidden="1">#REF!</definedName>
    <definedName name="BEx7NI062THZAM6I8AJWTFJL91CS" hidden="1">#REF!</definedName>
    <definedName name="BEx904S75BPRYMHF0083JF7ES4NG" localSheetId="7" hidden="1">#REF!</definedName>
    <definedName name="BEx904S75BPRYMHF0083JF7ES4NG" localSheetId="3" hidden="1">#REF!</definedName>
    <definedName name="BEx904S75BPRYMHF0083JF7ES4NG" localSheetId="0" hidden="1">#REF!</definedName>
    <definedName name="BEx904S75BPRYMHF0083JF7ES4NG" localSheetId="1" hidden="1">#REF!</definedName>
    <definedName name="BEx904S75BPRYMHF0083JF7ES4NG" hidden="1">#REF!</definedName>
    <definedName name="BEx90HDD4RWF7JZGA8GCGG7D63MG" localSheetId="7" hidden="1">#REF!</definedName>
    <definedName name="BEx90HDD4RWF7JZGA8GCGG7D63MG" localSheetId="3" hidden="1">#REF!</definedName>
    <definedName name="BEx90HDD4RWF7JZGA8GCGG7D63MG" localSheetId="0" hidden="1">#REF!</definedName>
    <definedName name="BEx90HDD4RWF7JZGA8GCGG7D63MG" localSheetId="1" hidden="1">#REF!</definedName>
    <definedName name="BEx90HDD4RWF7JZGA8GCGG7D63MG" hidden="1">#REF!</definedName>
    <definedName name="BEx90HO6UVMFVSV8U0YBZFHNCL38" localSheetId="7" hidden="1">#REF!</definedName>
    <definedName name="BEx90HO6UVMFVSV8U0YBZFHNCL38" localSheetId="3" hidden="1">#REF!</definedName>
    <definedName name="BEx90HO6UVMFVSV8U0YBZFHNCL38" localSheetId="0" hidden="1">#REF!</definedName>
    <definedName name="BEx90HO6UVMFVSV8U0YBZFHNCL38" localSheetId="1" hidden="1">#REF!</definedName>
    <definedName name="BEx90HO6UVMFVSV8U0YBZFHNCL38" hidden="1">#REF!</definedName>
    <definedName name="BEx90VGH5H09ON2QXYC9WIIEU98T" localSheetId="7" hidden="1">#REF!</definedName>
    <definedName name="BEx90VGH5H09ON2QXYC9WIIEU98T" localSheetId="3" hidden="1">#REF!</definedName>
    <definedName name="BEx90VGH5H09ON2QXYC9WIIEU98T" localSheetId="0" hidden="1">#REF!</definedName>
    <definedName name="BEx90VGH5H09ON2QXYC9WIIEU98T" localSheetId="1" hidden="1">#REF!</definedName>
    <definedName name="BEx90VGH5H09ON2QXYC9WIIEU98T" hidden="1">#REF!</definedName>
    <definedName name="BEx9157279000SVN5XNWQ99JY0WU" localSheetId="7" hidden="1">#REF!</definedName>
    <definedName name="BEx9157279000SVN5XNWQ99JY0WU" localSheetId="3" hidden="1">#REF!</definedName>
    <definedName name="BEx9157279000SVN5XNWQ99JY0WU" localSheetId="0" hidden="1">#REF!</definedName>
    <definedName name="BEx9157279000SVN5XNWQ99JY0WU" localSheetId="1" hidden="1">#REF!</definedName>
    <definedName name="BEx9157279000SVN5XNWQ99JY0WU" hidden="1">#REF!</definedName>
    <definedName name="BEx9175B70QXYAU5A8DJPGZQ46L9" localSheetId="7" hidden="1">#REF!</definedName>
    <definedName name="BEx9175B70QXYAU5A8DJPGZQ46L9" localSheetId="3" hidden="1">#REF!</definedName>
    <definedName name="BEx9175B70QXYAU5A8DJPGZQ46L9" localSheetId="0" hidden="1">#REF!</definedName>
    <definedName name="BEx9175B70QXYAU5A8DJPGZQ46L9" localSheetId="1" hidden="1">#REF!</definedName>
    <definedName name="BEx9175B70QXYAU5A8DJPGZQ46L9" hidden="1">#REF!</definedName>
    <definedName name="BEx91AQQRTV87AO27VWHSFZAD4ZR" localSheetId="7" hidden="1">#REF!</definedName>
    <definedName name="BEx91AQQRTV87AO27VWHSFZAD4ZR" localSheetId="3" hidden="1">#REF!</definedName>
    <definedName name="BEx91AQQRTV87AO27VWHSFZAD4ZR" localSheetId="0" hidden="1">#REF!</definedName>
    <definedName name="BEx91AQQRTV87AO27VWHSFZAD4ZR" localSheetId="1" hidden="1">#REF!</definedName>
    <definedName name="BEx91AQQRTV87AO27VWHSFZAD4ZR" hidden="1">#REF!</definedName>
    <definedName name="BEx91L8FLL5CWLA2CDHKCOMGVDZN" localSheetId="7" hidden="1">#REF!</definedName>
    <definedName name="BEx91L8FLL5CWLA2CDHKCOMGVDZN" localSheetId="3" hidden="1">#REF!</definedName>
    <definedName name="BEx91L8FLL5CWLA2CDHKCOMGVDZN" localSheetId="0" hidden="1">#REF!</definedName>
    <definedName name="BEx91L8FLL5CWLA2CDHKCOMGVDZN" localSheetId="1" hidden="1">#REF!</definedName>
    <definedName name="BEx91L8FLL5CWLA2CDHKCOMGVDZN" hidden="1">#REF!</definedName>
    <definedName name="BEx91OTVH9ZDBC3QTORU8RZX4EOC" localSheetId="7" hidden="1">#REF!</definedName>
    <definedName name="BEx91OTVH9ZDBC3QTORU8RZX4EOC" localSheetId="3" hidden="1">#REF!</definedName>
    <definedName name="BEx91OTVH9ZDBC3QTORU8RZX4EOC" localSheetId="0" hidden="1">#REF!</definedName>
    <definedName name="BEx91OTVH9ZDBC3QTORU8RZX4EOC" localSheetId="1" hidden="1">#REF!</definedName>
    <definedName name="BEx91OTVH9ZDBC3QTORU8RZX4EOC" hidden="1">#REF!</definedName>
    <definedName name="BEx91QH5JRZKQP1GPN2SQMR3CKAG" localSheetId="7" hidden="1">#REF!</definedName>
    <definedName name="BEx91QH5JRZKQP1GPN2SQMR3CKAG" localSheetId="3" hidden="1">#REF!</definedName>
    <definedName name="BEx91QH5JRZKQP1GPN2SQMR3CKAG" localSheetId="0" hidden="1">#REF!</definedName>
    <definedName name="BEx91QH5JRZKQP1GPN2SQMR3CKAG" localSheetId="1" hidden="1">#REF!</definedName>
    <definedName name="BEx91QH5JRZKQP1GPN2SQMR3CKAG" hidden="1">#REF!</definedName>
    <definedName name="BEx91ROALDNHO7FI4X8L61RH4UJE" localSheetId="7" hidden="1">#REF!</definedName>
    <definedName name="BEx91ROALDNHO7FI4X8L61RH4UJE" localSheetId="3" hidden="1">#REF!</definedName>
    <definedName name="BEx91ROALDNHO7FI4X8L61RH4UJE" localSheetId="0" hidden="1">#REF!</definedName>
    <definedName name="BEx91ROALDNHO7FI4X8L61RH4UJE" localSheetId="1" hidden="1">#REF!</definedName>
    <definedName name="BEx91ROALDNHO7FI4X8L61RH4UJE" hidden="1">#REF!</definedName>
    <definedName name="BEx91TMID71GVYH0U16QM1RV3PX0" localSheetId="7" hidden="1">#REF!</definedName>
    <definedName name="BEx91TMID71GVYH0U16QM1RV3PX0" localSheetId="3" hidden="1">#REF!</definedName>
    <definedName name="BEx91TMID71GVYH0U16QM1RV3PX0" localSheetId="0" hidden="1">#REF!</definedName>
    <definedName name="BEx91TMID71GVYH0U16QM1RV3PX0" localSheetId="1" hidden="1">#REF!</definedName>
    <definedName name="BEx91TMID71GVYH0U16QM1RV3PX0" hidden="1">#REF!</definedName>
    <definedName name="BEx91VF2D78PAF337E3L2L81K9W2" localSheetId="7" hidden="1">#REF!</definedName>
    <definedName name="BEx91VF2D78PAF337E3L2L81K9W2" localSheetId="3" hidden="1">#REF!</definedName>
    <definedName name="BEx91VF2D78PAF337E3L2L81K9W2" localSheetId="0" hidden="1">#REF!</definedName>
    <definedName name="BEx91VF2D78PAF337E3L2L81K9W2" localSheetId="1" hidden="1">#REF!</definedName>
    <definedName name="BEx91VF2D78PAF337E3L2L81K9W2" hidden="1">#REF!</definedName>
    <definedName name="BEx921PNZ46VORG2VRMWREWIC0SE" localSheetId="7" hidden="1">#REF!</definedName>
    <definedName name="BEx921PNZ46VORG2VRMWREWIC0SE" localSheetId="3" hidden="1">#REF!</definedName>
    <definedName name="BEx921PNZ46VORG2VRMWREWIC0SE" localSheetId="0" hidden="1">#REF!</definedName>
    <definedName name="BEx921PNZ46VORG2VRMWREWIC0SE" localSheetId="1" hidden="1">#REF!</definedName>
    <definedName name="BEx921PNZ46VORG2VRMWREWIC0SE" hidden="1">#REF!</definedName>
    <definedName name="BEx929CVDCG5CFUQWNDLOSNRQ1FN" localSheetId="7" hidden="1">#REF!</definedName>
    <definedName name="BEx929CVDCG5CFUQWNDLOSNRQ1FN" localSheetId="3" hidden="1">#REF!</definedName>
    <definedName name="BEx929CVDCG5CFUQWNDLOSNRQ1FN" localSheetId="0" hidden="1">#REF!</definedName>
    <definedName name="BEx929CVDCG5CFUQWNDLOSNRQ1FN" localSheetId="1" hidden="1">#REF!</definedName>
    <definedName name="BEx929CVDCG5CFUQWNDLOSNRQ1FN" hidden="1">#REF!</definedName>
    <definedName name="BEx92DPEKL5WM5A3CN8674JI0PR3" localSheetId="7" hidden="1">#REF!</definedName>
    <definedName name="BEx92DPEKL5WM5A3CN8674JI0PR3" localSheetId="3" hidden="1">#REF!</definedName>
    <definedName name="BEx92DPEKL5WM5A3CN8674JI0PR3" localSheetId="0" hidden="1">#REF!</definedName>
    <definedName name="BEx92DPEKL5WM5A3CN8674JI0PR3" localSheetId="1" hidden="1">#REF!</definedName>
    <definedName name="BEx92DPEKL5WM5A3CN8674JI0PR3" hidden="1">#REF!</definedName>
    <definedName name="BEx92ER2RMY93TZK0D9L9T3H0GI5" localSheetId="7" hidden="1">#REF!</definedName>
    <definedName name="BEx92ER2RMY93TZK0D9L9T3H0GI5" localSheetId="3" hidden="1">#REF!</definedName>
    <definedName name="BEx92ER2RMY93TZK0D9L9T3H0GI5" localSheetId="0" hidden="1">#REF!</definedName>
    <definedName name="BEx92ER2RMY93TZK0D9L9T3H0GI5" localSheetId="1" hidden="1">#REF!</definedName>
    <definedName name="BEx92ER2RMY93TZK0D9L9T3H0GI5" hidden="1">#REF!</definedName>
    <definedName name="BEx92FI04PJT4LI23KKIHRXWJDTT" localSheetId="7" hidden="1">#REF!</definedName>
    <definedName name="BEx92FI04PJT4LI23KKIHRXWJDTT" localSheetId="3" hidden="1">#REF!</definedName>
    <definedName name="BEx92FI04PJT4LI23KKIHRXWJDTT" localSheetId="0" hidden="1">#REF!</definedName>
    <definedName name="BEx92FI04PJT4LI23KKIHRXWJDTT" localSheetId="1" hidden="1">#REF!</definedName>
    <definedName name="BEx92FI04PJT4LI23KKIHRXWJDTT" hidden="1">#REF!</definedName>
    <definedName name="BEx92HR14HQ9D5JXCSPA4SS4RT62" localSheetId="7" hidden="1">#REF!</definedName>
    <definedName name="BEx92HR14HQ9D5JXCSPA4SS4RT62" localSheetId="3" hidden="1">#REF!</definedName>
    <definedName name="BEx92HR14HQ9D5JXCSPA4SS4RT62" localSheetId="0" hidden="1">#REF!</definedName>
    <definedName name="BEx92HR14HQ9D5JXCSPA4SS4RT62" localSheetId="1" hidden="1">#REF!</definedName>
    <definedName name="BEx92HR14HQ9D5JXCSPA4SS4RT62" hidden="1">#REF!</definedName>
    <definedName name="BEx92HWA2D6A5EX9MFG68G0NOMSN" localSheetId="7" hidden="1">#REF!</definedName>
    <definedName name="BEx92HWA2D6A5EX9MFG68G0NOMSN" localSheetId="3" hidden="1">#REF!</definedName>
    <definedName name="BEx92HWA2D6A5EX9MFG68G0NOMSN" localSheetId="0" hidden="1">#REF!</definedName>
    <definedName name="BEx92HWA2D6A5EX9MFG68G0NOMSN" localSheetId="1" hidden="1">#REF!</definedName>
    <definedName name="BEx92HWA2D6A5EX9MFG68G0NOMSN" hidden="1">#REF!</definedName>
    <definedName name="BEx92I1SQUKW2W7S22E82HLJXRGK" localSheetId="7" hidden="1">#REF!</definedName>
    <definedName name="BEx92I1SQUKW2W7S22E82HLJXRGK" localSheetId="3" hidden="1">#REF!</definedName>
    <definedName name="BEx92I1SQUKW2W7S22E82HLJXRGK" localSheetId="0" hidden="1">#REF!</definedName>
    <definedName name="BEx92I1SQUKW2W7S22E82HLJXRGK" localSheetId="1" hidden="1">#REF!</definedName>
    <definedName name="BEx92I1SQUKW2W7S22E82HLJXRGK" hidden="1">#REF!</definedName>
    <definedName name="BEx92PUBDIXAU1FW5ZAXECMAU0LN" localSheetId="7" hidden="1">#REF!</definedName>
    <definedName name="BEx92PUBDIXAU1FW5ZAXECMAU0LN" localSheetId="3" hidden="1">#REF!</definedName>
    <definedName name="BEx92PUBDIXAU1FW5ZAXECMAU0LN" localSheetId="0" hidden="1">#REF!</definedName>
    <definedName name="BEx92PUBDIXAU1FW5ZAXECMAU0LN" localSheetId="1" hidden="1">#REF!</definedName>
    <definedName name="BEx92PUBDIXAU1FW5ZAXECMAU0LN" hidden="1">#REF!</definedName>
    <definedName name="BEx92S8MHFFIVRQ2YSHZNQGOFUHD" localSheetId="7" hidden="1">#REF!</definedName>
    <definedName name="BEx92S8MHFFIVRQ2YSHZNQGOFUHD" localSheetId="3" hidden="1">#REF!</definedName>
    <definedName name="BEx92S8MHFFIVRQ2YSHZNQGOFUHD" localSheetId="0" hidden="1">#REF!</definedName>
    <definedName name="BEx92S8MHFFIVRQ2YSHZNQGOFUHD" localSheetId="1" hidden="1">#REF!</definedName>
    <definedName name="BEx92S8MHFFIVRQ2YSHZNQGOFUHD" hidden="1">#REF!</definedName>
    <definedName name="BEx92VJ5FJGXISSSMOUAESCSIWFV" localSheetId="7" hidden="1">#REF!</definedName>
    <definedName name="BEx92VJ5FJGXISSSMOUAESCSIWFV" localSheetId="3" hidden="1">#REF!</definedName>
    <definedName name="BEx92VJ5FJGXISSSMOUAESCSIWFV" localSheetId="0" hidden="1">#REF!</definedName>
    <definedName name="BEx92VJ5FJGXISSSMOUAESCSIWFV" localSheetId="1" hidden="1">#REF!</definedName>
    <definedName name="BEx92VJ5FJGXISSSMOUAESCSIWFV" hidden="1">#REF!</definedName>
    <definedName name="BEx93B9OULL2YGC896XXYAAJSTRK" localSheetId="7" hidden="1">#REF!</definedName>
    <definedName name="BEx93B9OULL2YGC896XXYAAJSTRK" localSheetId="3" hidden="1">#REF!</definedName>
    <definedName name="BEx93B9OULL2YGC896XXYAAJSTRK" localSheetId="0" hidden="1">#REF!</definedName>
    <definedName name="BEx93B9OULL2YGC896XXYAAJSTRK" localSheetId="1" hidden="1">#REF!</definedName>
    <definedName name="BEx93B9OULL2YGC896XXYAAJSTRK" hidden="1">#REF!</definedName>
    <definedName name="BEx93FRKF99NRT3LH99UTIH7AAYF" localSheetId="7" hidden="1">#REF!</definedName>
    <definedName name="BEx93FRKF99NRT3LH99UTIH7AAYF" localSheetId="3" hidden="1">#REF!</definedName>
    <definedName name="BEx93FRKF99NRT3LH99UTIH7AAYF" localSheetId="0" hidden="1">#REF!</definedName>
    <definedName name="BEx93FRKF99NRT3LH99UTIH7AAYF" localSheetId="1" hidden="1">#REF!</definedName>
    <definedName name="BEx93FRKF99NRT3LH99UTIH7AAYF" hidden="1">#REF!</definedName>
    <definedName name="BEx93M7FSHP50OG34A4W8W8DF12U" localSheetId="7" hidden="1">#REF!</definedName>
    <definedName name="BEx93M7FSHP50OG34A4W8W8DF12U" localSheetId="3" hidden="1">#REF!</definedName>
    <definedName name="BEx93M7FSHP50OG34A4W8W8DF12U" localSheetId="0" hidden="1">#REF!</definedName>
    <definedName name="BEx93M7FSHP50OG34A4W8W8DF12U" localSheetId="1" hidden="1">#REF!</definedName>
    <definedName name="BEx93M7FSHP50OG34A4W8W8DF12U" hidden="1">#REF!</definedName>
    <definedName name="BEx93OLWY2O3PRA74U41VG5RXT4Q" localSheetId="7" hidden="1">#REF!</definedName>
    <definedName name="BEx93OLWY2O3PRA74U41VG5RXT4Q" localSheetId="3" hidden="1">#REF!</definedName>
    <definedName name="BEx93OLWY2O3PRA74U41VG5RXT4Q" localSheetId="0" hidden="1">#REF!</definedName>
    <definedName name="BEx93OLWY2O3PRA74U41VG5RXT4Q" localSheetId="1" hidden="1">#REF!</definedName>
    <definedName name="BEx93OLWY2O3PRA74U41VG5RXT4Q" hidden="1">#REF!</definedName>
    <definedName name="BEx93RWFAF6YJGYUTITVM445C02U" localSheetId="7" hidden="1">#REF!</definedName>
    <definedName name="BEx93RWFAF6YJGYUTITVM445C02U" localSheetId="3" hidden="1">#REF!</definedName>
    <definedName name="BEx93RWFAF6YJGYUTITVM445C02U" localSheetId="0" hidden="1">#REF!</definedName>
    <definedName name="BEx93RWFAF6YJGYUTITVM445C02U" localSheetId="1" hidden="1">#REF!</definedName>
    <definedName name="BEx93RWFAF6YJGYUTITVM445C02U" hidden="1">#REF!</definedName>
    <definedName name="BEx93SY9RWG3HUV4YXQKXJH9FH14" localSheetId="7" hidden="1">#REF!</definedName>
    <definedName name="BEx93SY9RWG3HUV4YXQKXJH9FH14" localSheetId="3" hidden="1">#REF!</definedName>
    <definedName name="BEx93SY9RWG3HUV4YXQKXJH9FH14" localSheetId="0" hidden="1">#REF!</definedName>
    <definedName name="BEx93SY9RWG3HUV4YXQKXJH9FH14" localSheetId="1" hidden="1">#REF!</definedName>
    <definedName name="BEx93SY9RWG3HUV4YXQKXJH9FH14" hidden="1">#REF!</definedName>
    <definedName name="BEx93TJUX3U0FJDBG6DDSNQ91R5J" localSheetId="7" hidden="1">#REF!</definedName>
    <definedName name="BEx93TJUX3U0FJDBG6DDSNQ91R5J" localSheetId="3" hidden="1">#REF!</definedName>
    <definedName name="BEx93TJUX3U0FJDBG6DDSNQ91R5J" localSheetId="0" hidden="1">#REF!</definedName>
    <definedName name="BEx93TJUX3U0FJDBG6DDSNQ91R5J" localSheetId="1" hidden="1">#REF!</definedName>
    <definedName name="BEx93TJUX3U0FJDBG6DDSNQ91R5J" hidden="1">#REF!</definedName>
    <definedName name="BEx942UCRHMI4B0US31HO95GSC2X" localSheetId="7" hidden="1">#REF!</definedName>
    <definedName name="BEx942UCRHMI4B0US31HO95GSC2X" localSheetId="3" hidden="1">#REF!</definedName>
    <definedName name="BEx942UCRHMI4B0US31HO95GSC2X" localSheetId="0" hidden="1">#REF!</definedName>
    <definedName name="BEx942UCRHMI4B0US31HO95GSC2X" localSheetId="1" hidden="1">#REF!</definedName>
    <definedName name="BEx942UCRHMI4B0US31HO95GSC2X" hidden="1">#REF!</definedName>
    <definedName name="BEx942ZND3V7XSHKTD0UH9X85N5E" localSheetId="7" hidden="1">#REF!</definedName>
    <definedName name="BEx942ZND3V7XSHKTD0UH9X85N5E" localSheetId="3" hidden="1">#REF!</definedName>
    <definedName name="BEx942ZND3V7XSHKTD0UH9X85N5E" localSheetId="0" hidden="1">#REF!</definedName>
    <definedName name="BEx942ZND3V7XSHKTD0UH9X85N5E" localSheetId="1" hidden="1">#REF!</definedName>
    <definedName name="BEx942ZND3V7XSHKTD0UH9X85N5E" hidden="1">#REF!</definedName>
    <definedName name="BEx947HHLR6UU6NYPNDZRF79V52K" localSheetId="7" hidden="1">#REF!</definedName>
    <definedName name="BEx947HHLR6UU6NYPNDZRF79V52K" localSheetId="3" hidden="1">#REF!</definedName>
    <definedName name="BEx947HHLR6UU6NYPNDZRF79V52K" localSheetId="0" hidden="1">#REF!</definedName>
    <definedName name="BEx947HHLR6UU6NYPNDZRF79V52K" localSheetId="1" hidden="1">#REF!</definedName>
    <definedName name="BEx947HHLR6UU6NYPNDZRF79V52K" hidden="1">#REF!</definedName>
    <definedName name="BEx948ZFFQWVIDNG4AZAUGGGEB5U" localSheetId="7" hidden="1">#REF!</definedName>
    <definedName name="BEx948ZFFQWVIDNG4AZAUGGGEB5U" localSheetId="3" hidden="1">#REF!</definedName>
    <definedName name="BEx948ZFFQWVIDNG4AZAUGGGEB5U" localSheetId="0" hidden="1">#REF!</definedName>
    <definedName name="BEx948ZFFQWVIDNG4AZAUGGGEB5U" localSheetId="1" hidden="1">#REF!</definedName>
    <definedName name="BEx948ZFFQWVIDNG4AZAUGGGEB5U" hidden="1">#REF!</definedName>
    <definedName name="BEx94CKXG92OMURH41SNU6IOHK4J" localSheetId="7" hidden="1">#REF!</definedName>
    <definedName name="BEx94CKXG92OMURH41SNU6IOHK4J" localSheetId="3" hidden="1">#REF!</definedName>
    <definedName name="BEx94CKXG92OMURH41SNU6IOHK4J" localSheetId="0" hidden="1">#REF!</definedName>
    <definedName name="BEx94CKXG92OMURH41SNU6IOHK4J" localSheetId="1" hidden="1">#REF!</definedName>
    <definedName name="BEx94CKXG92OMURH41SNU6IOHK4J" hidden="1">#REF!</definedName>
    <definedName name="BEx94GXG30CIVB6ZQN3X3IK6BZXQ" localSheetId="7" hidden="1">#REF!</definedName>
    <definedName name="BEx94GXG30CIVB6ZQN3X3IK6BZXQ" localSheetId="3" hidden="1">#REF!</definedName>
    <definedName name="BEx94GXG30CIVB6ZQN3X3IK6BZXQ" localSheetId="0" hidden="1">#REF!</definedName>
    <definedName name="BEx94GXG30CIVB6ZQN3X3IK6BZXQ" localSheetId="1" hidden="1">#REF!</definedName>
    <definedName name="BEx94GXG30CIVB6ZQN3X3IK6BZXQ" hidden="1">#REF!</definedName>
    <definedName name="BEx94HJ0DWZHE39X4BLCQCJ3M1MC" localSheetId="7" hidden="1">#REF!</definedName>
    <definedName name="BEx94HJ0DWZHE39X4BLCQCJ3M1MC" localSheetId="3" hidden="1">#REF!</definedName>
    <definedName name="BEx94HJ0DWZHE39X4BLCQCJ3M1MC" localSheetId="0" hidden="1">#REF!</definedName>
    <definedName name="BEx94HJ0DWZHE39X4BLCQCJ3M1MC" localSheetId="1" hidden="1">#REF!</definedName>
    <definedName name="BEx94HJ0DWZHE39X4BLCQCJ3M1MC" hidden="1">#REF!</definedName>
    <definedName name="BEx94HZ5LURYM9ST744ALV6ZCKYP" localSheetId="7" hidden="1">#REF!</definedName>
    <definedName name="BEx94HZ5LURYM9ST744ALV6ZCKYP" localSheetId="3" hidden="1">#REF!</definedName>
    <definedName name="BEx94HZ5LURYM9ST744ALV6ZCKYP" localSheetId="0" hidden="1">#REF!</definedName>
    <definedName name="BEx94HZ5LURYM9ST744ALV6ZCKYP" localSheetId="1" hidden="1">#REF!</definedName>
    <definedName name="BEx94HZ5LURYM9ST744ALV6ZCKYP" hidden="1">#REF!</definedName>
    <definedName name="BEx94IQ75E90YUMWJ9N591LR7DQQ" localSheetId="7" hidden="1">#REF!</definedName>
    <definedName name="BEx94IQ75E90YUMWJ9N591LR7DQQ" localSheetId="3" hidden="1">#REF!</definedName>
    <definedName name="BEx94IQ75E90YUMWJ9N591LR7DQQ" localSheetId="0" hidden="1">#REF!</definedName>
    <definedName name="BEx94IQ75E90YUMWJ9N591LR7DQQ" localSheetId="1" hidden="1">#REF!</definedName>
    <definedName name="BEx94IQ75E90YUMWJ9N591LR7DQQ" hidden="1">#REF!</definedName>
    <definedName name="BEx94N7W5T3U7UOE97D6OVIBUCXS" localSheetId="7" hidden="1">#REF!</definedName>
    <definedName name="BEx94N7W5T3U7UOE97D6OVIBUCXS" localSheetId="3" hidden="1">#REF!</definedName>
    <definedName name="BEx94N7W5T3U7UOE97D6OVIBUCXS" localSheetId="0" hidden="1">#REF!</definedName>
    <definedName name="BEx94N7W5T3U7UOE97D6OVIBUCXS" localSheetId="1" hidden="1">#REF!</definedName>
    <definedName name="BEx94N7W5T3U7UOE97D6OVIBUCXS" hidden="1">#REF!</definedName>
    <definedName name="BEx955NIAWX5OLAHMTV6QFUZPR30" localSheetId="7" hidden="1">#REF!</definedName>
    <definedName name="BEx955NIAWX5OLAHMTV6QFUZPR30" localSheetId="3" hidden="1">#REF!</definedName>
    <definedName name="BEx955NIAWX5OLAHMTV6QFUZPR30" localSheetId="0" hidden="1">#REF!</definedName>
    <definedName name="BEx955NIAWX5OLAHMTV6QFUZPR30" localSheetId="1" hidden="1">#REF!</definedName>
    <definedName name="BEx955NIAWX5OLAHMTV6QFUZPR30" hidden="1">#REF!</definedName>
    <definedName name="BEx9581TYVI2M5TT4ISDAJV4W7Z6" localSheetId="7" hidden="1">#REF!</definedName>
    <definedName name="BEx9581TYVI2M5TT4ISDAJV4W7Z6" localSheetId="3" hidden="1">#REF!</definedName>
    <definedName name="BEx9581TYVI2M5TT4ISDAJV4W7Z6" localSheetId="0" hidden="1">#REF!</definedName>
    <definedName name="BEx9581TYVI2M5TT4ISDAJV4W7Z6" localSheetId="1" hidden="1">#REF!</definedName>
    <definedName name="BEx9581TYVI2M5TT4ISDAJV4W7Z6" hidden="1">#REF!</definedName>
    <definedName name="BEx95G55NR99FDSE95CXDI4DKWSV" localSheetId="7" hidden="1">#REF!</definedName>
    <definedName name="BEx95G55NR99FDSE95CXDI4DKWSV" localSheetId="3" hidden="1">#REF!</definedName>
    <definedName name="BEx95G55NR99FDSE95CXDI4DKWSV" localSheetId="0" hidden="1">#REF!</definedName>
    <definedName name="BEx95G55NR99FDSE95CXDI4DKWSV" localSheetId="1" hidden="1">#REF!</definedName>
    <definedName name="BEx95G55NR99FDSE95CXDI4DKWSV" hidden="1">#REF!</definedName>
    <definedName name="BEx95NHF4RVUE0YDOAFZEIVBYJXD" localSheetId="7" hidden="1">#REF!</definedName>
    <definedName name="BEx95NHF4RVUE0YDOAFZEIVBYJXD" localSheetId="3" hidden="1">#REF!</definedName>
    <definedName name="BEx95NHF4RVUE0YDOAFZEIVBYJXD" localSheetId="0" hidden="1">#REF!</definedName>
    <definedName name="BEx95NHF4RVUE0YDOAFZEIVBYJXD" localSheetId="1" hidden="1">#REF!</definedName>
    <definedName name="BEx95NHF4RVUE0YDOAFZEIVBYJXD" hidden="1">#REF!</definedName>
    <definedName name="BEx95QBZMG0E2KQ9BERJ861QLYN3" localSheetId="7" hidden="1">#REF!</definedName>
    <definedName name="BEx95QBZMG0E2KQ9BERJ861QLYN3" localSheetId="3" hidden="1">#REF!</definedName>
    <definedName name="BEx95QBZMG0E2KQ9BERJ861QLYN3" localSheetId="0" hidden="1">#REF!</definedName>
    <definedName name="BEx95QBZMG0E2KQ9BERJ861QLYN3" localSheetId="1" hidden="1">#REF!</definedName>
    <definedName name="BEx95QBZMG0E2KQ9BERJ861QLYN3" hidden="1">#REF!</definedName>
    <definedName name="BEx95QHBVDN795UNQJLRXG3RDU49" localSheetId="7" hidden="1">#REF!</definedName>
    <definedName name="BEx95QHBVDN795UNQJLRXG3RDU49" localSheetId="3" hidden="1">#REF!</definedName>
    <definedName name="BEx95QHBVDN795UNQJLRXG3RDU49" localSheetId="0" hidden="1">#REF!</definedName>
    <definedName name="BEx95QHBVDN795UNQJLRXG3RDU49" localSheetId="1" hidden="1">#REF!</definedName>
    <definedName name="BEx95QHBVDN795UNQJLRXG3RDU49" hidden="1">#REF!</definedName>
    <definedName name="BEx95TBVUWV7L7OMFMZDQEXGVHU6" localSheetId="7" hidden="1">#REF!</definedName>
    <definedName name="BEx95TBVUWV7L7OMFMZDQEXGVHU6" localSheetId="3" hidden="1">#REF!</definedName>
    <definedName name="BEx95TBVUWV7L7OMFMZDQEXGVHU6" localSheetId="0" hidden="1">#REF!</definedName>
    <definedName name="BEx95TBVUWV7L7OMFMZDQEXGVHU6" localSheetId="1" hidden="1">#REF!</definedName>
    <definedName name="BEx95TBVUWV7L7OMFMZDQEXGVHU6" hidden="1">#REF!</definedName>
    <definedName name="BEx95U89DZZSVO39TGS62CX8G9N4" localSheetId="7" hidden="1">#REF!</definedName>
    <definedName name="BEx95U89DZZSVO39TGS62CX8G9N4" localSheetId="3" hidden="1">#REF!</definedName>
    <definedName name="BEx95U89DZZSVO39TGS62CX8G9N4" localSheetId="0" hidden="1">#REF!</definedName>
    <definedName name="BEx95U89DZZSVO39TGS62CX8G9N4" localSheetId="1" hidden="1">#REF!</definedName>
    <definedName name="BEx95U89DZZSVO39TGS62CX8G9N4" hidden="1">#REF!</definedName>
    <definedName name="BEx95XTPKKKJG67C45LRX0T25I06" localSheetId="7" hidden="1">#REF!</definedName>
    <definedName name="BEx95XTPKKKJG67C45LRX0T25I06" localSheetId="3" hidden="1">#REF!</definedName>
    <definedName name="BEx95XTPKKKJG67C45LRX0T25I06" localSheetId="0" hidden="1">#REF!</definedName>
    <definedName name="BEx95XTPKKKJG67C45LRX0T25I06" localSheetId="1" hidden="1">#REF!</definedName>
    <definedName name="BEx95XTPKKKJG67C45LRX0T25I06" hidden="1">#REF!</definedName>
    <definedName name="BEx9602K2GHNBUEUVT9ONRQU1GMD" localSheetId="7" hidden="1">#REF!</definedName>
    <definedName name="BEx9602K2GHNBUEUVT9ONRQU1GMD" localSheetId="3" hidden="1">#REF!</definedName>
    <definedName name="BEx9602K2GHNBUEUVT9ONRQU1GMD" localSheetId="0" hidden="1">#REF!</definedName>
    <definedName name="BEx9602K2GHNBUEUVT9ONRQU1GMD" localSheetId="1" hidden="1">#REF!</definedName>
    <definedName name="BEx9602K2GHNBUEUVT9ONRQU1GMD" hidden="1">#REF!</definedName>
    <definedName name="BEx9602LTEI8BPC79BGMRK6S0RP8" localSheetId="7" hidden="1">#REF!</definedName>
    <definedName name="BEx9602LTEI8BPC79BGMRK6S0RP8" localSheetId="3" hidden="1">#REF!</definedName>
    <definedName name="BEx9602LTEI8BPC79BGMRK6S0RP8" localSheetId="0" hidden="1">#REF!</definedName>
    <definedName name="BEx9602LTEI8BPC79BGMRK6S0RP8" localSheetId="1" hidden="1">#REF!</definedName>
    <definedName name="BEx9602LTEI8BPC79BGMRK6S0RP8" hidden="1">#REF!</definedName>
    <definedName name="BEx962BL3Y4LA53EBYI64ZYMZE8U" localSheetId="7" hidden="1">#REF!</definedName>
    <definedName name="BEx962BL3Y4LA53EBYI64ZYMZE8U" localSheetId="3" hidden="1">#REF!</definedName>
    <definedName name="BEx962BL3Y4LA53EBYI64ZYMZE8U" localSheetId="0" hidden="1">#REF!</definedName>
    <definedName name="BEx962BL3Y4LA53EBYI64ZYMZE8U" localSheetId="1" hidden="1">#REF!</definedName>
    <definedName name="BEx962BL3Y4LA53EBYI64ZYMZE8U" hidden="1">#REF!</definedName>
    <definedName name="BEx96HAWZ2EMMI7VJ5NQXGK044OO" localSheetId="7" hidden="1">#REF!</definedName>
    <definedName name="BEx96HAWZ2EMMI7VJ5NQXGK044OO" localSheetId="3" hidden="1">#REF!</definedName>
    <definedName name="BEx96HAWZ2EMMI7VJ5NQXGK044OO" localSheetId="0" hidden="1">#REF!</definedName>
    <definedName name="BEx96HAWZ2EMMI7VJ5NQXGK044OO" localSheetId="1" hidden="1">#REF!</definedName>
    <definedName name="BEx96HAWZ2EMMI7VJ5NQXGK044OO" hidden="1">#REF!</definedName>
    <definedName name="BEx96KR21O7H9R29TN0S45Y3QPUK" localSheetId="7" hidden="1">#REF!</definedName>
    <definedName name="BEx96KR21O7H9R29TN0S45Y3QPUK" localSheetId="3" hidden="1">#REF!</definedName>
    <definedName name="BEx96KR21O7H9R29TN0S45Y3QPUK" localSheetId="0" hidden="1">#REF!</definedName>
    <definedName name="BEx96KR21O7H9R29TN0S45Y3QPUK" localSheetId="1" hidden="1">#REF!</definedName>
    <definedName name="BEx96KR21O7H9R29TN0S45Y3QPUK" hidden="1">#REF!</definedName>
    <definedName name="BEx96SUFKHHFE8XQ6UUO6ILDOXHO" localSheetId="7" hidden="1">#REF!</definedName>
    <definedName name="BEx96SUFKHHFE8XQ6UUO6ILDOXHO" localSheetId="3" hidden="1">#REF!</definedName>
    <definedName name="BEx96SUFKHHFE8XQ6UUO6ILDOXHO" localSheetId="0" hidden="1">#REF!</definedName>
    <definedName name="BEx96SUFKHHFE8XQ6UUO6ILDOXHO" localSheetId="1" hidden="1">#REF!</definedName>
    <definedName name="BEx96SUFKHHFE8XQ6UUO6ILDOXHO" hidden="1">#REF!</definedName>
    <definedName name="BEx96UN4YWXBDEZ1U1ZUIPP41Z7I" localSheetId="7" hidden="1">#REF!</definedName>
    <definedName name="BEx96UN4YWXBDEZ1U1ZUIPP41Z7I" localSheetId="3" hidden="1">#REF!</definedName>
    <definedName name="BEx96UN4YWXBDEZ1U1ZUIPP41Z7I" localSheetId="0" hidden="1">#REF!</definedName>
    <definedName name="BEx96UN4YWXBDEZ1U1ZUIPP41Z7I" localSheetId="1" hidden="1">#REF!</definedName>
    <definedName name="BEx96UN4YWXBDEZ1U1ZUIPP41Z7I" hidden="1">#REF!</definedName>
    <definedName name="BEx978KSD61YJH3S9DGO050R2EHA" localSheetId="7" hidden="1">#REF!</definedName>
    <definedName name="BEx978KSD61YJH3S9DGO050R2EHA" localSheetId="3" hidden="1">#REF!</definedName>
    <definedName name="BEx978KSD61YJH3S9DGO050R2EHA" localSheetId="0" hidden="1">#REF!</definedName>
    <definedName name="BEx978KSD61YJH3S9DGO050R2EHA" localSheetId="1" hidden="1">#REF!</definedName>
    <definedName name="BEx978KSD61YJH3S9DGO050R2EHA" hidden="1">#REF!</definedName>
    <definedName name="BEx97H9O1NAKAPK4MX4PKO34ICL5" localSheetId="7" hidden="1">#REF!</definedName>
    <definedName name="BEx97H9O1NAKAPK4MX4PKO34ICL5" localSheetId="3" hidden="1">#REF!</definedName>
    <definedName name="BEx97H9O1NAKAPK4MX4PKO34ICL5" localSheetId="0" hidden="1">#REF!</definedName>
    <definedName name="BEx97H9O1NAKAPK4MX4PKO34ICL5" localSheetId="1" hidden="1">#REF!</definedName>
    <definedName name="BEx97H9O1NAKAPK4MX4PKO34ICL5" hidden="1">#REF!</definedName>
    <definedName name="BEx97MNUZQ1Z0AO2FL7XQYVNCPR7" localSheetId="7" hidden="1">#REF!</definedName>
    <definedName name="BEx97MNUZQ1Z0AO2FL7XQYVNCPR7" localSheetId="3" hidden="1">#REF!</definedName>
    <definedName name="BEx97MNUZQ1Z0AO2FL7XQYVNCPR7" localSheetId="0" hidden="1">#REF!</definedName>
    <definedName name="BEx97MNUZQ1Z0AO2FL7XQYVNCPR7" localSheetId="1" hidden="1">#REF!</definedName>
    <definedName name="BEx97MNUZQ1Z0AO2FL7XQYVNCPR7" hidden="1">#REF!</definedName>
    <definedName name="BEx97NPQBACJVD9K1YXI08RTW9E2" localSheetId="7" hidden="1">#REF!</definedName>
    <definedName name="BEx97NPQBACJVD9K1YXI08RTW9E2" localSheetId="3" hidden="1">#REF!</definedName>
    <definedName name="BEx97NPQBACJVD9K1YXI08RTW9E2" localSheetId="0" hidden="1">#REF!</definedName>
    <definedName name="BEx97NPQBACJVD9K1YXI08RTW9E2" localSheetId="1" hidden="1">#REF!</definedName>
    <definedName name="BEx97NPQBACJVD9K1YXI08RTW9E2" hidden="1">#REF!</definedName>
    <definedName name="BEx97RWQLXS0OORDCN69IGA58CWU" localSheetId="7" hidden="1">#REF!</definedName>
    <definedName name="BEx97RWQLXS0OORDCN69IGA58CWU" localSheetId="3" hidden="1">#REF!</definedName>
    <definedName name="BEx97RWQLXS0OORDCN69IGA58CWU" localSheetId="0" hidden="1">#REF!</definedName>
    <definedName name="BEx97RWQLXS0OORDCN69IGA58CWU" localSheetId="1" hidden="1">#REF!</definedName>
    <definedName name="BEx97RWQLXS0OORDCN69IGA58CWU" hidden="1">#REF!</definedName>
    <definedName name="BEx97YNGGDFIXHTMGFL2IHAQX9MI" localSheetId="7" hidden="1">#REF!</definedName>
    <definedName name="BEx97YNGGDFIXHTMGFL2IHAQX9MI" localSheetId="3" hidden="1">#REF!</definedName>
    <definedName name="BEx97YNGGDFIXHTMGFL2IHAQX9MI" localSheetId="0" hidden="1">#REF!</definedName>
    <definedName name="BEx97YNGGDFIXHTMGFL2IHAQX9MI" localSheetId="1" hidden="1">#REF!</definedName>
    <definedName name="BEx97YNGGDFIXHTMGFL2IHAQX9MI" hidden="1">#REF!</definedName>
    <definedName name="BEx9805E16VCDEWPM3404WTQS6ZK" localSheetId="7" hidden="1">#REF!</definedName>
    <definedName name="BEx9805E16VCDEWPM3404WTQS6ZK" localSheetId="3" hidden="1">#REF!</definedName>
    <definedName name="BEx9805E16VCDEWPM3404WTQS6ZK" localSheetId="0" hidden="1">#REF!</definedName>
    <definedName name="BEx9805E16VCDEWPM3404WTQS6ZK" localSheetId="1" hidden="1">#REF!</definedName>
    <definedName name="BEx9805E16VCDEWPM3404WTQS6ZK" hidden="1">#REF!</definedName>
    <definedName name="BEx981HW73BUZWT14TBTZHC0ZTJ4" localSheetId="7" hidden="1">#REF!</definedName>
    <definedName name="BEx981HW73BUZWT14TBTZHC0ZTJ4" localSheetId="3" hidden="1">#REF!</definedName>
    <definedName name="BEx981HW73BUZWT14TBTZHC0ZTJ4" localSheetId="0" hidden="1">#REF!</definedName>
    <definedName name="BEx981HW73BUZWT14TBTZHC0ZTJ4" localSheetId="1" hidden="1">#REF!</definedName>
    <definedName name="BEx981HW73BUZWT14TBTZHC0ZTJ4" hidden="1">#REF!</definedName>
    <definedName name="BEx9871KU0N99P0900EAK69VFYT2" localSheetId="7" hidden="1">#REF!</definedName>
    <definedName name="BEx9871KU0N99P0900EAK69VFYT2" localSheetId="3" hidden="1">#REF!</definedName>
    <definedName name="BEx9871KU0N99P0900EAK69VFYT2" localSheetId="0" hidden="1">#REF!</definedName>
    <definedName name="BEx9871KU0N99P0900EAK69VFYT2" localSheetId="1" hidden="1">#REF!</definedName>
    <definedName name="BEx9871KU0N99P0900EAK69VFYT2" hidden="1">#REF!</definedName>
    <definedName name="BEx98IFKNJFGZFLID1YTRFEG1SXY" localSheetId="7" hidden="1">#REF!</definedName>
    <definedName name="BEx98IFKNJFGZFLID1YTRFEG1SXY" localSheetId="3" hidden="1">#REF!</definedName>
    <definedName name="BEx98IFKNJFGZFLID1YTRFEG1SXY" localSheetId="0" hidden="1">#REF!</definedName>
    <definedName name="BEx98IFKNJFGZFLID1YTRFEG1SXY" localSheetId="1" hidden="1">#REF!</definedName>
    <definedName name="BEx98IFKNJFGZFLID1YTRFEG1SXY" hidden="1">#REF!</definedName>
    <definedName name="BEx98T7ZEF0HKRFLBVK3BNKCG3CJ" localSheetId="7" hidden="1">#REF!</definedName>
    <definedName name="BEx98T7ZEF0HKRFLBVK3BNKCG3CJ" localSheetId="3" hidden="1">#REF!</definedName>
    <definedName name="BEx98T7ZEF0HKRFLBVK3BNKCG3CJ" localSheetId="0" hidden="1">#REF!</definedName>
    <definedName name="BEx98T7ZEF0HKRFLBVK3BNKCG3CJ" localSheetId="1" hidden="1">#REF!</definedName>
    <definedName name="BEx98T7ZEF0HKRFLBVK3BNKCG3CJ" hidden="1">#REF!</definedName>
    <definedName name="BEx98WYSAS39FWGYTMQ8QGIT81TF" localSheetId="7" hidden="1">#REF!</definedName>
    <definedName name="BEx98WYSAS39FWGYTMQ8QGIT81TF" localSheetId="3" hidden="1">#REF!</definedName>
    <definedName name="BEx98WYSAS39FWGYTMQ8QGIT81TF" localSheetId="0" hidden="1">#REF!</definedName>
    <definedName name="BEx98WYSAS39FWGYTMQ8QGIT81TF" localSheetId="1" hidden="1">#REF!</definedName>
    <definedName name="BEx98WYSAS39FWGYTMQ8QGIT81TF" hidden="1">#REF!</definedName>
    <definedName name="BEx990461P2YAJ7BRK25INFYZ7RQ" localSheetId="7" hidden="1">#REF!</definedName>
    <definedName name="BEx990461P2YAJ7BRK25INFYZ7RQ" localSheetId="3" hidden="1">#REF!</definedName>
    <definedName name="BEx990461P2YAJ7BRK25INFYZ7RQ" localSheetId="0" hidden="1">#REF!</definedName>
    <definedName name="BEx990461P2YAJ7BRK25INFYZ7RQ" localSheetId="1" hidden="1">#REF!</definedName>
    <definedName name="BEx990461P2YAJ7BRK25INFYZ7RQ" hidden="1">#REF!</definedName>
    <definedName name="BEx9915UVD4G7RA3IMLFZ0LG3UA2" localSheetId="7" hidden="1">#REF!</definedName>
    <definedName name="BEx9915UVD4G7RA3IMLFZ0LG3UA2" localSheetId="3" hidden="1">#REF!</definedName>
    <definedName name="BEx9915UVD4G7RA3IMLFZ0LG3UA2" localSheetId="0" hidden="1">#REF!</definedName>
    <definedName name="BEx9915UVD4G7RA3IMLFZ0LG3UA2" localSheetId="1" hidden="1">#REF!</definedName>
    <definedName name="BEx9915UVD4G7RA3IMLFZ0LG3UA2" hidden="1">#REF!</definedName>
    <definedName name="BEx991M410V3S2PKCJGQ30O6JT6H" localSheetId="7" hidden="1">#REF!</definedName>
    <definedName name="BEx991M410V3S2PKCJGQ30O6JT6H" localSheetId="3" hidden="1">#REF!</definedName>
    <definedName name="BEx991M410V3S2PKCJGQ30O6JT6H" localSheetId="0" hidden="1">#REF!</definedName>
    <definedName name="BEx991M410V3S2PKCJGQ30O6JT6H" localSheetId="1" hidden="1">#REF!</definedName>
    <definedName name="BEx991M410V3S2PKCJGQ30O6JT6H" hidden="1">#REF!</definedName>
    <definedName name="BEx992CZON8AO7U7V88VN1JBO0MG" localSheetId="7" hidden="1">#REF!</definedName>
    <definedName name="BEx992CZON8AO7U7V88VN1JBO0MG" localSheetId="3" hidden="1">#REF!</definedName>
    <definedName name="BEx992CZON8AO7U7V88VN1JBO0MG" localSheetId="0" hidden="1">#REF!</definedName>
    <definedName name="BEx992CZON8AO7U7V88VN1JBO0MG" localSheetId="1" hidden="1">#REF!</definedName>
    <definedName name="BEx992CZON8AO7U7V88VN1JBO0MG" hidden="1">#REF!</definedName>
    <definedName name="BEx9952469XMFGSPXL7CMXHPJF90" localSheetId="7" hidden="1">#REF!</definedName>
    <definedName name="BEx9952469XMFGSPXL7CMXHPJF90" localSheetId="3" hidden="1">#REF!</definedName>
    <definedName name="BEx9952469XMFGSPXL7CMXHPJF90" localSheetId="0" hidden="1">#REF!</definedName>
    <definedName name="BEx9952469XMFGSPXL7CMXHPJF90" localSheetId="1" hidden="1">#REF!</definedName>
    <definedName name="BEx9952469XMFGSPXL7CMXHPJF90" hidden="1">#REF!</definedName>
    <definedName name="BEx99B77I7TUSHRR4HIZ9FU2EIUT" localSheetId="7" hidden="1">#REF!</definedName>
    <definedName name="BEx99B77I7TUSHRR4HIZ9FU2EIUT" localSheetId="3" hidden="1">#REF!</definedName>
    <definedName name="BEx99B77I7TUSHRR4HIZ9FU2EIUT" localSheetId="0" hidden="1">#REF!</definedName>
    <definedName name="BEx99B77I7TUSHRR4HIZ9FU2EIUT" localSheetId="1" hidden="1">#REF!</definedName>
    <definedName name="BEx99B77I7TUSHRR4HIZ9FU2EIUT" hidden="1">#REF!</definedName>
    <definedName name="BEx99EHWKKHZB66Q30C7QIXU3BVM" localSheetId="7" hidden="1">#REF!</definedName>
    <definedName name="BEx99EHWKKHZB66Q30C7QIXU3BVM" localSheetId="3" hidden="1">#REF!</definedName>
    <definedName name="BEx99EHWKKHZB66Q30C7QIXU3BVM" localSheetId="0" hidden="1">#REF!</definedName>
    <definedName name="BEx99EHWKKHZB66Q30C7QIXU3BVM" localSheetId="1" hidden="1">#REF!</definedName>
    <definedName name="BEx99EHWKKHZB66Q30C7QIXU3BVM" hidden="1">#REF!</definedName>
    <definedName name="BEx99IE6TEODZ443HP0AYCXVTNOV" localSheetId="7" hidden="1">#REF!</definedName>
    <definedName name="BEx99IE6TEODZ443HP0AYCXVTNOV" localSheetId="3" hidden="1">#REF!</definedName>
    <definedName name="BEx99IE6TEODZ443HP0AYCXVTNOV" localSheetId="0" hidden="1">#REF!</definedName>
    <definedName name="BEx99IE6TEODZ443HP0AYCXVTNOV" localSheetId="1" hidden="1">#REF!</definedName>
    <definedName name="BEx99IE6TEODZ443HP0AYCXVTNOV" hidden="1">#REF!</definedName>
    <definedName name="BEx99Q6PH5F3OQKCCAAO75PYDEFN" localSheetId="7" hidden="1">#REF!</definedName>
    <definedName name="BEx99Q6PH5F3OQKCCAAO75PYDEFN" localSheetId="3" hidden="1">#REF!</definedName>
    <definedName name="BEx99Q6PH5F3OQKCCAAO75PYDEFN" localSheetId="0" hidden="1">#REF!</definedName>
    <definedName name="BEx99Q6PH5F3OQKCCAAO75PYDEFN" localSheetId="1" hidden="1">#REF!</definedName>
    <definedName name="BEx99Q6PH5F3OQKCCAAO75PYDEFN" hidden="1">#REF!</definedName>
    <definedName name="BEx99RU5I4O0109P2FW9DN4IU3QX" localSheetId="7" hidden="1">#REF!</definedName>
    <definedName name="BEx99RU5I4O0109P2FW9DN4IU3QX" localSheetId="3" hidden="1">#REF!</definedName>
    <definedName name="BEx99RU5I4O0109P2FW9DN4IU3QX" localSheetId="0" hidden="1">#REF!</definedName>
    <definedName name="BEx99RU5I4O0109P2FW9DN4IU3QX" localSheetId="1" hidden="1">#REF!</definedName>
    <definedName name="BEx99RU5I4O0109P2FW9DN4IU3QX" hidden="1">#REF!</definedName>
    <definedName name="BEx99WBYT2D6UUC1PT7A40ENYID4" localSheetId="7" hidden="1">#REF!</definedName>
    <definedName name="BEx99WBYT2D6UUC1PT7A40ENYID4" localSheetId="3" hidden="1">#REF!</definedName>
    <definedName name="BEx99WBYT2D6UUC1PT7A40ENYID4" localSheetId="0" hidden="1">#REF!</definedName>
    <definedName name="BEx99WBYT2D6UUC1PT7A40ENYID4" localSheetId="1" hidden="1">#REF!</definedName>
    <definedName name="BEx99WBYT2D6UUC1PT7A40ENYID4" hidden="1">#REF!</definedName>
    <definedName name="BEx99WS2X3RTQE9O764SS5G2FPE6" localSheetId="7" hidden="1">#REF!</definedName>
    <definedName name="BEx99WS2X3RTQE9O764SS5G2FPE6" localSheetId="3" hidden="1">#REF!</definedName>
    <definedName name="BEx99WS2X3RTQE9O764SS5G2FPE6" localSheetId="0" hidden="1">#REF!</definedName>
    <definedName name="BEx99WS2X3RTQE9O764SS5G2FPE6" localSheetId="1" hidden="1">#REF!</definedName>
    <definedName name="BEx99WS2X3RTQE9O764SS5G2FPE6" hidden="1">#REF!</definedName>
    <definedName name="BEx99ZRZ4I7FHDPGRAT5VW7NVBPU" localSheetId="7" hidden="1">#REF!</definedName>
    <definedName name="BEx99ZRZ4I7FHDPGRAT5VW7NVBPU" localSheetId="3" hidden="1">#REF!</definedName>
    <definedName name="BEx99ZRZ4I7FHDPGRAT5VW7NVBPU" localSheetId="0" hidden="1">#REF!</definedName>
    <definedName name="BEx99ZRZ4I7FHDPGRAT5VW7NVBPU" localSheetId="1" hidden="1">#REF!</definedName>
    <definedName name="BEx99ZRZ4I7FHDPGRAT5VW7NVBPU" hidden="1">#REF!</definedName>
    <definedName name="BEx9AT5E3ZSHKSOL35O38L8HF9TH" localSheetId="7" hidden="1">#REF!</definedName>
    <definedName name="BEx9AT5E3ZSHKSOL35O38L8HF9TH" localSheetId="3" hidden="1">#REF!</definedName>
    <definedName name="BEx9AT5E3ZSHKSOL35O38L8HF9TH" localSheetId="0" hidden="1">#REF!</definedName>
    <definedName name="BEx9AT5E3ZSHKSOL35O38L8HF9TH" localSheetId="1" hidden="1">#REF!</definedName>
    <definedName name="BEx9AT5E3ZSHKSOL35O38L8HF9TH" hidden="1">#REF!</definedName>
    <definedName name="BEx9ATW9WB5CNKQR5HKK7Y2GHYGR" localSheetId="7" hidden="1">#REF!</definedName>
    <definedName name="BEx9ATW9WB5CNKQR5HKK7Y2GHYGR" localSheetId="3" hidden="1">#REF!</definedName>
    <definedName name="BEx9ATW9WB5CNKQR5HKK7Y2GHYGR" localSheetId="0" hidden="1">#REF!</definedName>
    <definedName name="BEx9ATW9WB5CNKQR5HKK7Y2GHYGR" localSheetId="1" hidden="1">#REF!</definedName>
    <definedName name="BEx9ATW9WB5CNKQR5HKK7Y2GHYGR" hidden="1">#REF!</definedName>
    <definedName name="BEx9AV8W1FAWF5BHATYEN47X12JN" localSheetId="7" hidden="1">#REF!</definedName>
    <definedName name="BEx9AV8W1FAWF5BHATYEN47X12JN" localSheetId="3" hidden="1">#REF!</definedName>
    <definedName name="BEx9AV8W1FAWF5BHATYEN47X12JN" localSheetId="0" hidden="1">#REF!</definedName>
    <definedName name="BEx9AV8W1FAWF5BHATYEN47X12JN" localSheetId="1" hidden="1">#REF!</definedName>
    <definedName name="BEx9AV8W1FAWF5BHATYEN47X12JN" hidden="1">#REF!</definedName>
    <definedName name="BEx9B8A5186FNTQQNLIO5LK02ABI" localSheetId="7" hidden="1">#REF!</definedName>
    <definedName name="BEx9B8A5186FNTQQNLIO5LK02ABI" localSheetId="3" hidden="1">#REF!</definedName>
    <definedName name="BEx9B8A5186FNTQQNLIO5LK02ABI" localSheetId="0" hidden="1">#REF!</definedName>
    <definedName name="BEx9B8A5186FNTQQNLIO5LK02ABI" localSheetId="1" hidden="1">#REF!</definedName>
    <definedName name="BEx9B8A5186FNTQQNLIO5LK02ABI" hidden="1">#REF!</definedName>
    <definedName name="BEx9B8VR20E2CILU4CDQUQQ9ONXK" localSheetId="7" hidden="1">#REF!</definedName>
    <definedName name="BEx9B8VR20E2CILU4CDQUQQ9ONXK" localSheetId="3" hidden="1">#REF!</definedName>
    <definedName name="BEx9B8VR20E2CILU4CDQUQQ9ONXK" localSheetId="0" hidden="1">#REF!</definedName>
    <definedName name="BEx9B8VR20E2CILU4CDQUQQ9ONXK" localSheetId="1" hidden="1">#REF!</definedName>
    <definedName name="BEx9B8VR20E2CILU4CDQUQQ9ONXK" hidden="1">#REF!</definedName>
    <definedName name="BEx9B917EUP13X6FQ3NPQL76XM5V" localSheetId="7" hidden="1">#REF!</definedName>
    <definedName name="BEx9B917EUP13X6FQ3NPQL76XM5V" localSheetId="3" hidden="1">#REF!</definedName>
    <definedName name="BEx9B917EUP13X6FQ3NPQL76XM5V" localSheetId="0" hidden="1">#REF!</definedName>
    <definedName name="BEx9B917EUP13X6FQ3NPQL76XM5V" localSheetId="1" hidden="1">#REF!</definedName>
    <definedName name="BEx9B917EUP13X6FQ3NPQL76XM5V" hidden="1">#REF!</definedName>
    <definedName name="BEx9BAJ5WYEQ623HUT9NNCMP3RUG" localSheetId="7" hidden="1">#REF!</definedName>
    <definedName name="BEx9BAJ5WYEQ623HUT9NNCMP3RUG" localSheetId="3" hidden="1">#REF!</definedName>
    <definedName name="BEx9BAJ5WYEQ623HUT9NNCMP3RUG" localSheetId="0" hidden="1">#REF!</definedName>
    <definedName name="BEx9BAJ5WYEQ623HUT9NNCMP3RUG" localSheetId="1" hidden="1">#REF!</definedName>
    <definedName name="BEx9BAJ5WYEQ623HUT9NNCMP3RUG" hidden="1">#REF!</definedName>
    <definedName name="BEx9BE9Z7EFJCFDYJJOY5KFTGDF4" localSheetId="7" hidden="1">#REF!</definedName>
    <definedName name="BEx9BE9Z7EFJCFDYJJOY5KFTGDF4" localSheetId="3" hidden="1">#REF!</definedName>
    <definedName name="BEx9BE9Z7EFJCFDYJJOY5KFTGDF4" localSheetId="0" hidden="1">#REF!</definedName>
    <definedName name="BEx9BE9Z7EFJCFDYJJOY5KFTGDF4" localSheetId="1" hidden="1">#REF!</definedName>
    <definedName name="BEx9BE9Z7EFJCFDYJJOY5KFTGDF4" hidden="1">#REF!</definedName>
    <definedName name="BEx9BSIJN2O0MG8CXAMCAOADEMTO" localSheetId="7" hidden="1">#REF!</definedName>
    <definedName name="BEx9BSIJN2O0MG8CXAMCAOADEMTO" localSheetId="3" hidden="1">#REF!</definedName>
    <definedName name="BEx9BSIJN2O0MG8CXAMCAOADEMTO" localSheetId="0" hidden="1">#REF!</definedName>
    <definedName name="BEx9BSIJN2O0MG8CXAMCAOADEMTO" localSheetId="1" hidden="1">#REF!</definedName>
    <definedName name="BEx9BSIJN2O0MG8CXAMCAOADEMTO" hidden="1">#REF!</definedName>
    <definedName name="BEx9BU0BBJO3ITPCO4T9FIVEVJY7" localSheetId="7" hidden="1">#REF!</definedName>
    <definedName name="BEx9BU0BBJO3ITPCO4T9FIVEVJY7" localSheetId="3" hidden="1">#REF!</definedName>
    <definedName name="BEx9BU0BBJO3ITPCO4T9FIVEVJY7" localSheetId="0" hidden="1">#REF!</definedName>
    <definedName name="BEx9BU0BBJO3ITPCO4T9FIVEVJY7" localSheetId="1" hidden="1">#REF!</definedName>
    <definedName name="BEx9BU0BBJO3ITPCO4T9FIVEVJY7" hidden="1">#REF!</definedName>
    <definedName name="BEx9BYSYW7QCPXS2NAVLFAU5Y2Z2" localSheetId="7" hidden="1">#REF!</definedName>
    <definedName name="BEx9BYSYW7QCPXS2NAVLFAU5Y2Z2" localSheetId="3" hidden="1">#REF!</definedName>
    <definedName name="BEx9BYSYW7QCPXS2NAVLFAU5Y2Z2" localSheetId="0" hidden="1">#REF!</definedName>
    <definedName name="BEx9BYSYW7QCPXS2NAVLFAU5Y2Z2" localSheetId="1" hidden="1">#REF!</definedName>
    <definedName name="BEx9BYSYW7QCPXS2NAVLFAU5Y2Z2" hidden="1">#REF!</definedName>
    <definedName name="BEx9C590HJ2O31IWJB73C1HR74AI" localSheetId="7" hidden="1">#REF!</definedName>
    <definedName name="BEx9C590HJ2O31IWJB73C1HR74AI" localSheetId="3" hidden="1">#REF!</definedName>
    <definedName name="BEx9C590HJ2O31IWJB73C1HR74AI" localSheetId="0" hidden="1">#REF!</definedName>
    <definedName name="BEx9C590HJ2O31IWJB73C1HR74AI" localSheetId="1" hidden="1">#REF!</definedName>
    <definedName name="BEx9C590HJ2O31IWJB73C1HR74AI" hidden="1">#REF!</definedName>
    <definedName name="BEx9CCQRMYYOGIOYTOM73VKDIPS1" localSheetId="7" hidden="1">#REF!</definedName>
    <definedName name="BEx9CCQRMYYOGIOYTOM73VKDIPS1" localSheetId="3" hidden="1">#REF!</definedName>
    <definedName name="BEx9CCQRMYYOGIOYTOM73VKDIPS1" localSheetId="0" hidden="1">#REF!</definedName>
    <definedName name="BEx9CCQRMYYOGIOYTOM73VKDIPS1" localSheetId="1" hidden="1">#REF!</definedName>
    <definedName name="BEx9CCQRMYYOGIOYTOM73VKDIPS1" hidden="1">#REF!</definedName>
    <definedName name="BEx9CM6JVXIG9S6EAZMR899UW190" localSheetId="7" hidden="1">#REF!</definedName>
    <definedName name="BEx9CM6JVXIG9S6EAZMR899UW190" localSheetId="3" hidden="1">#REF!</definedName>
    <definedName name="BEx9CM6JVXIG9S6EAZMR899UW190" localSheetId="0" hidden="1">#REF!</definedName>
    <definedName name="BEx9CM6JVXIG9S6EAZMR899UW190" localSheetId="1" hidden="1">#REF!</definedName>
    <definedName name="BEx9CM6JVXIG9S6EAZMR899UW190" hidden="1">#REF!</definedName>
    <definedName name="BEx9D160NRGTDVT2ML4H9A7UKR4T" localSheetId="7" hidden="1">#REF!</definedName>
    <definedName name="BEx9D160NRGTDVT2ML4H9A7UKR4T" localSheetId="3" hidden="1">#REF!</definedName>
    <definedName name="BEx9D160NRGTDVT2ML4H9A7UKR4T" localSheetId="0" hidden="1">#REF!</definedName>
    <definedName name="BEx9D160NRGTDVT2ML4H9A7UKR4T" localSheetId="1" hidden="1">#REF!</definedName>
    <definedName name="BEx9D160NRGTDVT2ML4H9A7UKR4T" hidden="1">#REF!</definedName>
    <definedName name="BEx9D1BC9FT19KY0INAABNDBAMR1" localSheetId="7" hidden="1">#REF!</definedName>
    <definedName name="BEx9D1BC9FT19KY0INAABNDBAMR1" localSheetId="3" hidden="1">#REF!</definedName>
    <definedName name="BEx9D1BC9FT19KY0INAABNDBAMR1" localSheetId="0" hidden="1">#REF!</definedName>
    <definedName name="BEx9D1BC9FT19KY0INAABNDBAMR1" localSheetId="1" hidden="1">#REF!</definedName>
    <definedName name="BEx9D1BC9FT19KY0INAABNDBAMR1" hidden="1">#REF!</definedName>
    <definedName name="BEx9D1MB15VSARB7IKBMZYU0JJBI" localSheetId="7" hidden="1">#REF!</definedName>
    <definedName name="BEx9D1MB15VSARB7IKBMZYU0JJBI" localSheetId="3" hidden="1">#REF!</definedName>
    <definedName name="BEx9D1MB15VSARB7IKBMZYU0JJBI" localSheetId="0" hidden="1">#REF!</definedName>
    <definedName name="BEx9D1MB15VSARB7IKBMZYU0JJBI" localSheetId="1" hidden="1">#REF!</definedName>
    <definedName name="BEx9D1MB15VSARB7IKBMZYU0JJBI" hidden="1">#REF!</definedName>
    <definedName name="BEx9DN6ZMF18Q39MPMXSDJTZQNJ3" localSheetId="7" hidden="1">#REF!</definedName>
    <definedName name="BEx9DN6ZMF18Q39MPMXSDJTZQNJ3" localSheetId="3" hidden="1">#REF!</definedName>
    <definedName name="BEx9DN6ZMF18Q39MPMXSDJTZQNJ3" localSheetId="0" hidden="1">#REF!</definedName>
    <definedName name="BEx9DN6ZMF18Q39MPMXSDJTZQNJ3" localSheetId="1" hidden="1">#REF!</definedName>
    <definedName name="BEx9DN6ZMF18Q39MPMXSDJTZQNJ3" hidden="1">#REF!</definedName>
    <definedName name="BEx9DZXN85O544CD9O60K126YYAU" localSheetId="7" hidden="1">#REF!</definedName>
    <definedName name="BEx9DZXN85O544CD9O60K126YYAU" localSheetId="3" hidden="1">#REF!</definedName>
    <definedName name="BEx9DZXN85O544CD9O60K126YYAU" localSheetId="0" hidden="1">#REF!</definedName>
    <definedName name="BEx9DZXN85O544CD9O60K126YYAU" localSheetId="1" hidden="1">#REF!</definedName>
    <definedName name="BEx9DZXN85O544CD9O60K126YYAU" hidden="1">#REF!</definedName>
    <definedName name="BEx9E14TDNSEMI784W0OTIEQMWN6" localSheetId="7" hidden="1">#REF!</definedName>
    <definedName name="BEx9E14TDNSEMI784W0OTIEQMWN6" localSheetId="3" hidden="1">#REF!</definedName>
    <definedName name="BEx9E14TDNSEMI784W0OTIEQMWN6" localSheetId="0" hidden="1">#REF!</definedName>
    <definedName name="BEx9E14TDNSEMI784W0OTIEQMWN6" localSheetId="1" hidden="1">#REF!</definedName>
    <definedName name="BEx9E14TDNSEMI784W0OTIEQMWN6" hidden="1">#REF!</definedName>
    <definedName name="BEx9E14TGNBYGMDDG9NETDK4SYAW" localSheetId="7" hidden="1">#REF!</definedName>
    <definedName name="BEx9E14TGNBYGMDDG9NETDK4SYAW" localSheetId="3" hidden="1">#REF!</definedName>
    <definedName name="BEx9E14TGNBYGMDDG9NETDK4SYAW" localSheetId="0" hidden="1">#REF!</definedName>
    <definedName name="BEx9E14TGNBYGMDDG9NETDK4SYAW" localSheetId="1" hidden="1">#REF!</definedName>
    <definedName name="BEx9E14TGNBYGMDDG9NETDK4SYAW" hidden="1">#REF!</definedName>
    <definedName name="BEx9E2BZ2B1R41FMGJCJ7JLGLUAJ" localSheetId="7" hidden="1">#REF!</definedName>
    <definedName name="BEx9E2BZ2B1R41FMGJCJ7JLGLUAJ" localSheetId="3" hidden="1">#REF!</definedName>
    <definedName name="BEx9E2BZ2B1R41FMGJCJ7JLGLUAJ" localSheetId="0" hidden="1">#REF!</definedName>
    <definedName name="BEx9E2BZ2B1R41FMGJCJ7JLGLUAJ" localSheetId="1" hidden="1">#REF!</definedName>
    <definedName name="BEx9E2BZ2B1R41FMGJCJ7JLGLUAJ" hidden="1">#REF!</definedName>
    <definedName name="BEx9EG9KBJ77M8LEOR9ITOKN5KXY" localSheetId="7" hidden="1">#REF!</definedName>
    <definedName name="BEx9EG9KBJ77M8LEOR9ITOKN5KXY" localSheetId="3" hidden="1">#REF!</definedName>
    <definedName name="BEx9EG9KBJ77M8LEOR9ITOKN5KXY" localSheetId="0" hidden="1">#REF!</definedName>
    <definedName name="BEx9EG9KBJ77M8LEOR9ITOKN5KXY" localSheetId="1" hidden="1">#REF!</definedName>
    <definedName name="BEx9EG9KBJ77M8LEOR9ITOKN5KXY" hidden="1">#REF!</definedName>
    <definedName name="BEx9EL27NGDBCTVPW97K42QANS5K" localSheetId="7" hidden="1">#REF!</definedName>
    <definedName name="BEx9EL27NGDBCTVPW97K42QANS5K" localSheetId="3" hidden="1">#REF!</definedName>
    <definedName name="BEx9EL27NGDBCTVPW97K42QANS5K" localSheetId="0" hidden="1">#REF!</definedName>
    <definedName name="BEx9EL27NGDBCTVPW97K42QANS5K" localSheetId="1" hidden="1">#REF!</definedName>
    <definedName name="BEx9EL27NGDBCTVPW97K42QANS5K" hidden="1">#REF!</definedName>
    <definedName name="BEx9EMK6HAJJMVYZTN5AUIV7O1E6" localSheetId="7" hidden="1">#REF!</definedName>
    <definedName name="BEx9EMK6HAJJMVYZTN5AUIV7O1E6" localSheetId="3" hidden="1">#REF!</definedName>
    <definedName name="BEx9EMK6HAJJMVYZTN5AUIV7O1E6" localSheetId="0" hidden="1">#REF!</definedName>
    <definedName name="BEx9EMK6HAJJMVYZTN5AUIV7O1E6" localSheetId="1" hidden="1">#REF!</definedName>
    <definedName name="BEx9EMK6HAJJMVYZTN5AUIV7O1E6" hidden="1">#REF!</definedName>
    <definedName name="BEx9ENB8RPU9FA3QW16IGB6LK1CH" localSheetId="7" hidden="1">#REF!</definedName>
    <definedName name="BEx9ENB8RPU9FA3QW16IGB6LK1CH" localSheetId="3" hidden="1">#REF!</definedName>
    <definedName name="BEx9ENB8RPU9FA3QW16IGB6LK1CH" localSheetId="0" hidden="1">#REF!</definedName>
    <definedName name="BEx9ENB8RPU9FA3QW16IGB6LK1CH" localSheetId="1" hidden="1">#REF!</definedName>
    <definedName name="BEx9ENB8RPU9FA3QW16IGB6LK1CH" hidden="1">#REF!</definedName>
    <definedName name="BEx9EQLVZHYQ1TPX7WH3SOWXCZLE" localSheetId="7" hidden="1">#REF!</definedName>
    <definedName name="BEx9EQLVZHYQ1TPX7WH3SOWXCZLE" localSheetId="3" hidden="1">#REF!</definedName>
    <definedName name="BEx9EQLVZHYQ1TPX7WH3SOWXCZLE" localSheetId="0" hidden="1">#REF!</definedName>
    <definedName name="BEx9EQLVZHYQ1TPX7WH3SOWXCZLE" localSheetId="1" hidden="1">#REF!</definedName>
    <definedName name="BEx9EQLVZHYQ1TPX7WH3SOWXCZLE" hidden="1">#REF!</definedName>
    <definedName name="BEx9ETLU0EK5LGEM1QCNYN2S8O5F" localSheetId="7" hidden="1">#REF!</definedName>
    <definedName name="BEx9ETLU0EK5LGEM1QCNYN2S8O5F" localSheetId="3" hidden="1">#REF!</definedName>
    <definedName name="BEx9ETLU0EK5LGEM1QCNYN2S8O5F" localSheetId="0" hidden="1">#REF!</definedName>
    <definedName name="BEx9ETLU0EK5LGEM1QCNYN2S8O5F" localSheetId="1" hidden="1">#REF!</definedName>
    <definedName name="BEx9ETLU0EK5LGEM1QCNYN2S8O5F" hidden="1">#REF!</definedName>
    <definedName name="BEx9F0710LGLAU3161O0O346N58H" localSheetId="7" hidden="1">#REF!</definedName>
    <definedName name="BEx9F0710LGLAU3161O0O346N58H" localSheetId="3" hidden="1">#REF!</definedName>
    <definedName name="BEx9F0710LGLAU3161O0O346N58H" localSheetId="0" hidden="1">#REF!</definedName>
    <definedName name="BEx9F0710LGLAU3161O0O346N58H" localSheetId="1" hidden="1">#REF!</definedName>
    <definedName name="BEx9F0710LGLAU3161O0O346N58H" hidden="1">#REF!</definedName>
    <definedName name="BEx9F0Y2ESUNE3U7TQDLMPE9BO67" localSheetId="7" hidden="1">#REF!</definedName>
    <definedName name="BEx9F0Y2ESUNE3U7TQDLMPE9BO67" localSheetId="3" hidden="1">#REF!</definedName>
    <definedName name="BEx9F0Y2ESUNE3U7TQDLMPE9BO67" localSheetId="0" hidden="1">#REF!</definedName>
    <definedName name="BEx9F0Y2ESUNE3U7TQDLMPE9BO67" localSheetId="1" hidden="1">#REF!</definedName>
    <definedName name="BEx9F0Y2ESUNE3U7TQDLMPE9BO67" hidden="1">#REF!</definedName>
    <definedName name="BEx9F439L1R726MJFX2EP39XIBPY" localSheetId="7" hidden="1">#REF!</definedName>
    <definedName name="BEx9F439L1R726MJFX2EP39XIBPY" localSheetId="3" hidden="1">#REF!</definedName>
    <definedName name="BEx9F439L1R726MJFX2EP39XIBPY" localSheetId="0" hidden="1">#REF!</definedName>
    <definedName name="BEx9F439L1R726MJFX2EP39XIBPY" localSheetId="1" hidden="1">#REF!</definedName>
    <definedName name="BEx9F439L1R726MJFX2EP39XIBPY" hidden="1">#REF!</definedName>
    <definedName name="BEx9F5W18ZGFOKGRE8PR6T1MO6GT" localSheetId="7" hidden="1">#REF!</definedName>
    <definedName name="BEx9F5W18ZGFOKGRE8PR6T1MO6GT" localSheetId="3" hidden="1">#REF!</definedName>
    <definedName name="BEx9F5W18ZGFOKGRE8PR6T1MO6GT" localSheetId="0" hidden="1">#REF!</definedName>
    <definedName name="BEx9F5W18ZGFOKGRE8PR6T1MO6GT" localSheetId="1" hidden="1">#REF!</definedName>
    <definedName name="BEx9F5W18ZGFOKGRE8PR6T1MO6GT" hidden="1">#REF!</definedName>
    <definedName name="BEx9F78N4HY0XFGBQ4UJRD52L1EI" localSheetId="7" hidden="1">#REF!</definedName>
    <definedName name="BEx9F78N4HY0XFGBQ4UJRD52L1EI" localSheetId="3" hidden="1">#REF!</definedName>
    <definedName name="BEx9F78N4HY0XFGBQ4UJRD52L1EI" localSheetId="0" hidden="1">#REF!</definedName>
    <definedName name="BEx9F78N4HY0XFGBQ4UJRD52L1EI" localSheetId="1" hidden="1">#REF!</definedName>
    <definedName name="BEx9F78N4HY0XFGBQ4UJRD52L1EI" hidden="1">#REF!</definedName>
    <definedName name="BEx9FF16LOQP5QIR4UHW5EIFGQB8" localSheetId="7" hidden="1">#REF!</definedName>
    <definedName name="BEx9FF16LOQP5QIR4UHW5EIFGQB8" localSheetId="3" hidden="1">#REF!</definedName>
    <definedName name="BEx9FF16LOQP5QIR4UHW5EIFGQB8" localSheetId="0" hidden="1">#REF!</definedName>
    <definedName name="BEx9FF16LOQP5QIR4UHW5EIFGQB8" localSheetId="1" hidden="1">#REF!</definedName>
    <definedName name="BEx9FF16LOQP5QIR4UHW5EIFGQB8" hidden="1">#REF!</definedName>
    <definedName name="BEx9FJTSRCZ3ZXT3QVBJT5NF8T7V" localSheetId="7" hidden="1">#REF!</definedName>
    <definedName name="BEx9FJTSRCZ3ZXT3QVBJT5NF8T7V" localSheetId="3" hidden="1">#REF!</definedName>
    <definedName name="BEx9FJTSRCZ3ZXT3QVBJT5NF8T7V" localSheetId="0" hidden="1">#REF!</definedName>
    <definedName name="BEx9FJTSRCZ3ZXT3QVBJT5NF8T7V" localSheetId="1" hidden="1">#REF!</definedName>
    <definedName name="BEx9FJTSRCZ3ZXT3QVBJT5NF8T7V" hidden="1">#REF!</definedName>
    <definedName name="BEx9FRBEEYPS5HLS3XT34AKZN94G" localSheetId="7" hidden="1">#REF!</definedName>
    <definedName name="BEx9FRBEEYPS5HLS3XT34AKZN94G" localSheetId="3" hidden="1">#REF!</definedName>
    <definedName name="BEx9FRBEEYPS5HLS3XT34AKZN94G" localSheetId="0" hidden="1">#REF!</definedName>
    <definedName name="BEx9FRBEEYPS5HLS3XT34AKZN94G" localSheetId="1" hidden="1">#REF!</definedName>
    <definedName name="BEx9FRBEEYPS5HLS3XT34AKZN94G" hidden="1">#REF!</definedName>
    <definedName name="BEx9G5USBCNYNA7HGVW92D800SKX" localSheetId="7" hidden="1">#REF!</definedName>
    <definedName name="BEx9G5USBCNYNA7HGVW92D800SKX" localSheetId="3" hidden="1">#REF!</definedName>
    <definedName name="BEx9G5USBCNYNA7HGVW92D800SKX" localSheetId="0" hidden="1">#REF!</definedName>
    <definedName name="BEx9G5USBCNYNA7HGVW92D800SKX" localSheetId="1" hidden="1">#REF!</definedName>
    <definedName name="BEx9G5USBCNYNA7HGVW92D800SKX" hidden="1">#REF!</definedName>
    <definedName name="BEx9G7CPXG7HR6N6FHPU2DBBUIKG" localSheetId="7" hidden="1">#REF!</definedName>
    <definedName name="BEx9G7CPXG7HR6N6FHPU2DBBUIKG" localSheetId="3" hidden="1">#REF!</definedName>
    <definedName name="BEx9G7CPXG7HR6N6FHPU2DBBUIKG" localSheetId="0" hidden="1">#REF!</definedName>
    <definedName name="BEx9G7CPXG7HR6N6FHPU2DBBUIKG" localSheetId="1" hidden="1">#REF!</definedName>
    <definedName name="BEx9G7CPXG7HR6N6FHPU2DBBUIKG" hidden="1">#REF!</definedName>
    <definedName name="BEx9GDY4D8ZPQJCYFIMYM0V0C51Y" localSheetId="7" hidden="1">#REF!</definedName>
    <definedName name="BEx9GDY4D8ZPQJCYFIMYM0V0C51Y" localSheetId="3" hidden="1">#REF!</definedName>
    <definedName name="BEx9GDY4D8ZPQJCYFIMYM0V0C51Y" localSheetId="0" hidden="1">#REF!</definedName>
    <definedName name="BEx9GDY4D8ZPQJCYFIMYM0V0C51Y" localSheetId="1" hidden="1">#REF!</definedName>
    <definedName name="BEx9GDY4D8ZPQJCYFIMYM0V0C51Y" hidden="1">#REF!</definedName>
    <definedName name="BEx9GGY04V0ZWI6O9KZH4KSBB389" localSheetId="7" hidden="1">#REF!</definedName>
    <definedName name="BEx9GGY04V0ZWI6O9KZH4KSBB389" localSheetId="3" hidden="1">#REF!</definedName>
    <definedName name="BEx9GGY04V0ZWI6O9KZH4KSBB389" localSheetId="0" hidden="1">#REF!</definedName>
    <definedName name="BEx9GGY04V0ZWI6O9KZH4KSBB389" localSheetId="1" hidden="1">#REF!</definedName>
    <definedName name="BEx9GGY04V0ZWI6O9KZH4KSBB389" hidden="1">#REF!</definedName>
    <definedName name="BEx9GMC7TE8SDTCO5PHODBUF4SM1" localSheetId="7" hidden="1">#REF!</definedName>
    <definedName name="BEx9GMC7TE8SDTCO5PHODBUF4SM1" localSheetId="3" hidden="1">#REF!</definedName>
    <definedName name="BEx9GMC7TE8SDTCO5PHODBUF4SM1" localSheetId="0" hidden="1">#REF!</definedName>
    <definedName name="BEx9GMC7TE8SDTCO5PHODBUF4SM1" localSheetId="1" hidden="1">#REF!</definedName>
    <definedName name="BEx9GMC7TE8SDTCO5PHODBUF4SM1" hidden="1">#REF!</definedName>
    <definedName name="BEx9GMN0B495HEAOG6JQK9D7HUPC" localSheetId="7" hidden="1">#REF!</definedName>
    <definedName name="BEx9GMN0B495HEAOG6JQK9D7HUPC" localSheetId="3" hidden="1">#REF!</definedName>
    <definedName name="BEx9GMN0B495HEAOG6JQK9D7HUPC" localSheetId="0" hidden="1">#REF!</definedName>
    <definedName name="BEx9GMN0B495HEAOG6JQK9D7HUPC" localSheetId="1" hidden="1">#REF!</definedName>
    <definedName name="BEx9GMN0B495HEAOG6JQK9D7HUPC" hidden="1">#REF!</definedName>
    <definedName name="BEx9GNOPB6OZ2RH3FCDNJR38RJOS" localSheetId="7" hidden="1">#REF!</definedName>
    <definedName name="BEx9GNOPB6OZ2RH3FCDNJR38RJOS" localSheetId="3" hidden="1">#REF!</definedName>
    <definedName name="BEx9GNOPB6OZ2RH3FCDNJR38RJOS" localSheetId="0" hidden="1">#REF!</definedName>
    <definedName name="BEx9GNOPB6OZ2RH3FCDNJR38RJOS" localSheetId="1" hidden="1">#REF!</definedName>
    <definedName name="BEx9GNOPB6OZ2RH3FCDNJR38RJOS" hidden="1">#REF!</definedName>
    <definedName name="BEx9GUQALUWCD30UKUQGSWW8KBQ7" localSheetId="7" hidden="1">#REF!</definedName>
    <definedName name="BEx9GUQALUWCD30UKUQGSWW8KBQ7" localSheetId="3" hidden="1">#REF!</definedName>
    <definedName name="BEx9GUQALUWCD30UKUQGSWW8KBQ7" localSheetId="0" hidden="1">#REF!</definedName>
    <definedName name="BEx9GUQALUWCD30UKUQGSWW8KBQ7" localSheetId="1" hidden="1">#REF!</definedName>
    <definedName name="BEx9GUQALUWCD30UKUQGSWW8KBQ7" hidden="1">#REF!</definedName>
    <definedName name="BEx9GY6BVFQGCLMOWVT6PIC9WP5X" localSheetId="7" hidden="1">#REF!</definedName>
    <definedName name="BEx9GY6BVFQGCLMOWVT6PIC9WP5X" localSheetId="3" hidden="1">#REF!</definedName>
    <definedName name="BEx9GY6BVFQGCLMOWVT6PIC9WP5X" localSheetId="0" hidden="1">#REF!</definedName>
    <definedName name="BEx9GY6BVFQGCLMOWVT6PIC9WP5X" localSheetId="1" hidden="1">#REF!</definedName>
    <definedName name="BEx9GY6BVFQGCLMOWVT6PIC9WP5X" hidden="1">#REF!</definedName>
    <definedName name="BEx9GZ2P3FDHKXEBXX2VS0BG2NP2" localSheetId="7" hidden="1">#REF!</definedName>
    <definedName name="BEx9GZ2P3FDHKXEBXX2VS0BG2NP2" localSheetId="3" hidden="1">#REF!</definedName>
    <definedName name="BEx9GZ2P3FDHKXEBXX2VS0BG2NP2" localSheetId="0" hidden="1">#REF!</definedName>
    <definedName name="BEx9GZ2P3FDHKXEBXX2VS0BG2NP2" localSheetId="1" hidden="1">#REF!</definedName>
    <definedName name="BEx9GZ2P3FDHKXEBXX2VS0BG2NP2" hidden="1">#REF!</definedName>
    <definedName name="BEx9H04IB14E1437FF2OIRRWBSD7" localSheetId="7" hidden="1">#REF!</definedName>
    <definedName name="BEx9H04IB14E1437FF2OIRRWBSD7" localSheetId="3" hidden="1">#REF!</definedName>
    <definedName name="BEx9H04IB14E1437FF2OIRRWBSD7" localSheetId="0" hidden="1">#REF!</definedName>
    <definedName name="BEx9H04IB14E1437FF2OIRRWBSD7" localSheetId="1" hidden="1">#REF!</definedName>
    <definedName name="BEx9H04IB14E1437FF2OIRRWBSD7" hidden="1">#REF!</definedName>
    <definedName name="BEx9H5O1KDZJCW91Q29VRPY5YS6P" localSheetId="7" hidden="1">#REF!</definedName>
    <definedName name="BEx9H5O1KDZJCW91Q29VRPY5YS6P" localSheetId="3" hidden="1">#REF!</definedName>
    <definedName name="BEx9H5O1KDZJCW91Q29VRPY5YS6P" localSheetId="0" hidden="1">#REF!</definedName>
    <definedName name="BEx9H5O1KDZJCW91Q29VRPY5YS6P" localSheetId="1" hidden="1">#REF!</definedName>
    <definedName name="BEx9H5O1KDZJCW91Q29VRPY5YS6P" hidden="1">#REF!</definedName>
    <definedName name="BEx9H8YR0E906F1JXZMBX3LNT004" localSheetId="7" hidden="1">#REF!</definedName>
    <definedName name="BEx9H8YR0E906F1JXZMBX3LNT004" localSheetId="3" hidden="1">#REF!</definedName>
    <definedName name="BEx9H8YR0E906F1JXZMBX3LNT004" localSheetId="0" hidden="1">#REF!</definedName>
    <definedName name="BEx9H8YR0E906F1JXZMBX3LNT004" localSheetId="1" hidden="1">#REF!</definedName>
    <definedName name="BEx9H8YR0E906F1JXZMBX3LNT004" hidden="1">#REF!</definedName>
    <definedName name="BEx9I1QKLI6OOUPQLUQ0EF0355X6" localSheetId="7" hidden="1">#REF!</definedName>
    <definedName name="BEx9I1QKLI6OOUPQLUQ0EF0355X6" localSheetId="3" hidden="1">#REF!</definedName>
    <definedName name="BEx9I1QKLI6OOUPQLUQ0EF0355X6" localSheetId="0" hidden="1">#REF!</definedName>
    <definedName name="BEx9I1QKLI6OOUPQLUQ0EF0355X6" localSheetId="1" hidden="1">#REF!</definedName>
    <definedName name="BEx9I1QKLI6OOUPQLUQ0EF0355X6" hidden="1">#REF!</definedName>
    <definedName name="BEx9I8XIG7E5NB48QQHXP23FIN60" localSheetId="7" hidden="1">#REF!</definedName>
    <definedName name="BEx9I8XIG7E5NB48QQHXP23FIN60" localSheetId="3" hidden="1">#REF!</definedName>
    <definedName name="BEx9I8XIG7E5NB48QQHXP23FIN60" localSheetId="0" hidden="1">#REF!</definedName>
    <definedName name="BEx9I8XIG7E5NB48QQHXP23FIN60" localSheetId="1" hidden="1">#REF!</definedName>
    <definedName name="BEx9I8XIG7E5NB48QQHXP23FIN60" hidden="1">#REF!</definedName>
    <definedName name="BEx9IQRF01ATLVK0YE60ARKQJ68L" localSheetId="7" hidden="1">#REF!</definedName>
    <definedName name="BEx9IQRF01ATLVK0YE60ARKQJ68L" localSheetId="3" hidden="1">#REF!</definedName>
    <definedName name="BEx9IQRF01ATLVK0YE60ARKQJ68L" localSheetId="0" hidden="1">#REF!</definedName>
    <definedName name="BEx9IQRF01ATLVK0YE60ARKQJ68L" localSheetId="1" hidden="1">#REF!</definedName>
    <definedName name="BEx9IQRF01ATLVK0YE60ARKQJ68L" hidden="1">#REF!</definedName>
    <definedName name="BEx9IT5QNZWKM6YQ5WER0DC2PMMU" localSheetId="7" hidden="1">#REF!</definedName>
    <definedName name="BEx9IT5QNZWKM6YQ5WER0DC2PMMU" localSheetId="3" hidden="1">#REF!</definedName>
    <definedName name="BEx9IT5QNZWKM6YQ5WER0DC2PMMU" localSheetId="0" hidden="1">#REF!</definedName>
    <definedName name="BEx9IT5QNZWKM6YQ5WER0DC2PMMU" localSheetId="1" hidden="1">#REF!</definedName>
    <definedName name="BEx9IT5QNZWKM6YQ5WER0DC2PMMU" hidden="1">#REF!</definedName>
    <definedName name="BEx9IUICG3HZWG57MG3NXCEX4LQI" localSheetId="7" hidden="1">#REF!</definedName>
    <definedName name="BEx9IUICG3HZWG57MG3NXCEX4LQI" localSheetId="3" hidden="1">#REF!</definedName>
    <definedName name="BEx9IUICG3HZWG57MG3NXCEX4LQI" localSheetId="0" hidden="1">#REF!</definedName>
    <definedName name="BEx9IUICG3HZWG57MG3NXCEX4LQI" localSheetId="1" hidden="1">#REF!</definedName>
    <definedName name="BEx9IUICG3HZWG57MG3NXCEX4LQI" hidden="1">#REF!</definedName>
    <definedName name="BEx9IW5LYJF40GS78FJNXO9O667A" localSheetId="7" hidden="1">#REF!</definedName>
    <definedName name="BEx9IW5LYJF40GS78FJNXO9O667A" localSheetId="3" hidden="1">#REF!</definedName>
    <definedName name="BEx9IW5LYJF40GS78FJNXO9O667A" localSheetId="0" hidden="1">#REF!</definedName>
    <definedName name="BEx9IW5LYJF40GS78FJNXO9O667A" localSheetId="1" hidden="1">#REF!</definedName>
    <definedName name="BEx9IW5LYJF40GS78FJNXO9O667A" hidden="1">#REF!</definedName>
    <definedName name="BEx9IW5MFLXTVCJHVUZTUH93AXOS" localSheetId="7" hidden="1">#REF!</definedName>
    <definedName name="BEx9IW5MFLXTVCJHVUZTUH93AXOS" localSheetId="3" hidden="1">#REF!</definedName>
    <definedName name="BEx9IW5MFLXTVCJHVUZTUH93AXOS" localSheetId="0" hidden="1">#REF!</definedName>
    <definedName name="BEx9IW5MFLXTVCJHVUZTUH93AXOS" localSheetId="1" hidden="1">#REF!</definedName>
    <definedName name="BEx9IW5MFLXTVCJHVUZTUH93AXOS" hidden="1">#REF!</definedName>
    <definedName name="BEx9IXCSPSZC80YZUPRCYTG326KV" localSheetId="7" hidden="1">#REF!</definedName>
    <definedName name="BEx9IXCSPSZC80YZUPRCYTG326KV" localSheetId="3" hidden="1">#REF!</definedName>
    <definedName name="BEx9IXCSPSZC80YZUPRCYTG326KV" localSheetId="0" hidden="1">#REF!</definedName>
    <definedName name="BEx9IXCSPSZC80YZUPRCYTG326KV" localSheetId="1" hidden="1">#REF!</definedName>
    <definedName name="BEx9IXCSPSZC80YZUPRCYTG326KV" hidden="1">#REF!</definedName>
    <definedName name="BEx9IYUQSBZ0GG9ZT1QKX83F42F1" localSheetId="7" hidden="1">#REF!</definedName>
    <definedName name="BEx9IYUQSBZ0GG9ZT1QKX83F42F1" localSheetId="3" hidden="1">#REF!</definedName>
    <definedName name="BEx9IYUQSBZ0GG9ZT1QKX83F42F1" localSheetId="0" hidden="1">#REF!</definedName>
    <definedName name="BEx9IYUQSBZ0GG9ZT1QKX83F42F1" localSheetId="1" hidden="1">#REF!</definedName>
    <definedName name="BEx9IYUQSBZ0GG9ZT1QKX83F42F1" hidden="1">#REF!</definedName>
    <definedName name="BEx9IZR39NHDGOM97H4E6F81RTQW" localSheetId="7" hidden="1">#REF!</definedName>
    <definedName name="BEx9IZR39NHDGOM97H4E6F81RTQW" localSheetId="3" hidden="1">#REF!</definedName>
    <definedName name="BEx9IZR39NHDGOM97H4E6F81RTQW" localSheetId="0" hidden="1">#REF!</definedName>
    <definedName name="BEx9IZR39NHDGOM97H4E6F81RTQW" localSheetId="1" hidden="1">#REF!</definedName>
    <definedName name="BEx9IZR39NHDGOM97H4E6F81RTQW" hidden="1">#REF!</definedName>
    <definedName name="BEx9J6CH5E7YZPER7HXEIOIKGPCA" localSheetId="7" hidden="1">#REF!</definedName>
    <definedName name="BEx9J6CH5E7YZPER7HXEIOIKGPCA" localSheetId="3" hidden="1">#REF!</definedName>
    <definedName name="BEx9J6CH5E7YZPER7HXEIOIKGPCA" localSheetId="0" hidden="1">#REF!</definedName>
    <definedName name="BEx9J6CH5E7YZPER7HXEIOIKGPCA" localSheetId="1" hidden="1">#REF!</definedName>
    <definedName name="BEx9J6CH5E7YZPER7HXEIOIKGPCA" hidden="1">#REF!</definedName>
    <definedName name="BEx9JJTZKVUJAVPTRE0RAVTEH41G" localSheetId="7" hidden="1">#REF!</definedName>
    <definedName name="BEx9JJTZKVUJAVPTRE0RAVTEH41G" localSheetId="3" hidden="1">#REF!</definedName>
    <definedName name="BEx9JJTZKVUJAVPTRE0RAVTEH41G" localSheetId="0" hidden="1">#REF!</definedName>
    <definedName name="BEx9JJTZKVUJAVPTRE0RAVTEH41G" localSheetId="1" hidden="1">#REF!</definedName>
    <definedName name="BEx9JJTZKVUJAVPTRE0RAVTEH41G" hidden="1">#REF!</definedName>
    <definedName name="BEx9JLBYK239B3F841C7YG1GT7ST" localSheetId="7" hidden="1">#REF!</definedName>
    <definedName name="BEx9JLBYK239B3F841C7YG1GT7ST" localSheetId="3" hidden="1">#REF!</definedName>
    <definedName name="BEx9JLBYK239B3F841C7YG1GT7ST" localSheetId="0" hidden="1">#REF!</definedName>
    <definedName name="BEx9JLBYK239B3F841C7YG1GT7ST" localSheetId="1" hidden="1">#REF!</definedName>
    <definedName name="BEx9JLBYK239B3F841C7YG1GT7ST" hidden="1">#REF!</definedName>
    <definedName name="BExAW4IIW5D0MDY6TJ3G4FOLPYIR" localSheetId="7" hidden="1">#REF!</definedName>
    <definedName name="BExAW4IIW5D0MDY6TJ3G4FOLPYIR" localSheetId="3" hidden="1">#REF!</definedName>
    <definedName name="BExAW4IIW5D0MDY6TJ3G4FOLPYIR" localSheetId="0" hidden="1">#REF!</definedName>
    <definedName name="BExAW4IIW5D0MDY6TJ3G4FOLPYIR" localSheetId="1" hidden="1">#REF!</definedName>
    <definedName name="BExAW4IIW5D0MDY6TJ3G4FOLPYIR" hidden="1">#REF!</definedName>
    <definedName name="BExAWNP1B2E9Q88TW48NH41C0FTZ" localSheetId="7" hidden="1">#REF!</definedName>
    <definedName name="BExAWNP1B2E9Q88TW48NH41C0FTZ" localSheetId="3" hidden="1">#REF!</definedName>
    <definedName name="BExAWNP1B2E9Q88TW48NH41C0FTZ" localSheetId="0" hidden="1">#REF!</definedName>
    <definedName name="BExAWNP1B2E9Q88TW48NH41C0FTZ" localSheetId="1" hidden="1">#REF!</definedName>
    <definedName name="BExAWNP1B2E9Q88TW48NH41C0FTZ" hidden="1">#REF!</definedName>
    <definedName name="BExAWUFQXTIPQ308ERZPSVPTUMYN" localSheetId="7" hidden="1">#REF!</definedName>
    <definedName name="BExAWUFQXTIPQ308ERZPSVPTUMYN" localSheetId="3" hidden="1">#REF!</definedName>
    <definedName name="BExAWUFQXTIPQ308ERZPSVPTUMYN" localSheetId="0" hidden="1">#REF!</definedName>
    <definedName name="BExAWUFQXTIPQ308ERZPSVPTUMYN" localSheetId="1" hidden="1">#REF!</definedName>
    <definedName name="BExAWUFQXTIPQ308ERZPSVPTUMYN" hidden="1">#REF!</definedName>
    <definedName name="BExAWY6O96OQO2R036QK2DI37EKV" localSheetId="7" hidden="1">#REF!</definedName>
    <definedName name="BExAWY6O96OQO2R036QK2DI37EKV" localSheetId="3" hidden="1">#REF!</definedName>
    <definedName name="BExAWY6O96OQO2R036QK2DI37EKV" localSheetId="0" hidden="1">#REF!</definedName>
    <definedName name="BExAWY6O96OQO2R036QK2DI37EKV" localSheetId="1" hidden="1">#REF!</definedName>
    <definedName name="BExAWY6O96OQO2R036QK2DI37EKV" hidden="1">#REF!</definedName>
    <definedName name="BExAX410NB4F2XOB84OR2197H8M5" localSheetId="7" hidden="1">#REF!</definedName>
    <definedName name="BExAX410NB4F2XOB84OR2197H8M5" localSheetId="3" hidden="1">#REF!</definedName>
    <definedName name="BExAX410NB4F2XOB84OR2197H8M5" localSheetId="0" hidden="1">#REF!</definedName>
    <definedName name="BExAX410NB4F2XOB84OR2197H8M5" localSheetId="1" hidden="1">#REF!</definedName>
    <definedName name="BExAX410NB4F2XOB84OR2197H8M5" hidden="1">#REF!</definedName>
    <definedName name="BExAX8TNG8LQ5Q4904SAYQIPGBSV" localSheetId="7" hidden="1">#REF!</definedName>
    <definedName name="BExAX8TNG8LQ5Q4904SAYQIPGBSV" localSheetId="3" hidden="1">#REF!</definedName>
    <definedName name="BExAX8TNG8LQ5Q4904SAYQIPGBSV" localSheetId="0" hidden="1">#REF!</definedName>
    <definedName name="BExAX8TNG8LQ5Q4904SAYQIPGBSV" localSheetId="1" hidden="1">#REF!</definedName>
    <definedName name="BExAX8TNG8LQ5Q4904SAYQIPGBSV" hidden="1">#REF!</definedName>
    <definedName name="BExAX9KPAVIVUVU3XREDCV1BIYZL" localSheetId="7" hidden="1">#REF!</definedName>
    <definedName name="BExAX9KPAVIVUVU3XREDCV1BIYZL" localSheetId="3" hidden="1">#REF!</definedName>
    <definedName name="BExAX9KPAVIVUVU3XREDCV1BIYZL" localSheetId="0" hidden="1">#REF!</definedName>
    <definedName name="BExAX9KPAVIVUVU3XREDCV1BIYZL" localSheetId="1" hidden="1">#REF!</definedName>
    <definedName name="BExAX9KPAVIVUVU3XREDCV1BIYZL" hidden="1">#REF!</definedName>
    <definedName name="BExAXPB35BNVXZYF2XS6UP3LP0QH" localSheetId="7" hidden="1">#REF!</definedName>
    <definedName name="BExAXPB35BNVXZYF2XS6UP3LP0QH" localSheetId="3" hidden="1">#REF!</definedName>
    <definedName name="BExAXPB35BNVXZYF2XS6UP3LP0QH" localSheetId="0" hidden="1">#REF!</definedName>
    <definedName name="BExAXPB35BNVXZYF2XS6UP3LP0QH" localSheetId="1" hidden="1">#REF!</definedName>
    <definedName name="BExAXPB35BNVXZYF2XS6UP3LP0QH" hidden="1">#REF!</definedName>
    <definedName name="BExAXWSRVPK0GCZ2UFU10UOP01IY" localSheetId="7" hidden="1">#REF!</definedName>
    <definedName name="BExAXWSRVPK0GCZ2UFU10UOP01IY" localSheetId="3" hidden="1">#REF!</definedName>
    <definedName name="BExAXWSRVPK0GCZ2UFU10UOP01IY" localSheetId="0" hidden="1">#REF!</definedName>
    <definedName name="BExAXWSRVPK0GCZ2UFU10UOP01IY" localSheetId="1" hidden="1">#REF!</definedName>
    <definedName name="BExAXWSRVPK0GCZ2UFU10UOP01IY" hidden="1">#REF!</definedName>
    <definedName name="BExAY0EAT2LXR5MFGM0DLIB45PLO" localSheetId="7" hidden="1">#REF!</definedName>
    <definedName name="BExAY0EAT2LXR5MFGM0DLIB45PLO" localSheetId="3" hidden="1">#REF!</definedName>
    <definedName name="BExAY0EAT2LXR5MFGM0DLIB45PLO" localSheetId="0" hidden="1">#REF!</definedName>
    <definedName name="BExAY0EAT2LXR5MFGM0DLIB45PLO" localSheetId="1" hidden="1">#REF!</definedName>
    <definedName name="BExAY0EAT2LXR5MFGM0DLIB45PLO" hidden="1">#REF!</definedName>
    <definedName name="BExAY6JK0AK9EBIJSPEJNOIDE40W" localSheetId="7" hidden="1">#REF!</definedName>
    <definedName name="BExAY6JK0AK9EBIJSPEJNOIDE40W" localSheetId="3" hidden="1">#REF!</definedName>
    <definedName name="BExAY6JK0AK9EBIJSPEJNOIDE40W" localSheetId="0" hidden="1">#REF!</definedName>
    <definedName name="BExAY6JK0AK9EBIJSPEJNOIDE40W" localSheetId="1" hidden="1">#REF!</definedName>
    <definedName name="BExAY6JK0AK9EBIJSPEJNOIDE40W" hidden="1">#REF!</definedName>
    <definedName name="BExAYE6LNIEBR9DSNI5JGNITGKIT" localSheetId="7" hidden="1">#REF!</definedName>
    <definedName name="BExAYE6LNIEBR9DSNI5JGNITGKIT" localSheetId="3" hidden="1">#REF!</definedName>
    <definedName name="BExAYE6LNIEBR9DSNI5JGNITGKIT" localSheetId="0" hidden="1">#REF!</definedName>
    <definedName name="BExAYE6LNIEBR9DSNI5JGNITGKIT" localSheetId="1" hidden="1">#REF!</definedName>
    <definedName name="BExAYE6LNIEBR9DSNI5JGNITGKIT" hidden="1">#REF!</definedName>
    <definedName name="BExAYHMLXGGO25P8HYB2S75DEB4F" localSheetId="7" hidden="1">#REF!</definedName>
    <definedName name="BExAYHMLXGGO25P8HYB2S75DEB4F" localSheetId="3" hidden="1">#REF!</definedName>
    <definedName name="BExAYHMLXGGO25P8HYB2S75DEB4F" localSheetId="0" hidden="1">#REF!</definedName>
    <definedName name="BExAYHMLXGGO25P8HYB2S75DEB4F" localSheetId="1" hidden="1">#REF!</definedName>
    <definedName name="BExAYHMLXGGO25P8HYB2S75DEB4F" hidden="1">#REF!</definedName>
    <definedName name="BExAYKXAUWGDOPG952TEJ2UKZKWN" localSheetId="7" hidden="1">#REF!</definedName>
    <definedName name="BExAYKXAUWGDOPG952TEJ2UKZKWN" localSheetId="3" hidden="1">#REF!</definedName>
    <definedName name="BExAYKXAUWGDOPG952TEJ2UKZKWN" localSheetId="0" hidden="1">#REF!</definedName>
    <definedName name="BExAYKXAUWGDOPG952TEJ2UKZKWN" localSheetId="1" hidden="1">#REF!</definedName>
    <definedName name="BExAYKXAUWGDOPG952TEJ2UKZKWN" hidden="1">#REF!</definedName>
    <definedName name="BExAYP9TDTI2MBP6EYE0H39CPMXN" localSheetId="7" hidden="1">#REF!</definedName>
    <definedName name="BExAYP9TDTI2MBP6EYE0H39CPMXN" localSheetId="3" hidden="1">#REF!</definedName>
    <definedName name="BExAYP9TDTI2MBP6EYE0H39CPMXN" localSheetId="0" hidden="1">#REF!</definedName>
    <definedName name="BExAYP9TDTI2MBP6EYE0H39CPMXN" localSheetId="1" hidden="1">#REF!</definedName>
    <definedName name="BExAYP9TDTI2MBP6EYE0H39CPMXN" hidden="1">#REF!</definedName>
    <definedName name="BExAYPPWJPWDKU59O051WMGB7O0J" localSheetId="7" hidden="1">#REF!</definedName>
    <definedName name="BExAYPPWJPWDKU59O051WMGB7O0J" localSheetId="3" hidden="1">#REF!</definedName>
    <definedName name="BExAYPPWJPWDKU59O051WMGB7O0J" localSheetId="0" hidden="1">#REF!</definedName>
    <definedName name="BExAYPPWJPWDKU59O051WMGB7O0J" localSheetId="1" hidden="1">#REF!</definedName>
    <definedName name="BExAYPPWJPWDKU59O051WMGB7O0J" hidden="1">#REF!</definedName>
    <definedName name="BExAYR2JZCJBUH6F1LZC2A7JIVRJ" localSheetId="7" hidden="1">#REF!</definedName>
    <definedName name="BExAYR2JZCJBUH6F1LZC2A7JIVRJ" localSheetId="3" hidden="1">#REF!</definedName>
    <definedName name="BExAYR2JZCJBUH6F1LZC2A7JIVRJ" localSheetId="0" hidden="1">#REF!</definedName>
    <definedName name="BExAYR2JZCJBUH6F1LZC2A7JIVRJ" localSheetId="1" hidden="1">#REF!</definedName>
    <definedName name="BExAYR2JZCJBUH6F1LZC2A7JIVRJ" hidden="1">#REF!</definedName>
    <definedName name="BExAYTGVRD3DLKO75RFPMBKCIWB8" localSheetId="7" hidden="1">#REF!</definedName>
    <definedName name="BExAYTGVRD3DLKO75RFPMBKCIWB8" localSheetId="3" hidden="1">#REF!</definedName>
    <definedName name="BExAYTGVRD3DLKO75RFPMBKCIWB8" localSheetId="0" hidden="1">#REF!</definedName>
    <definedName name="BExAYTGVRD3DLKO75RFPMBKCIWB8" localSheetId="1" hidden="1">#REF!</definedName>
    <definedName name="BExAYTGVRD3DLKO75RFPMBKCIWB8" hidden="1">#REF!</definedName>
    <definedName name="BExAYY9H9COOT46HJLPVDLTO12UL" localSheetId="7" hidden="1">#REF!</definedName>
    <definedName name="BExAYY9H9COOT46HJLPVDLTO12UL" localSheetId="3" hidden="1">#REF!</definedName>
    <definedName name="BExAYY9H9COOT46HJLPVDLTO12UL" localSheetId="0" hidden="1">#REF!</definedName>
    <definedName name="BExAYY9H9COOT46HJLPVDLTO12UL" localSheetId="1" hidden="1">#REF!</definedName>
    <definedName name="BExAYY9H9COOT46HJLPVDLTO12UL" hidden="1">#REF!</definedName>
    <definedName name="BExAYYKAQA3KDMQ890FIE5M9SPBL" localSheetId="7" hidden="1">#REF!</definedName>
    <definedName name="BExAYYKAQA3KDMQ890FIE5M9SPBL" localSheetId="3" hidden="1">#REF!</definedName>
    <definedName name="BExAYYKAQA3KDMQ890FIE5M9SPBL" localSheetId="0" hidden="1">#REF!</definedName>
    <definedName name="BExAYYKAQA3KDMQ890FIE5M9SPBL" localSheetId="1" hidden="1">#REF!</definedName>
    <definedName name="BExAYYKAQA3KDMQ890FIE5M9SPBL" hidden="1">#REF!</definedName>
    <definedName name="BExAZ6SY0EU69GC3CWI5EOO0YLFG" localSheetId="7" hidden="1">#REF!</definedName>
    <definedName name="BExAZ6SY0EU69GC3CWI5EOO0YLFG" localSheetId="3" hidden="1">#REF!</definedName>
    <definedName name="BExAZ6SY0EU69GC3CWI5EOO0YLFG" localSheetId="0" hidden="1">#REF!</definedName>
    <definedName name="BExAZ6SY0EU69GC3CWI5EOO0YLFG" localSheetId="1" hidden="1">#REF!</definedName>
    <definedName name="BExAZ6SY0EU69GC3CWI5EOO0YLFG" hidden="1">#REF!</definedName>
    <definedName name="BExAZ6YEEBJV0PCKFE137K2Y3A8M" localSheetId="7" hidden="1">#REF!</definedName>
    <definedName name="BExAZ6YEEBJV0PCKFE137K2Y3A8M" localSheetId="3" hidden="1">#REF!</definedName>
    <definedName name="BExAZ6YEEBJV0PCKFE137K2Y3A8M" localSheetId="0" hidden="1">#REF!</definedName>
    <definedName name="BExAZ6YEEBJV0PCKFE137K2Y3A8M" localSheetId="1" hidden="1">#REF!</definedName>
    <definedName name="BExAZ6YEEBJV0PCKFE137K2Y3A8M" hidden="1">#REF!</definedName>
    <definedName name="BExAZAP844MJ4GSAIYNYHQ7FECC3" localSheetId="7" hidden="1">#REF!</definedName>
    <definedName name="BExAZAP844MJ4GSAIYNYHQ7FECC3" localSheetId="3" hidden="1">#REF!</definedName>
    <definedName name="BExAZAP844MJ4GSAIYNYHQ7FECC3" localSheetId="0" hidden="1">#REF!</definedName>
    <definedName name="BExAZAP844MJ4GSAIYNYHQ7FECC3" localSheetId="1" hidden="1">#REF!</definedName>
    <definedName name="BExAZAP844MJ4GSAIYNYHQ7FECC3" hidden="1">#REF!</definedName>
    <definedName name="BExAZCNEGB4JYHC8CZ51KTN890US" localSheetId="7" hidden="1">#REF!</definedName>
    <definedName name="BExAZCNEGB4JYHC8CZ51KTN890US" localSheetId="3" hidden="1">#REF!</definedName>
    <definedName name="BExAZCNEGB4JYHC8CZ51KTN890US" localSheetId="0" hidden="1">#REF!</definedName>
    <definedName name="BExAZCNEGB4JYHC8CZ51KTN890US" localSheetId="1" hidden="1">#REF!</definedName>
    <definedName name="BExAZCNEGB4JYHC8CZ51KTN890US" hidden="1">#REF!</definedName>
    <definedName name="BExAZFCI302YFYRDJYQDWQQL0Q0O" localSheetId="7" hidden="1">#REF!</definedName>
    <definedName name="BExAZFCI302YFYRDJYQDWQQL0Q0O" localSheetId="3" hidden="1">#REF!</definedName>
    <definedName name="BExAZFCI302YFYRDJYQDWQQL0Q0O" localSheetId="0" hidden="1">#REF!</definedName>
    <definedName name="BExAZFCI302YFYRDJYQDWQQL0Q0O" localSheetId="1" hidden="1">#REF!</definedName>
    <definedName name="BExAZFCI302YFYRDJYQDWQQL0Q0O" hidden="1">#REF!</definedName>
    <definedName name="BExAZJE2UOL40XUAU2RB53X5K20P" localSheetId="7" hidden="1">#REF!</definedName>
    <definedName name="BExAZJE2UOL40XUAU2RB53X5K20P" localSheetId="3" hidden="1">#REF!</definedName>
    <definedName name="BExAZJE2UOL40XUAU2RB53X5K20P" localSheetId="0" hidden="1">#REF!</definedName>
    <definedName name="BExAZJE2UOL40XUAU2RB53X5K20P" localSheetId="1" hidden="1">#REF!</definedName>
    <definedName name="BExAZJE2UOL40XUAU2RB53X5K20P" hidden="1">#REF!</definedName>
    <definedName name="BExAZLHLST9OP89R1HJMC1POQG8H" localSheetId="7" hidden="1">#REF!</definedName>
    <definedName name="BExAZLHLST9OP89R1HJMC1POQG8H" localSheetId="3" hidden="1">#REF!</definedName>
    <definedName name="BExAZLHLST9OP89R1HJMC1POQG8H" localSheetId="0" hidden="1">#REF!</definedName>
    <definedName name="BExAZLHLST9OP89R1HJMC1POQG8H" localSheetId="1" hidden="1">#REF!</definedName>
    <definedName name="BExAZLHLST9OP89R1HJMC1POQG8H" hidden="1">#REF!</definedName>
    <definedName name="BExAZMDYMIAA7RX1BMCKU1VLBRGY" localSheetId="7" hidden="1">#REF!</definedName>
    <definedName name="BExAZMDYMIAA7RX1BMCKU1VLBRGY" localSheetId="3" hidden="1">#REF!</definedName>
    <definedName name="BExAZMDYMIAA7RX1BMCKU1VLBRGY" localSheetId="0" hidden="1">#REF!</definedName>
    <definedName name="BExAZMDYMIAA7RX1BMCKU1VLBRGY" localSheetId="1" hidden="1">#REF!</definedName>
    <definedName name="BExAZMDYMIAA7RX1BMCKU1VLBRGY" hidden="1">#REF!</definedName>
    <definedName name="BExAZNL6BHI8DCQWXOX4I2P839UX" localSheetId="7" hidden="1">#REF!</definedName>
    <definedName name="BExAZNL6BHI8DCQWXOX4I2P839UX" localSheetId="3" hidden="1">#REF!</definedName>
    <definedName name="BExAZNL6BHI8DCQWXOX4I2P839UX" localSheetId="0" hidden="1">#REF!</definedName>
    <definedName name="BExAZNL6BHI8DCQWXOX4I2P839UX" localSheetId="1" hidden="1">#REF!</definedName>
    <definedName name="BExAZNL6BHI8DCQWXOX4I2P839UX" hidden="1">#REF!</definedName>
    <definedName name="BExAZRMWSONMCG9KDUM4KAQ7BONM" localSheetId="7" hidden="1">#REF!</definedName>
    <definedName name="BExAZRMWSONMCG9KDUM4KAQ7BONM" localSheetId="3" hidden="1">#REF!</definedName>
    <definedName name="BExAZRMWSONMCG9KDUM4KAQ7BONM" localSheetId="0" hidden="1">#REF!</definedName>
    <definedName name="BExAZRMWSONMCG9KDUM4KAQ7BONM" localSheetId="1" hidden="1">#REF!</definedName>
    <definedName name="BExAZRMWSONMCG9KDUM4KAQ7BONM" hidden="1">#REF!</definedName>
    <definedName name="BExAZSOJNQ5N3LM4XA17IH7NIY7G" localSheetId="7" hidden="1">#REF!</definedName>
    <definedName name="BExAZSOJNQ5N3LM4XA17IH7NIY7G" localSheetId="3" hidden="1">#REF!</definedName>
    <definedName name="BExAZSOJNQ5N3LM4XA17IH7NIY7G" localSheetId="0" hidden="1">#REF!</definedName>
    <definedName name="BExAZSOJNQ5N3LM4XA17IH7NIY7G" localSheetId="1" hidden="1">#REF!</definedName>
    <definedName name="BExAZSOJNQ5N3LM4XA17IH7NIY7G" hidden="1">#REF!</definedName>
    <definedName name="BExAZTFG4SJRG4TW6JXRF7N08JFI" localSheetId="7" hidden="1">#REF!</definedName>
    <definedName name="BExAZTFG4SJRG4TW6JXRF7N08JFI" localSheetId="3" hidden="1">#REF!</definedName>
    <definedName name="BExAZTFG4SJRG4TW6JXRF7N08JFI" localSheetId="0" hidden="1">#REF!</definedName>
    <definedName name="BExAZTFG4SJRG4TW6JXRF7N08JFI" localSheetId="1" hidden="1">#REF!</definedName>
    <definedName name="BExAZTFG4SJRG4TW6JXRF7N08JFI" hidden="1">#REF!</definedName>
    <definedName name="BExAZUS4A8OHDZK0MWAOCCCKTH73" localSheetId="7" hidden="1">#REF!</definedName>
    <definedName name="BExAZUS4A8OHDZK0MWAOCCCKTH73" localSheetId="3" hidden="1">#REF!</definedName>
    <definedName name="BExAZUS4A8OHDZK0MWAOCCCKTH73" localSheetId="0" hidden="1">#REF!</definedName>
    <definedName name="BExAZUS4A8OHDZK0MWAOCCCKTH73" localSheetId="1" hidden="1">#REF!</definedName>
    <definedName name="BExAZUS4A8OHDZK0MWAOCCCKTH73" hidden="1">#REF!</definedName>
    <definedName name="BExAZX6FECVK3E07KXM2XPYKGM6U" localSheetId="7" hidden="1">#REF!</definedName>
    <definedName name="BExAZX6FECVK3E07KXM2XPYKGM6U" localSheetId="3" hidden="1">#REF!</definedName>
    <definedName name="BExAZX6FECVK3E07KXM2XPYKGM6U" localSheetId="0" hidden="1">#REF!</definedName>
    <definedName name="BExAZX6FECVK3E07KXM2XPYKGM6U" localSheetId="1" hidden="1">#REF!</definedName>
    <definedName name="BExAZX6FECVK3E07KXM2XPYKGM6U" hidden="1">#REF!</definedName>
    <definedName name="BExB012NJ8GASTNNPBRRFTLHIOC9" localSheetId="7" hidden="1">#REF!</definedName>
    <definedName name="BExB012NJ8GASTNNPBRRFTLHIOC9" localSheetId="3" hidden="1">#REF!</definedName>
    <definedName name="BExB012NJ8GASTNNPBRRFTLHIOC9" localSheetId="0" hidden="1">#REF!</definedName>
    <definedName name="BExB012NJ8GASTNNPBRRFTLHIOC9" localSheetId="1" hidden="1">#REF!</definedName>
    <definedName name="BExB012NJ8GASTNNPBRRFTLHIOC9" hidden="1">#REF!</definedName>
    <definedName name="BExB072HHXVMUC0VYNGG48GRSH5Q" localSheetId="7" hidden="1">#REF!</definedName>
    <definedName name="BExB072HHXVMUC0VYNGG48GRSH5Q" localSheetId="3" hidden="1">#REF!</definedName>
    <definedName name="BExB072HHXVMUC0VYNGG48GRSH5Q" localSheetId="0" hidden="1">#REF!</definedName>
    <definedName name="BExB072HHXVMUC0VYNGG48GRSH5Q" localSheetId="1" hidden="1">#REF!</definedName>
    <definedName name="BExB072HHXVMUC0VYNGG48GRSH5Q" hidden="1">#REF!</definedName>
    <definedName name="BExB0FRDEYDEUEAB1W8KD6D965XA" localSheetId="7" hidden="1">#REF!</definedName>
    <definedName name="BExB0FRDEYDEUEAB1W8KD6D965XA" localSheetId="3" hidden="1">#REF!</definedName>
    <definedName name="BExB0FRDEYDEUEAB1W8KD6D965XA" localSheetId="0" hidden="1">#REF!</definedName>
    <definedName name="BExB0FRDEYDEUEAB1W8KD6D965XA" localSheetId="1" hidden="1">#REF!</definedName>
    <definedName name="BExB0FRDEYDEUEAB1W8KD6D965XA" hidden="1">#REF!</definedName>
    <definedName name="BExB0GIGLDV7P55ZR51C0HG15PA2" localSheetId="7" hidden="1">#REF!</definedName>
    <definedName name="BExB0GIGLDV7P55ZR51C0HG15PA2" localSheetId="3" hidden="1">#REF!</definedName>
    <definedName name="BExB0GIGLDV7P55ZR51C0HG15PA2" localSheetId="0" hidden="1">#REF!</definedName>
    <definedName name="BExB0GIGLDV7P55ZR51C0HG15PA2" localSheetId="1" hidden="1">#REF!</definedName>
    <definedName name="BExB0GIGLDV7P55ZR51C0HG15PA2" hidden="1">#REF!</definedName>
    <definedName name="BExB0KPCN7YJORQAYUCF4YKIKPMC" localSheetId="7" hidden="1">#REF!</definedName>
    <definedName name="BExB0KPCN7YJORQAYUCF4YKIKPMC" localSheetId="3" hidden="1">#REF!</definedName>
    <definedName name="BExB0KPCN7YJORQAYUCF4YKIKPMC" localSheetId="0" hidden="1">#REF!</definedName>
    <definedName name="BExB0KPCN7YJORQAYUCF4YKIKPMC" localSheetId="1" hidden="1">#REF!</definedName>
    <definedName name="BExB0KPCN7YJORQAYUCF4YKIKPMC" hidden="1">#REF!</definedName>
    <definedName name="BExB0VHQD6ORZS0MIC86QWHCE4UC" localSheetId="7" hidden="1">#REF!</definedName>
    <definedName name="BExB0VHQD6ORZS0MIC86QWHCE4UC" localSheetId="3" hidden="1">#REF!</definedName>
    <definedName name="BExB0VHQD6ORZS0MIC86QWHCE4UC" localSheetId="0" hidden="1">#REF!</definedName>
    <definedName name="BExB0VHQD6ORZS0MIC86QWHCE4UC" localSheetId="1" hidden="1">#REF!</definedName>
    <definedName name="BExB0VHQD6ORZS0MIC86QWHCE4UC" hidden="1">#REF!</definedName>
    <definedName name="BExB0WE4PI3NOBXXVO9CTEN4DIU2" localSheetId="7" hidden="1">#REF!</definedName>
    <definedName name="BExB0WE4PI3NOBXXVO9CTEN4DIU2" localSheetId="3" hidden="1">#REF!</definedName>
    <definedName name="BExB0WE4PI3NOBXXVO9CTEN4DIU2" localSheetId="0" hidden="1">#REF!</definedName>
    <definedName name="BExB0WE4PI3NOBXXVO9CTEN4DIU2" localSheetId="1" hidden="1">#REF!</definedName>
    <definedName name="BExB0WE4PI3NOBXXVO9CTEN4DIU2" hidden="1">#REF!</definedName>
    <definedName name="BExB0Z8O1CQF2CWFBBHE8SNISDAO" localSheetId="7" hidden="1">#REF!</definedName>
    <definedName name="BExB0Z8O1CQF2CWFBBHE8SNISDAO" localSheetId="3" hidden="1">#REF!</definedName>
    <definedName name="BExB0Z8O1CQF2CWFBBHE8SNISDAO" localSheetId="0" hidden="1">#REF!</definedName>
    <definedName name="BExB0Z8O1CQF2CWFBBHE8SNISDAO" localSheetId="1" hidden="1">#REF!</definedName>
    <definedName name="BExB0Z8O1CQF2CWFBBHE8SNISDAO" hidden="1">#REF!</definedName>
    <definedName name="BExB10QNIVITUYS55OAEKK3VLJFE" localSheetId="7" hidden="1">#REF!</definedName>
    <definedName name="BExB10QNIVITUYS55OAEKK3VLJFE" localSheetId="3" hidden="1">#REF!</definedName>
    <definedName name="BExB10QNIVITUYS55OAEKK3VLJFE" localSheetId="0" hidden="1">#REF!</definedName>
    <definedName name="BExB10QNIVITUYS55OAEKK3VLJFE" localSheetId="1" hidden="1">#REF!</definedName>
    <definedName name="BExB10QNIVITUYS55OAEKK3VLJFE" hidden="1">#REF!</definedName>
    <definedName name="BExB15ZDRY4CIJ911DONP0KCY9KU" localSheetId="7" hidden="1">#REF!</definedName>
    <definedName name="BExB15ZDRY4CIJ911DONP0KCY9KU" localSheetId="3" hidden="1">#REF!</definedName>
    <definedName name="BExB15ZDRY4CIJ911DONP0KCY9KU" localSheetId="0" hidden="1">#REF!</definedName>
    <definedName name="BExB15ZDRY4CIJ911DONP0KCY9KU" localSheetId="1" hidden="1">#REF!</definedName>
    <definedName name="BExB15ZDRY4CIJ911DONP0KCY9KU" hidden="1">#REF!</definedName>
    <definedName name="BExB16VQY0O0RLZYJFU3OFEONVTE" localSheetId="7" hidden="1">#REF!</definedName>
    <definedName name="BExB16VQY0O0RLZYJFU3OFEONVTE" localSheetId="3" hidden="1">#REF!</definedName>
    <definedName name="BExB16VQY0O0RLZYJFU3OFEONVTE" localSheetId="0" hidden="1">#REF!</definedName>
    <definedName name="BExB16VQY0O0RLZYJFU3OFEONVTE" localSheetId="1" hidden="1">#REF!</definedName>
    <definedName name="BExB16VQY0O0RLZYJFU3OFEONVTE" hidden="1">#REF!</definedName>
    <definedName name="BExB1FKNY2UO4W5FUGFHJOA2WFGG" localSheetId="7" hidden="1">#REF!</definedName>
    <definedName name="BExB1FKNY2UO4W5FUGFHJOA2WFGG" localSheetId="3" hidden="1">#REF!</definedName>
    <definedName name="BExB1FKNY2UO4W5FUGFHJOA2WFGG" localSheetId="0" hidden="1">#REF!</definedName>
    <definedName name="BExB1FKNY2UO4W5FUGFHJOA2WFGG" localSheetId="1" hidden="1">#REF!</definedName>
    <definedName name="BExB1FKNY2UO4W5FUGFHJOA2WFGG" hidden="1">#REF!</definedName>
    <definedName name="BExB1GMD0PIDGTFBGQOPRWQSP9I4" localSheetId="7" hidden="1">#REF!</definedName>
    <definedName name="BExB1GMD0PIDGTFBGQOPRWQSP9I4" localSheetId="3" hidden="1">#REF!</definedName>
    <definedName name="BExB1GMD0PIDGTFBGQOPRWQSP9I4" localSheetId="0" hidden="1">#REF!</definedName>
    <definedName name="BExB1GMD0PIDGTFBGQOPRWQSP9I4" localSheetId="1" hidden="1">#REF!</definedName>
    <definedName name="BExB1GMD0PIDGTFBGQOPRWQSP9I4" hidden="1">#REF!</definedName>
    <definedName name="BExB1HZ0FHGNOS2URJWFD5G55OMO" localSheetId="7" hidden="1">#REF!</definedName>
    <definedName name="BExB1HZ0FHGNOS2URJWFD5G55OMO" localSheetId="3" hidden="1">#REF!</definedName>
    <definedName name="BExB1HZ0FHGNOS2URJWFD5G55OMO" localSheetId="0" hidden="1">#REF!</definedName>
    <definedName name="BExB1HZ0FHGNOS2URJWFD5G55OMO" localSheetId="1" hidden="1">#REF!</definedName>
    <definedName name="BExB1HZ0FHGNOS2URJWFD5G55OMO" hidden="1">#REF!</definedName>
    <definedName name="BExB1Q29OO6LNFNT1EQLA3KYE7MX" localSheetId="7" hidden="1">#REF!</definedName>
    <definedName name="BExB1Q29OO6LNFNT1EQLA3KYE7MX" localSheetId="3" hidden="1">#REF!</definedName>
    <definedName name="BExB1Q29OO6LNFNT1EQLA3KYE7MX" localSheetId="0" hidden="1">#REF!</definedName>
    <definedName name="BExB1Q29OO6LNFNT1EQLA3KYE7MX" localSheetId="1" hidden="1">#REF!</definedName>
    <definedName name="BExB1Q29OO6LNFNT1EQLA3KYE7MX" hidden="1">#REF!</definedName>
    <definedName name="BExB1TNRV5EBWZEHYLHI76T0FVA7" localSheetId="7" hidden="1">#REF!</definedName>
    <definedName name="BExB1TNRV5EBWZEHYLHI76T0FVA7" localSheetId="3" hidden="1">#REF!</definedName>
    <definedName name="BExB1TNRV5EBWZEHYLHI76T0FVA7" localSheetId="0" hidden="1">#REF!</definedName>
    <definedName name="BExB1TNRV5EBWZEHYLHI76T0FVA7" localSheetId="1" hidden="1">#REF!</definedName>
    <definedName name="BExB1TNRV5EBWZEHYLHI76T0FVA7" hidden="1">#REF!</definedName>
    <definedName name="BExB1WI6M8I0EEP1ANUQZCFY24EV" localSheetId="7" hidden="1">#REF!</definedName>
    <definedName name="BExB1WI6M8I0EEP1ANUQZCFY24EV" localSheetId="3" hidden="1">#REF!</definedName>
    <definedName name="BExB1WI6M8I0EEP1ANUQZCFY24EV" localSheetId="0" hidden="1">#REF!</definedName>
    <definedName name="BExB1WI6M8I0EEP1ANUQZCFY24EV" localSheetId="1" hidden="1">#REF!</definedName>
    <definedName name="BExB1WI6M8I0EEP1ANUQZCFY24EV" hidden="1">#REF!</definedName>
    <definedName name="BExB203OWC9QZA3BYOKQ18L4FUJE" localSheetId="7" hidden="1">#REF!</definedName>
    <definedName name="BExB203OWC9QZA3BYOKQ18L4FUJE" localSheetId="3" hidden="1">#REF!</definedName>
    <definedName name="BExB203OWC9QZA3BYOKQ18L4FUJE" localSheetId="0" hidden="1">#REF!</definedName>
    <definedName name="BExB203OWC9QZA3BYOKQ18L4FUJE" localSheetId="1" hidden="1">#REF!</definedName>
    <definedName name="BExB203OWC9QZA3BYOKQ18L4FUJE" hidden="1">#REF!</definedName>
    <definedName name="BExB2CJHTU7C591BR4WRL5L2F2K6" localSheetId="7" hidden="1">#REF!</definedName>
    <definedName name="BExB2CJHTU7C591BR4WRL5L2F2K6" localSheetId="3" hidden="1">#REF!</definedName>
    <definedName name="BExB2CJHTU7C591BR4WRL5L2F2K6" localSheetId="0" hidden="1">#REF!</definedName>
    <definedName name="BExB2CJHTU7C591BR4WRL5L2F2K6" localSheetId="1" hidden="1">#REF!</definedName>
    <definedName name="BExB2CJHTU7C591BR4WRL5L2F2K6" hidden="1">#REF!</definedName>
    <definedName name="BExB2K1AV4PGNS1O6C7D7AO411AX" localSheetId="7" hidden="1">#REF!</definedName>
    <definedName name="BExB2K1AV4PGNS1O6C7D7AO411AX" localSheetId="3" hidden="1">#REF!</definedName>
    <definedName name="BExB2K1AV4PGNS1O6C7D7AO411AX" localSheetId="0" hidden="1">#REF!</definedName>
    <definedName name="BExB2K1AV4PGNS1O6C7D7AO411AX" localSheetId="1" hidden="1">#REF!</definedName>
    <definedName name="BExB2K1AV4PGNS1O6C7D7AO411AX" hidden="1">#REF!</definedName>
    <definedName name="BExB2O2UYHKI324YE324E1N7FVIB" localSheetId="7" hidden="1">#REF!</definedName>
    <definedName name="BExB2O2UYHKI324YE324E1N7FVIB" localSheetId="3" hidden="1">#REF!</definedName>
    <definedName name="BExB2O2UYHKI324YE324E1N7FVIB" localSheetId="0" hidden="1">#REF!</definedName>
    <definedName name="BExB2O2UYHKI324YE324E1N7FVIB" localSheetId="1" hidden="1">#REF!</definedName>
    <definedName name="BExB2O2UYHKI324YE324E1N7FVIB" hidden="1">#REF!</definedName>
    <definedName name="BExB2Q0VJ0MU2URO3JOVUAVHEI3V" localSheetId="7" hidden="1">#REF!</definedName>
    <definedName name="BExB2Q0VJ0MU2URO3JOVUAVHEI3V" localSheetId="3" hidden="1">#REF!</definedName>
    <definedName name="BExB2Q0VJ0MU2URO3JOVUAVHEI3V" localSheetId="0" hidden="1">#REF!</definedName>
    <definedName name="BExB2Q0VJ0MU2URO3JOVUAVHEI3V" localSheetId="1" hidden="1">#REF!</definedName>
    <definedName name="BExB2Q0VJ0MU2URO3JOVUAVHEI3V" hidden="1">#REF!</definedName>
    <definedName name="BExB30IP1DNKNQ6PZ5ERUGR5MK4Z" localSheetId="7" hidden="1">#REF!</definedName>
    <definedName name="BExB30IP1DNKNQ6PZ5ERUGR5MK4Z" localSheetId="3" hidden="1">#REF!</definedName>
    <definedName name="BExB30IP1DNKNQ6PZ5ERUGR5MK4Z" localSheetId="0" hidden="1">#REF!</definedName>
    <definedName name="BExB30IP1DNKNQ6PZ5ERUGR5MK4Z" localSheetId="1" hidden="1">#REF!</definedName>
    <definedName name="BExB30IP1DNKNQ6PZ5ERUGR5MK4Z" hidden="1">#REF!</definedName>
    <definedName name="BExB385QW2BSSBXS953SSQN2ISSW" localSheetId="7" hidden="1">#REF!</definedName>
    <definedName name="BExB385QW2BSSBXS953SSQN2ISSW" localSheetId="3" hidden="1">#REF!</definedName>
    <definedName name="BExB385QW2BSSBXS953SSQN2ISSW" localSheetId="0" hidden="1">#REF!</definedName>
    <definedName name="BExB385QW2BSSBXS953SSQN2ISSW" localSheetId="1" hidden="1">#REF!</definedName>
    <definedName name="BExB385QW2BSSBXS953SSQN2ISSW" hidden="1">#REF!</definedName>
    <definedName name="BExB3DEMEV5D9G8FDHD4NQ9X2YNT" localSheetId="7" hidden="1">#REF!</definedName>
    <definedName name="BExB3DEMEV5D9G8FDHD4NQ9X2YNT" localSheetId="3" hidden="1">#REF!</definedName>
    <definedName name="BExB3DEMEV5D9G8FDHD4NQ9X2YNT" localSheetId="0" hidden="1">#REF!</definedName>
    <definedName name="BExB3DEMEV5D9G8FDHD4NQ9X2YNT" localSheetId="1" hidden="1">#REF!</definedName>
    <definedName name="BExB3DEMEV5D9G8FDHD4NQ9X2YNT" hidden="1">#REF!</definedName>
    <definedName name="BExB3RXU8AJQ86I5RXEWLGGR7R7C" localSheetId="7" hidden="1">#REF!</definedName>
    <definedName name="BExB3RXU8AJQ86I5RXEWLGGR7R7C" localSheetId="3" hidden="1">#REF!</definedName>
    <definedName name="BExB3RXU8AJQ86I5RXEWLGGR7R7C" localSheetId="0" hidden="1">#REF!</definedName>
    <definedName name="BExB3RXU8AJQ86I5RXEWLGGR7R7C" localSheetId="1" hidden="1">#REF!</definedName>
    <definedName name="BExB3RXU8AJQ86I5RXEWLGGR7R7C" hidden="1">#REF!</definedName>
    <definedName name="BExB442RX0T3L6HUL6X5T21CENW6" localSheetId="7" hidden="1">#REF!</definedName>
    <definedName name="BExB442RX0T3L6HUL6X5T21CENW6" localSheetId="3" hidden="1">#REF!</definedName>
    <definedName name="BExB442RX0T3L6HUL6X5T21CENW6" localSheetId="0" hidden="1">#REF!</definedName>
    <definedName name="BExB442RX0T3L6HUL6X5T21CENW6" localSheetId="1" hidden="1">#REF!</definedName>
    <definedName name="BExB442RX0T3L6HUL6X5T21CENW6" hidden="1">#REF!</definedName>
    <definedName name="BExB4ADD0L7417CII901XTFKXD1J" localSheetId="7" hidden="1">#REF!</definedName>
    <definedName name="BExB4ADD0L7417CII901XTFKXD1J" localSheetId="3" hidden="1">#REF!</definedName>
    <definedName name="BExB4ADD0L7417CII901XTFKXD1J" localSheetId="0" hidden="1">#REF!</definedName>
    <definedName name="BExB4ADD0L7417CII901XTFKXD1J" localSheetId="1" hidden="1">#REF!</definedName>
    <definedName name="BExB4ADD0L7417CII901XTFKXD1J" hidden="1">#REF!</definedName>
    <definedName name="BExB4DYU06HCGRIPBSWRCXK804UM" localSheetId="7" hidden="1">#REF!</definedName>
    <definedName name="BExB4DYU06HCGRIPBSWRCXK804UM" localSheetId="3" hidden="1">#REF!</definedName>
    <definedName name="BExB4DYU06HCGRIPBSWRCXK804UM" localSheetId="0" hidden="1">#REF!</definedName>
    <definedName name="BExB4DYU06HCGRIPBSWRCXK804UM" localSheetId="1" hidden="1">#REF!</definedName>
    <definedName name="BExB4DYU06HCGRIPBSWRCXK804UM" hidden="1">#REF!</definedName>
    <definedName name="BExB4HEZO4E597Q5M4M10LT8TLY3" localSheetId="7" hidden="1">#REF!</definedName>
    <definedName name="BExB4HEZO4E597Q5M4M10LT8TLY3" localSheetId="3" hidden="1">#REF!</definedName>
    <definedName name="BExB4HEZO4E597Q5M4M10LT8TLY3" localSheetId="0" hidden="1">#REF!</definedName>
    <definedName name="BExB4HEZO4E597Q5M4M10LT8TLY3" localSheetId="1" hidden="1">#REF!</definedName>
    <definedName name="BExB4HEZO4E597Q5M4M10LT8TLY3" hidden="1">#REF!</definedName>
    <definedName name="BExB4X01APD3Z8ZW6MVX1P8NAO7G" localSheetId="7" hidden="1">#REF!</definedName>
    <definedName name="BExB4X01APD3Z8ZW6MVX1P8NAO7G" localSheetId="3" hidden="1">#REF!</definedName>
    <definedName name="BExB4X01APD3Z8ZW6MVX1P8NAO7G" localSheetId="0" hidden="1">#REF!</definedName>
    <definedName name="BExB4X01APD3Z8ZW6MVX1P8NAO7G" localSheetId="1" hidden="1">#REF!</definedName>
    <definedName name="BExB4X01APD3Z8ZW6MVX1P8NAO7G" hidden="1">#REF!</definedName>
    <definedName name="BExB4Z3EZBGYYI33U0KQ8NEIH8PY" localSheetId="7" hidden="1">#REF!</definedName>
    <definedName name="BExB4Z3EZBGYYI33U0KQ8NEIH8PY" localSheetId="3" hidden="1">#REF!</definedName>
    <definedName name="BExB4Z3EZBGYYI33U0KQ8NEIH8PY" localSheetId="0" hidden="1">#REF!</definedName>
    <definedName name="BExB4Z3EZBGYYI33U0KQ8NEIH8PY" localSheetId="1" hidden="1">#REF!</definedName>
    <definedName name="BExB4Z3EZBGYYI33U0KQ8NEIH8PY" hidden="1">#REF!</definedName>
    <definedName name="BExB4ZJOLU1PXBMG4TPCCLTRMNRE" localSheetId="7" hidden="1">#REF!</definedName>
    <definedName name="BExB4ZJOLU1PXBMG4TPCCLTRMNRE" localSheetId="3" hidden="1">#REF!</definedName>
    <definedName name="BExB4ZJOLU1PXBMG4TPCCLTRMNRE" localSheetId="0" hidden="1">#REF!</definedName>
    <definedName name="BExB4ZJOLU1PXBMG4TPCCLTRMNRE" localSheetId="1" hidden="1">#REF!</definedName>
    <definedName name="BExB4ZJOLU1PXBMG4TPCCLTRMNRE" hidden="1">#REF!</definedName>
    <definedName name="BExB4ZZSDPL4Q05BMVT5TUN0IGKT" localSheetId="7" hidden="1">#REF!</definedName>
    <definedName name="BExB4ZZSDPL4Q05BMVT5TUN0IGKT" localSheetId="3" hidden="1">#REF!</definedName>
    <definedName name="BExB4ZZSDPL4Q05BMVT5TUN0IGKT" localSheetId="0" hidden="1">#REF!</definedName>
    <definedName name="BExB4ZZSDPL4Q05BMVT5TUN0IGKT" localSheetId="1" hidden="1">#REF!</definedName>
    <definedName name="BExB4ZZSDPL4Q05BMVT5TUN0IGKT" hidden="1">#REF!</definedName>
    <definedName name="BExB55368XW7UX657ZSPC6BFE92S" localSheetId="7" hidden="1">#REF!</definedName>
    <definedName name="BExB55368XW7UX657ZSPC6BFE92S" localSheetId="3" hidden="1">#REF!</definedName>
    <definedName name="BExB55368XW7UX657ZSPC6BFE92S" localSheetId="0" hidden="1">#REF!</definedName>
    <definedName name="BExB55368XW7UX657ZSPC6BFE92S" localSheetId="1" hidden="1">#REF!</definedName>
    <definedName name="BExB55368XW7UX657ZSPC6BFE92S" hidden="1">#REF!</definedName>
    <definedName name="BExB57MZEPL2SA2ONPK66YFLZWJU" localSheetId="7" hidden="1">#REF!</definedName>
    <definedName name="BExB57MZEPL2SA2ONPK66YFLZWJU" localSheetId="3" hidden="1">#REF!</definedName>
    <definedName name="BExB57MZEPL2SA2ONPK66YFLZWJU" localSheetId="0" hidden="1">#REF!</definedName>
    <definedName name="BExB57MZEPL2SA2ONPK66YFLZWJU" localSheetId="1" hidden="1">#REF!</definedName>
    <definedName name="BExB57MZEPL2SA2ONPK66YFLZWJU" hidden="1">#REF!</definedName>
    <definedName name="BExB5833OAOJ22VK1YK47FHUSVK2" localSheetId="7" hidden="1">#REF!</definedName>
    <definedName name="BExB5833OAOJ22VK1YK47FHUSVK2" localSheetId="3" hidden="1">#REF!</definedName>
    <definedName name="BExB5833OAOJ22VK1YK47FHUSVK2" localSheetId="0" hidden="1">#REF!</definedName>
    <definedName name="BExB5833OAOJ22VK1YK47FHUSVK2" localSheetId="1" hidden="1">#REF!</definedName>
    <definedName name="BExB5833OAOJ22VK1YK47FHUSVK2" hidden="1">#REF!</definedName>
    <definedName name="BExB58JDIHS42JZT9DJJMKA8QFCO" localSheetId="7" hidden="1">#REF!</definedName>
    <definedName name="BExB58JDIHS42JZT9DJJMKA8QFCO" localSheetId="3" hidden="1">#REF!</definedName>
    <definedName name="BExB58JDIHS42JZT9DJJMKA8QFCO" localSheetId="0" hidden="1">#REF!</definedName>
    <definedName name="BExB58JDIHS42JZT9DJJMKA8QFCO" localSheetId="1" hidden="1">#REF!</definedName>
    <definedName name="BExB58JDIHS42JZT9DJJMKA8QFCO" hidden="1">#REF!</definedName>
    <definedName name="BExB58U5FQC5JWV9CGC83HLLZUZI" localSheetId="7" hidden="1">#REF!</definedName>
    <definedName name="BExB58U5FQC5JWV9CGC83HLLZUZI" localSheetId="3" hidden="1">#REF!</definedName>
    <definedName name="BExB58U5FQC5JWV9CGC83HLLZUZI" localSheetId="0" hidden="1">#REF!</definedName>
    <definedName name="BExB58U5FQC5JWV9CGC83HLLZUZI" localSheetId="1" hidden="1">#REF!</definedName>
    <definedName name="BExB58U5FQC5JWV9CGC83HLLZUZI" hidden="1">#REF!</definedName>
    <definedName name="BExB5EDO9XUKHF74X3HAU2WPPHZH" localSheetId="7" hidden="1">#REF!</definedName>
    <definedName name="BExB5EDO9XUKHF74X3HAU2WPPHZH" localSheetId="3" hidden="1">#REF!</definedName>
    <definedName name="BExB5EDO9XUKHF74X3HAU2WPPHZH" localSheetId="0" hidden="1">#REF!</definedName>
    <definedName name="BExB5EDO9XUKHF74X3HAU2WPPHZH" localSheetId="1" hidden="1">#REF!</definedName>
    <definedName name="BExB5EDO9XUKHF74X3HAU2WPPHZH" hidden="1">#REF!</definedName>
    <definedName name="BExB5EDOQKZIQXT13IG1KLCZ474G" localSheetId="7" hidden="1">#REF!</definedName>
    <definedName name="BExB5EDOQKZIQXT13IG1KLCZ474G" localSheetId="3" hidden="1">#REF!</definedName>
    <definedName name="BExB5EDOQKZIQXT13IG1KLCZ474G" localSheetId="0" hidden="1">#REF!</definedName>
    <definedName name="BExB5EDOQKZIQXT13IG1KLCZ474G" localSheetId="1" hidden="1">#REF!</definedName>
    <definedName name="BExB5EDOQKZIQXT13IG1KLCZ474G" hidden="1">#REF!</definedName>
    <definedName name="BExB5G6EH68AYEP1UT0GHUEL3SLN" localSheetId="7" hidden="1">#REF!</definedName>
    <definedName name="BExB5G6EH68AYEP1UT0GHUEL3SLN" localSheetId="3" hidden="1">#REF!</definedName>
    <definedName name="BExB5G6EH68AYEP1UT0GHUEL3SLN" localSheetId="0" hidden="1">#REF!</definedName>
    <definedName name="BExB5G6EH68AYEP1UT0GHUEL3SLN" localSheetId="1" hidden="1">#REF!</definedName>
    <definedName name="BExB5G6EH68AYEP1UT0GHUEL3SLN" hidden="1">#REF!</definedName>
    <definedName name="BExB5LVGGXMNUN3D3452G3J62MKF" localSheetId="7" hidden="1">#REF!</definedName>
    <definedName name="BExB5LVGGXMNUN3D3452G3J62MKF" localSheetId="3" hidden="1">#REF!</definedName>
    <definedName name="BExB5LVGGXMNUN3D3452G3J62MKF" localSheetId="0" hidden="1">#REF!</definedName>
    <definedName name="BExB5LVGGXMNUN3D3452G3J62MKF" localSheetId="1" hidden="1">#REF!</definedName>
    <definedName name="BExB5LVGGXMNUN3D3452G3J62MKF" hidden="1">#REF!</definedName>
    <definedName name="BExB5QYVEZWFE5DQVHAM760EV05X" localSheetId="7" hidden="1">#REF!</definedName>
    <definedName name="BExB5QYVEZWFE5DQVHAM760EV05X" localSheetId="3" hidden="1">#REF!</definedName>
    <definedName name="BExB5QYVEZWFE5DQVHAM760EV05X" localSheetId="0" hidden="1">#REF!</definedName>
    <definedName name="BExB5QYVEZWFE5DQVHAM760EV05X" localSheetId="1" hidden="1">#REF!</definedName>
    <definedName name="BExB5QYVEZWFE5DQVHAM760EV05X" hidden="1">#REF!</definedName>
    <definedName name="BExB5U9IRH14EMOE0YGIE3WIVLFS" localSheetId="7" hidden="1">#REF!</definedName>
    <definedName name="BExB5U9IRH14EMOE0YGIE3WIVLFS" localSheetId="3" hidden="1">#REF!</definedName>
    <definedName name="BExB5U9IRH14EMOE0YGIE3WIVLFS" localSheetId="0" hidden="1">#REF!</definedName>
    <definedName name="BExB5U9IRH14EMOE0YGIE3WIVLFS" localSheetId="1" hidden="1">#REF!</definedName>
    <definedName name="BExB5U9IRH14EMOE0YGIE3WIVLFS" hidden="1">#REF!</definedName>
    <definedName name="BExB5V5WWQYPK4GCSYZQALJYGC94" localSheetId="7" hidden="1">#REF!</definedName>
    <definedName name="BExB5V5WWQYPK4GCSYZQALJYGC94" localSheetId="3" hidden="1">#REF!</definedName>
    <definedName name="BExB5V5WWQYPK4GCSYZQALJYGC94" localSheetId="0" hidden="1">#REF!</definedName>
    <definedName name="BExB5V5WWQYPK4GCSYZQALJYGC94" localSheetId="1" hidden="1">#REF!</definedName>
    <definedName name="BExB5V5WWQYPK4GCSYZQALJYGC94" hidden="1">#REF!</definedName>
    <definedName name="BExB5VWYMOV6BAIH7XUBBVPU7MMD" localSheetId="7" hidden="1">#REF!</definedName>
    <definedName name="BExB5VWYMOV6BAIH7XUBBVPU7MMD" localSheetId="3" hidden="1">#REF!</definedName>
    <definedName name="BExB5VWYMOV6BAIH7XUBBVPU7MMD" localSheetId="0" hidden="1">#REF!</definedName>
    <definedName name="BExB5VWYMOV6BAIH7XUBBVPU7MMD" localSheetId="1" hidden="1">#REF!</definedName>
    <definedName name="BExB5VWYMOV6BAIH7XUBBVPU7MMD" hidden="1">#REF!</definedName>
    <definedName name="BExB610DZWIJP1B72U9QM42COH2B" localSheetId="7" hidden="1">#REF!</definedName>
    <definedName name="BExB610DZWIJP1B72U9QM42COH2B" localSheetId="3" hidden="1">#REF!</definedName>
    <definedName name="BExB610DZWIJP1B72U9QM42COH2B" localSheetId="0" hidden="1">#REF!</definedName>
    <definedName name="BExB610DZWIJP1B72U9QM42COH2B" localSheetId="1" hidden="1">#REF!</definedName>
    <definedName name="BExB610DZWIJP1B72U9QM42COH2B" hidden="1">#REF!</definedName>
    <definedName name="BExB64AX81KEVMGZDXB25NB459SW" localSheetId="7" hidden="1">#REF!</definedName>
    <definedName name="BExB64AX81KEVMGZDXB25NB459SW" localSheetId="3" hidden="1">#REF!</definedName>
    <definedName name="BExB64AX81KEVMGZDXB25NB459SW" localSheetId="0" hidden="1">#REF!</definedName>
    <definedName name="BExB64AX81KEVMGZDXB25NB459SW" localSheetId="1" hidden="1">#REF!</definedName>
    <definedName name="BExB64AX81KEVMGZDXB25NB459SW" hidden="1">#REF!</definedName>
    <definedName name="BExB6C3FUAKK9ML5T767NMWGA9YB" localSheetId="7" hidden="1">#REF!</definedName>
    <definedName name="BExB6C3FUAKK9ML5T767NMWGA9YB" localSheetId="3" hidden="1">#REF!</definedName>
    <definedName name="BExB6C3FUAKK9ML5T767NMWGA9YB" localSheetId="0" hidden="1">#REF!</definedName>
    <definedName name="BExB6C3FUAKK9ML5T767NMWGA9YB" localSheetId="1" hidden="1">#REF!</definedName>
    <definedName name="BExB6C3FUAKK9ML5T767NMWGA9YB" hidden="1">#REF!</definedName>
    <definedName name="BExB6C8X6JYRLKZKK17VE3QUNL3D" localSheetId="7" hidden="1">#REF!</definedName>
    <definedName name="BExB6C8X6JYRLKZKK17VE3QUNL3D" localSheetId="3" hidden="1">#REF!</definedName>
    <definedName name="BExB6C8X6JYRLKZKK17VE3QUNL3D" localSheetId="0" hidden="1">#REF!</definedName>
    <definedName name="BExB6C8X6JYRLKZKK17VE3QUNL3D" localSheetId="1" hidden="1">#REF!</definedName>
    <definedName name="BExB6C8X6JYRLKZKK17VE3QUNL3D" hidden="1">#REF!</definedName>
    <definedName name="BExB6HN3QRFPXM71MDUK21BKM7PF" localSheetId="7" hidden="1">#REF!</definedName>
    <definedName name="BExB6HN3QRFPXM71MDUK21BKM7PF" localSheetId="3" hidden="1">#REF!</definedName>
    <definedName name="BExB6HN3QRFPXM71MDUK21BKM7PF" localSheetId="0" hidden="1">#REF!</definedName>
    <definedName name="BExB6HN3QRFPXM71MDUK21BKM7PF" localSheetId="1" hidden="1">#REF!</definedName>
    <definedName name="BExB6HN3QRFPXM71MDUK21BKM7PF" hidden="1">#REF!</definedName>
    <definedName name="BExB6I39SKL5BMHHDD9EED7FQD9Z" localSheetId="7" hidden="1">#REF!</definedName>
    <definedName name="BExB6I39SKL5BMHHDD9EED7FQD9Z" localSheetId="3" hidden="1">#REF!</definedName>
    <definedName name="BExB6I39SKL5BMHHDD9EED7FQD9Z" localSheetId="0" hidden="1">#REF!</definedName>
    <definedName name="BExB6I39SKL5BMHHDD9EED7FQD9Z" localSheetId="1" hidden="1">#REF!</definedName>
    <definedName name="BExB6I39SKL5BMHHDD9EED7FQD9Z" hidden="1">#REF!</definedName>
    <definedName name="BExB6IZMHCZ3LB7N73KD90YB1HBZ" localSheetId="7" hidden="1">#REF!</definedName>
    <definedName name="BExB6IZMHCZ3LB7N73KD90YB1HBZ" localSheetId="3" hidden="1">#REF!</definedName>
    <definedName name="BExB6IZMHCZ3LB7N73KD90YB1HBZ" localSheetId="0" hidden="1">#REF!</definedName>
    <definedName name="BExB6IZMHCZ3LB7N73KD90YB1HBZ" localSheetId="1" hidden="1">#REF!</definedName>
    <definedName name="BExB6IZMHCZ3LB7N73KD90YB1HBZ" hidden="1">#REF!</definedName>
    <definedName name="BExB719SGNX4Y8NE6JEXC555K596" localSheetId="7" hidden="1">#REF!</definedName>
    <definedName name="BExB719SGNX4Y8NE6JEXC555K596" localSheetId="3" hidden="1">#REF!</definedName>
    <definedName name="BExB719SGNX4Y8NE6JEXC555K596" localSheetId="0" hidden="1">#REF!</definedName>
    <definedName name="BExB719SGNX4Y8NE6JEXC555K596" localSheetId="1" hidden="1">#REF!</definedName>
    <definedName name="BExB719SGNX4Y8NE6JEXC555K596" hidden="1">#REF!</definedName>
    <definedName name="BExB7265DCHKS7V2OWRBXCZTEIW9" localSheetId="7" hidden="1">#REF!</definedName>
    <definedName name="BExB7265DCHKS7V2OWRBXCZTEIW9" localSheetId="3" hidden="1">#REF!</definedName>
    <definedName name="BExB7265DCHKS7V2OWRBXCZTEIW9" localSheetId="0" hidden="1">#REF!</definedName>
    <definedName name="BExB7265DCHKS7V2OWRBXCZTEIW9" localSheetId="1" hidden="1">#REF!</definedName>
    <definedName name="BExB7265DCHKS7V2OWRBXCZTEIW9" hidden="1">#REF!</definedName>
    <definedName name="BExB74PS5P9G0P09Y6DZSCX0FLTJ" localSheetId="7" hidden="1">#REF!</definedName>
    <definedName name="BExB74PS5P9G0P09Y6DZSCX0FLTJ" localSheetId="3" hidden="1">#REF!</definedName>
    <definedName name="BExB74PS5P9G0P09Y6DZSCX0FLTJ" localSheetId="0" hidden="1">#REF!</definedName>
    <definedName name="BExB74PS5P9G0P09Y6DZSCX0FLTJ" localSheetId="1" hidden="1">#REF!</definedName>
    <definedName name="BExB74PS5P9G0P09Y6DZSCX0FLTJ" hidden="1">#REF!</definedName>
    <definedName name="BExB78RH79J0MIF7H8CAZ0CFE88Q" localSheetId="7" hidden="1">#REF!</definedName>
    <definedName name="BExB78RH79J0MIF7H8CAZ0CFE88Q" localSheetId="3" hidden="1">#REF!</definedName>
    <definedName name="BExB78RH79J0MIF7H8CAZ0CFE88Q" localSheetId="0" hidden="1">#REF!</definedName>
    <definedName name="BExB78RH79J0MIF7H8CAZ0CFE88Q" localSheetId="1" hidden="1">#REF!</definedName>
    <definedName name="BExB78RH79J0MIF7H8CAZ0CFE88Q" hidden="1">#REF!</definedName>
    <definedName name="BExB7ELT09HGDVO5BJC1ZY9D09GZ" localSheetId="7" hidden="1">#REF!</definedName>
    <definedName name="BExB7ELT09HGDVO5BJC1ZY9D09GZ" localSheetId="3" hidden="1">#REF!</definedName>
    <definedName name="BExB7ELT09HGDVO5BJC1ZY9D09GZ" localSheetId="0" hidden="1">#REF!</definedName>
    <definedName name="BExB7ELT09HGDVO5BJC1ZY9D09GZ" localSheetId="1" hidden="1">#REF!</definedName>
    <definedName name="BExB7ELT09HGDVO5BJC1ZY9D09GZ" hidden="1">#REF!</definedName>
    <definedName name="BExB7F7EIHG0MYMQYUVG9HIZPHMZ" localSheetId="7" hidden="1">#REF!</definedName>
    <definedName name="BExB7F7EIHG0MYMQYUVG9HIZPHMZ" localSheetId="3" hidden="1">#REF!</definedName>
    <definedName name="BExB7F7EIHG0MYMQYUVG9HIZPHMZ" localSheetId="0" hidden="1">#REF!</definedName>
    <definedName name="BExB7F7EIHG0MYMQYUVG9HIZPHMZ" localSheetId="1" hidden="1">#REF!</definedName>
    <definedName name="BExB7F7EIHG0MYMQYUVG9HIZPHMZ" hidden="1">#REF!</definedName>
    <definedName name="BExB806PAXX70XUTA3ZI7OORD78R" localSheetId="7" hidden="1">#REF!</definedName>
    <definedName name="BExB806PAXX70XUTA3ZI7OORD78R" localSheetId="3" hidden="1">#REF!</definedName>
    <definedName name="BExB806PAXX70XUTA3ZI7OORD78R" localSheetId="0" hidden="1">#REF!</definedName>
    <definedName name="BExB806PAXX70XUTA3ZI7OORD78R" localSheetId="1" hidden="1">#REF!</definedName>
    <definedName name="BExB806PAXX70XUTA3ZI7OORD78R" hidden="1">#REF!</definedName>
    <definedName name="BExB83199EQQS6I5HE7WADNCK8OE" localSheetId="7" hidden="1">#REF!</definedName>
    <definedName name="BExB83199EQQS6I5HE7WADNCK8OE" localSheetId="3" hidden="1">#REF!</definedName>
    <definedName name="BExB83199EQQS6I5HE7WADNCK8OE" localSheetId="0" hidden="1">#REF!</definedName>
    <definedName name="BExB83199EQQS6I5HE7WADNCK8OE" localSheetId="1" hidden="1">#REF!</definedName>
    <definedName name="BExB83199EQQS6I5HE7WADNCK8OE" hidden="1">#REF!</definedName>
    <definedName name="BExB8HF4UBVZKQCSRFRUQL2EE6VL" localSheetId="7" hidden="1">#REF!</definedName>
    <definedName name="BExB8HF4UBVZKQCSRFRUQL2EE6VL" localSheetId="3" hidden="1">#REF!</definedName>
    <definedName name="BExB8HF4UBVZKQCSRFRUQL2EE6VL" localSheetId="0" hidden="1">#REF!</definedName>
    <definedName name="BExB8HF4UBVZKQCSRFRUQL2EE6VL" localSheetId="1" hidden="1">#REF!</definedName>
    <definedName name="BExB8HF4UBVZKQCSRFRUQL2EE6VL" hidden="1">#REF!</definedName>
    <definedName name="BExB8HKHKZ1ORJZUYGG2M4VSCC39" localSheetId="7" hidden="1">#REF!</definedName>
    <definedName name="BExB8HKHKZ1ORJZUYGG2M4VSCC39" localSheetId="3" hidden="1">#REF!</definedName>
    <definedName name="BExB8HKHKZ1ORJZUYGG2M4VSCC39" localSheetId="0" hidden="1">#REF!</definedName>
    <definedName name="BExB8HKHKZ1ORJZUYGG2M4VSCC39" localSheetId="1" hidden="1">#REF!</definedName>
    <definedName name="BExB8HKHKZ1ORJZUYGG2M4VSCC39" hidden="1">#REF!</definedName>
    <definedName name="BExB8HV9YUS1Q77M9SNFRKDLU5HS" localSheetId="7" hidden="1">#REF!</definedName>
    <definedName name="BExB8HV9YUS1Q77M9SNFRKDLU5HS" localSheetId="3" hidden="1">#REF!</definedName>
    <definedName name="BExB8HV9YUS1Q77M9SNFRKDLU5HS" localSheetId="0" hidden="1">#REF!</definedName>
    <definedName name="BExB8HV9YUS1Q77M9SNFRKDLU5HS" localSheetId="1" hidden="1">#REF!</definedName>
    <definedName name="BExB8HV9YUS1Q77M9SNFRKDLU5HS" hidden="1">#REF!</definedName>
    <definedName name="BExB8QPH8DC5BESEVPSMBCWVN6PO" localSheetId="7" hidden="1">#REF!</definedName>
    <definedName name="BExB8QPH8DC5BESEVPSMBCWVN6PO" localSheetId="3" hidden="1">#REF!</definedName>
    <definedName name="BExB8QPH8DC5BESEVPSMBCWVN6PO" localSheetId="0" hidden="1">#REF!</definedName>
    <definedName name="BExB8QPH8DC5BESEVPSMBCWVN6PO" localSheetId="1" hidden="1">#REF!</definedName>
    <definedName name="BExB8QPH8DC5BESEVPSMBCWVN6PO" hidden="1">#REF!</definedName>
    <definedName name="BExB8U5N0D85YR8APKN3PPKG0FWP" localSheetId="7" hidden="1">#REF!</definedName>
    <definedName name="BExB8U5N0D85YR8APKN3PPKG0FWP" localSheetId="3" hidden="1">#REF!</definedName>
    <definedName name="BExB8U5N0D85YR8APKN3PPKG0FWP" localSheetId="0" hidden="1">#REF!</definedName>
    <definedName name="BExB8U5N0D85YR8APKN3PPKG0FWP" localSheetId="1" hidden="1">#REF!</definedName>
    <definedName name="BExB8U5N0D85YR8APKN3PPKG0FWP" hidden="1">#REF!</definedName>
    <definedName name="BExB93G413CK5DKO7925ZHSOBGIN" localSheetId="7" hidden="1">#REF!</definedName>
    <definedName name="BExB93G413CK5DKO7925ZHSOBGIN" localSheetId="3" hidden="1">#REF!</definedName>
    <definedName name="BExB93G413CK5DKO7925ZHSOBGIN" localSheetId="0" hidden="1">#REF!</definedName>
    <definedName name="BExB93G413CK5DKO7925ZHSOBGIN" localSheetId="1" hidden="1">#REF!</definedName>
    <definedName name="BExB93G413CK5DKO7925ZHSOBGIN" hidden="1">#REF!</definedName>
    <definedName name="BExB96LBXL1JW5A4PP93UJ9UDLKZ" localSheetId="7" hidden="1">#REF!</definedName>
    <definedName name="BExB96LBXL1JW5A4PP93UJ9UDLKZ" localSheetId="3" hidden="1">#REF!</definedName>
    <definedName name="BExB96LBXL1JW5A4PP93UJ9UDLKZ" localSheetId="0" hidden="1">#REF!</definedName>
    <definedName name="BExB96LBXL1JW5A4PP93UJ9UDLKZ" localSheetId="1" hidden="1">#REF!</definedName>
    <definedName name="BExB96LBXL1JW5A4PP93UJ9UDLKZ" hidden="1">#REF!</definedName>
    <definedName name="BExB9DHI5I2TJ2LXYPM98EE81L27" localSheetId="7" hidden="1">#REF!</definedName>
    <definedName name="BExB9DHI5I2TJ2LXYPM98EE81L27" localSheetId="3" hidden="1">#REF!</definedName>
    <definedName name="BExB9DHI5I2TJ2LXYPM98EE81L27" localSheetId="0" hidden="1">#REF!</definedName>
    <definedName name="BExB9DHI5I2TJ2LXYPM98EE81L27" localSheetId="1" hidden="1">#REF!</definedName>
    <definedName name="BExB9DHI5I2TJ2LXYPM98EE81L27" hidden="1">#REF!</definedName>
    <definedName name="BExB9G6LZG5OQUY0GZLHX066V3D4" localSheetId="7" hidden="1">#REF!</definedName>
    <definedName name="BExB9G6LZG5OQUY0GZLHX066V3D4" localSheetId="3" hidden="1">#REF!</definedName>
    <definedName name="BExB9G6LZG5OQUY0GZLHX066V3D4" localSheetId="0" hidden="1">#REF!</definedName>
    <definedName name="BExB9G6LZG5OQUY0GZLHX066V3D4" localSheetId="1" hidden="1">#REF!</definedName>
    <definedName name="BExB9G6LZG5OQUY0GZLHX066V3D4" hidden="1">#REF!</definedName>
    <definedName name="BExB9IFG9FW3RQUDIMDFKIYDB4HE" localSheetId="7" hidden="1">#REF!</definedName>
    <definedName name="BExB9IFG9FW3RQUDIMDFKIYDB4HE" localSheetId="3" hidden="1">#REF!</definedName>
    <definedName name="BExB9IFG9FW3RQUDIMDFKIYDB4HE" localSheetId="0" hidden="1">#REF!</definedName>
    <definedName name="BExB9IFG9FW3RQUDIMDFKIYDB4HE" localSheetId="1" hidden="1">#REF!</definedName>
    <definedName name="BExB9IFG9FW3RQUDIMDFKIYDB4HE" hidden="1">#REF!</definedName>
    <definedName name="BExB9NDIZ7LGMTL8351GRA6VK2K0" localSheetId="7" hidden="1">#REF!</definedName>
    <definedName name="BExB9NDIZ7LGMTL8351GRA6VK2K0" localSheetId="3" hidden="1">#REF!</definedName>
    <definedName name="BExB9NDIZ7LGMTL8351GRA6VK2K0" localSheetId="0" hidden="1">#REF!</definedName>
    <definedName name="BExB9NDIZ7LGMTL8351GRA6VK2K0" localSheetId="1" hidden="1">#REF!</definedName>
    <definedName name="BExB9NDIZ7LGMTL8351GRA6VK2K0" hidden="1">#REF!</definedName>
    <definedName name="BExB9Q2MZZHBGW8QQKVEYIMJBPIE" localSheetId="7" hidden="1">#REF!</definedName>
    <definedName name="BExB9Q2MZZHBGW8QQKVEYIMJBPIE" localSheetId="3" hidden="1">#REF!</definedName>
    <definedName name="BExB9Q2MZZHBGW8QQKVEYIMJBPIE" localSheetId="0" hidden="1">#REF!</definedName>
    <definedName name="BExB9Q2MZZHBGW8QQKVEYIMJBPIE" localSheetId="1" hidden="1">#REF!</definedName>
    <definedName name="BExB9Q2MZZHBGW8QQKVEYIMJBPIE" hidden="1">#REF!</definedName>
    <definedName name="BExBA1GON0EZRJ20UYPILAPLNQWM" localSheetId="7" hidden="1">#REF!</definedName>
    <definedName name="BExBA1GON0EZRJ20UYPILAPLNQWM" localSheetId="3" hidden="1">#REF!</definedName>
    <definedName name="BExBA1GON0EZRJ20UYPILAPLNQWM" localSheetId="0" hidden="1">#REF!</definedName>
    <definedName name="BExBA1GON0EZRJ20UYPILAPLNQWM" localSheetId="1" hidden="1">#REF!</definedName>
    <definedName name="BExBA1GON0EZRJ20UYPILAPLNQWM" hidden="1">#REF!</definedName>
    <definedName name="BExBA525BALJ5HMTDMMSM5WWJ1YW" localSheetId="7" hidden="1">#REF!</definedName>
    <definedName name="BExBA525BALJ5HMTDMMSM5WWJ1YW" localSheetId="3" hidden="1">#REF!</definedName>
    <definedName name="BExBA525BALJ5HMTDMMSM5WWJ1YW" localSheetId="0" hidden="1">#REF!</definedName>
    <definedName name="BExBA525BALJ5HMTDMMSM5WWJ1YW" localSheetId="1" hidden="1">#REF!</definedName>
    <definedName name="BExBA525BALJ5HMTDMMSM5WWJ1YW" hidden="1">#REF!</definedName>
    <definedName name="BExBA69ASGYRZW1G1DYIS9QRRTBN" localSheetId="7" hidden="1">#REF!</definedName>
    <definedName name="BExBA69ASGYRZW1G1DYIS9QRRTBN" localSheetId="3" hidden="1">#REF!</definedName>
    <definedName name="BExBA69ASGYRZW1G1DYIS9QRRTBN" localSheetId="0" hidden="1">#REF!</definedName>
    <definedName name="BExBA69ASGYRZW1G1DYIS9QRRTBN" localSheetId="1" hidden="1">#REF!</definedName>
    <definedName name="BExBA69ASGYRZW1G1DYIS9QRRTBN" hidden="1">#REF!</definedName>
    <definedName name="BExBA6K42582A14WFFWQ3Q8QQWB6" localSheetId="7" hidden="1">#REF!</definedName>
    <definedName name="BExBA6K42582A14WFFWQ3Q8QQWB6" localSheetId="3" hidden="1">#REF!</definedName>
    <definedName name="BExBA6K42582A14WFFWQ3Q8QQWB6" localSheetId="0" hidden="1">#REF!</definedName>
    <definedName name="BExBA6K42582A14WFFWQ3Q8QQWB6" localSheetId="1" hidden="1">#REF!</definedName>
    <definedName name="BExBA6K42582A14WFFWQ3Q8QQWB6" hidden="1">#REF!</definedName>
    <definedName name="BExBA8I5D4R8R2PYQ1K16TWGTOEP" localSheetId="7" hidden="1">#REF!</definedName>
    <definedName name="BExBA8I5D4R8R2PYQ1K16TWGTOEP" localSheetId="3" hidden="1">#REF!</definedName>
    <definedName name="BExBA8I5D4R8R2PYQ1K16TWGTOEP" localSheetId="0" hidden="1">#REF!</definedName>
    <definedName name="BExBA8I5D4R8R2PYQ1K16TWGTOEP" localSheetId="1" hidden="1">#REF!</definedName>
    <definedName name="BExBA8I5D4R8R2PYQ1K16TWGTOEP" hidden="1">#REF!</definedName>
    <definedName name="BExBA93PE0DGUUTA7LLSIGBIXWE5" localSheetId="7" hidden="1">#REF!</definedName>
    <definedName name="BExBA93PE0DGUUTA7LLSIGBIXWE5" localSheetId="3" hidden="1">#REF!</definedName>
    <definedName name="BExBA93PE0DGUUTA7LLSIGBIXWE5" localSheetId="0" hidden="1">#REF!</definedName>
    <definedName name="BExBA93PE0DGUUTA7LLSIGBIXWE5" localSheetId="1" hidden="1">#REF!</definedName>
    <definedName name="BExBA93PE0DGUUTA7LLSIGBIXWE5" hidden="1">#REF!</definedName>
    <definedName name="BExBABCQMR685CQ1SC8CECO7GTGB" localSheetId="7" hidden="1">#REF!</definedName>
    <definedName name="BExBABCQMR685CQ1SC8CECO7GTGB" localSheetId="3" hidden="1">#REF!</definedName>
    <definedName name="BExBABCQMR685CQ1SC8CECO7GTGB" localSheetId="0" hidden="1">#REF!</definedName>
    <definedName name="BExBABCQMR685CQ1SC8CECO7GTGB" localSheetId="1" hidden="1">#REF!</definedName>
    <definedName name="BExBABCQMR685CQ1SC8CECO7GTGB" hidden="1">#REF!</definedName>
    <definedName name="BExBAI8X0FKDQJ6YZJQDTTG4ZCWY" localSheetId="7" hidden="1">#REF!</definedName>
    <definedName name="BExBAI8X0FKDQJ6YZJQDTTG4ZCWY" localSheetId="3" hidden="1">#REF!</definedName>
    <definedName name="BExBAI8X0FKDQJ6YZJQDTTG4ZCWY" localSheetId="0" hidden="1">#REF!</definedName>
    <definedName name="BExBAI8X0FKDQJ6YZJQDTTG4ZCWY" localSheetId="1" hidden="1">#REF!</definedName>
    <definedName name="BExBAI8X0FKDQJ6YZJQDTTG4ZCWY" hidden="1">#REF!</definedName>
    <definedName name="BExBAKN7XIBAXCF9PCNVS038PCQO" localSheetId="7" hidden="1">#REF!</definedName>
    <definedName name="BExBAKN7XIBAXCF9PCNVS038PCQO" localSheetId="3" hidden="1">#REF!</definedName>
    <definedName name="BExBAKN7XIBAXCF9PCNVS038PCQO" localSheetId="0" hidden="1">#REF!</definedName>
    <definedName name="BExBAKN7XIBAXCF9PCNVS038PCQO" localSheetId="1" hidden="1">#REF!</definedName>
    <definedName name="BExBAKN7XIBAXCF9PCNVS038PCQO" hidden="1">#REF!</definedName>
    <definedName name="BExBAKXZ7PBW3DDKKA5MWC1ZUC7O" localSheetId="7" hidden="1">#REF!</definedName>
    <definedName name="BExBAKXZ7PBW3DDKKA5MWC1ZUC7O" localSheetId="3" hidden="1">#REF!</definedName>
    <definedName name="BExBAKXZ7PBW3DDKKA5MWC1ZUC7O" localSheetId="0" hidden="1">#REF!</definedName>
    <definedName name="BExBAKXZ7PBW3DDKKA5MWC1ZUC7O" localSheetId="1" hidden="1">#REF!</definedName>
    <definedName name="BExBAKXZ7PBW3DDKKA5MWC1ZUC7O" hidden="1">#REF!</definedName>
    <definedName name="BExBAO8NLXZXHO6KCIECSFCH3RR0" localSheetId="7" hidden="1">#REF!</definedName>
    <definedName name="BExBAO8NLXZXHO6KCIECSFCH3RR0" localSheetId="3" hidden="1">#REF!</definedName>
    <definedName name="BExBAO8NLXZXHO6KCIECSFCH3RR0" localSheetId="0" hidden="1">#REF!</definedName>
    <definedName name="BExBAO8NLXZXHO6KCIECSFCH3RR0" localSheetId="1" hidden="1">#REF!</definedName>
    <definedName name="BExBAO8NLXZXHO6KCIECSFCH3RR0" hidden="1">#REF!</definedName>
    <definedName name="BExBAOOT1KBSIEISN1ADL4RMY879" localSheetId="7" hidden="1">#REF!</definedName>
    <definedName name="BExBAOOT1KBSIEISN1ADL4RMY879" localSheetId="3" hidden="1">#REF!</definedName>
    <definedName name="BExBAOOT1KBSIEISN1ADL4RMY879" localSheetId="0" hidden="1">#REF!</definedName>
    <definedName name="BExBAOOT1KBSIEISN1ADL4RMY879" localSheetId="1" hidden="1">#REF!</definedName>
    <definedName name="BExBAOOT1KBSIEISN1ADL4RMY879" hidden="1">#REF!</definedName>
    <definedName name="BExBAVKX8Q09370X1GCZWJ4E91YJ" localSheetId="7" hidden="1">#REF!</definedName>
    <definedName name="BExBAVKX8Q09370X1GCZWJ4E91YJ" localSheetId="3" hidden="1">#REF!</definedName>
    <definedName name="BExBAVKX8Q09370X1GCZWJ4E91YJ" localSheetId="0" hidden="1">#REF!</definedName>
    <definedName name="BExBAVKX8Q09370X1GCZWJ4E91YJ" localSheetId="1" hidden="1">#REF!</definedName>
    <definedName name="BExBAVKX8Q09370X1GCZWJ4E91YJ" hidden="1">#REF!</definedName>
    <definedName name="BExBAX2X2ENJYO4QTR5VAIQ86L7B" localSheetId="7" hidden="1">#REF!</definedName>
    <definedName name="BExBAX2X2ENJYO4QTR5VAIQ86L7B" localSheetId="3" hidden="1">#REF!</definedName>
    <definedName name="BExBAX2X2ENJYO4QTR5VAIQ86L7B" localSheetId="0" hidden="1">#REF!</definedName>
    <definedName name="BExBAX2X2ENJYO4QTR5VAIQ86L7B" localSheetId="1" hidden="1">#REF!</definedName>
    <definedName name="BExBAX2X2ENJYO4QTR5VAIQ86L7B" hidden="1">#REF!</definedName>
    <definedName name="BExBAZ13D3F1DVJQ6YJ8JGUYEYJE" localSheetId="7" hidden="1">#REF!</definedName>
    <definedName name="BExBAZ13D3F1DVJQ6YJ8JGUYEYJE" localSheetId="3" hidden="1">#REF!</definedName>
    <definedName name="BExBAZ13D3F1DVJQ6YJ8JGUYEYJE" localSheetId="0" hidden="1">#REF!</definedName>
    <definedName name="BExBAZ13D3F1DVJQ6YJ8JGUYEYJE" localSheetId="1" hidden="1">#REF!</definedName>
    <definedName name="BExBAZ13D3F1DVJQ6YJ8JGUYEYJE" hidden="1">#REF!</definedName>
    <definedName name="BExBBMPCB1QOZY8WWEX4J21JDE6U" localSheetId="7" hidden="1">#REF!</definedName>
    <definedName name="BExBBMPCB1QOZY8WWEX4J21JDE6U" localSheetId="3" hidden="1">#REF!</definedName>
    <definedName name="BExBBMPCB1QOZY8WWEX4J21JDE6U" localSheetId="0" hidden="1">#REF!</definedName>
    <definedName name="BExBBMPCB1QOZY8WWEX4J21JDE6U" localSheetId="1" hidden="1">#REF!</definedName>
    <definedName name="BExBBMPCB1QOZY8WWEX4J21JDE6U" hidden="1">#REF!</definedName>
    <definedName name="BExBBU1QQWUE0YFG7O1TN0RFLSSG" localSheetId="7" hidden="1">#REF!</definedName>
    <definedName name="BExBBU1QQWUE0YFG7O1TN0RFLSSG" localSheetId="3" hidden="1">#REF!</definedName>
    <definedName name="BExBBU1QQWUE0YFG7O1TN0RFLSSG" localSheetId="0" hidden="1">#REF!</definedName>
    <definedName name="BExBBU1QQWUE0YFG7O1TN0RFLSSG" localSheetId="1" hidden="1">#REF!</definedName>
    <definedName name="BExBBU1QQWUE0YFG7O1TN0RFLSSG" hidden="1">#REF!</definedName>
    <definedName name="BExBBUCJQRR74Q7GPWDEZXYK2KJL" localSheetId="7" hidden="1">#REF!</definedName>
    <definedName name="BExBBUCJQRR74Q7GPWDEZXYK2KJL" localSheetId="3" hidden="1">#REF!</definedName>
    <definedName name="BExBBUCJQRR74Q7GPWDEZXYK2KJL" localSheetId="0" hidden="1">#REF!</definedName>
    <definedName name="BExBBUCJQRR74Q7GPWDEZXYK2KJL" localSheetId="1" hidden="1">#REF!</definedName>
    <definedName name="BExBBUCJQRR74Q7GPWDEZXYK2KJL" hidden="1">#REF!</definedName>
    <definedName name="BExBBV8XVMD9CKZY711T0BN7H3PM" localSheetId="7" hidden="1">#REF!</definedName>
    <definedName name="BExBBV8XVMD9CKZY711T0BN7H3PM" localSheetId="3" hidden="1">#REF!</definedName>
    <definedName name="BExBBV8XVMD9CKZY711T0BN7H3PM" localSheetId="0" hidden="1">#REF!</definedName>
    <definedName name="BExBBV8XVMD9CKZY711T0BN7H3PM" localSheetId="1" hidden="1">#REF!</definedName>
    <definedName name="BExBBV8XVMD9CKZY711T0BN7H3PM" hidden="1">#REF!</definedName>
    <definedName name="BExBC78HXWXHO3XAB6E8NVTBGLJS" localSheetId="7" hidden="1">#REF!</definedName>
    <definedName name="BExBC78HXWXHO3XAB6E8NVTBGLJS" localSheetId="3" hidden="1">#REF!</definedName>
    <definedName name="BExBC78HXWXHO3XAB6E8NVTBGLJS" localSheetId="0" hidden="1">#REF!</definedName>
    <definedName name="BExBC78HXWXHO3XAB6E8NVTBGLJS" localSheetId="1" hidden="1">#REF!</definedName>
    <definedName name="BExBC78HXWXHO3XAB6E8NVTBGLJS" hidden="1">#REF!</definedName>
    <definedName name="BExBCFH3SMGZ2IPHFB6BCM9O3W0H" localSheetId="7" hidden="1">#REF!</definedName>
    <definedName name="BExBCFH3SMGZ2IPHFB6BCM9O3W0H" localSheetId="3" hidden="1">#REF!</definedName>
    <definedName name="BExBCFH3SMGZ2IPHFB6BCM9O3W0H" localSheetId="0" hidden="1">#REF!</definedName>
    <definedName name="BExBCFH3SMGZ2IPHFB6BCM9O3W0H" localSheetId="1" hidden="1">#REF!</definedName>
    <definedName name="BExBCFH3SMGZ2IPHFB6BCM9O3W0H" hidden="1">#REF!</definedName>
    <definedName name="BExBCK9SCAABKOT9IP6TEPRR7YDT" localSheetId="7" hidden="1">#REF!</definedName>
    <definedName name="BExBCK9SCAABKOT9IP6TEPRR7YDT" localSheetId="3" hidden="1">#REF!</definedName>
    <definedName name="BExBCK9SCAABKOT9IP6TEPRR7YDT" localSheetId="0" hidden="1">#REF!</definedName>
    <definedName name="BExBCK9SCAABKOT9IP6TEPRR7YDT" localSheetId="1" hidden="1">#REF!</definedName>
    <definedName name="BExBCK9SCAABKOT9IP6TEPRR7YDT" hidden="1">#REF!</definedName>
    <definedName name="BExBCKKJFFT2RP50WNPKBT7X8PJ3" localSheetId="7" hidden="1">#REF!</definedName>
    <definedName name="BExBCKKJFFT2RP50WNPKBT7X8PJ3" localSheetId="3" hidden="1">#REF!</definedName>
    <definedName name="BExBCKKJFFT2RP50WNPKBT7X8PJ3" localSheetId="0" hidden="1">#REF!</definedName>
    <definedName name="BExBCKKJFFT2RP50WNPKBT7X8PJ3" localSheetId="1" hidden="1">#REF!</definedName>
    <definedName name="BExBCKKJFFT2RP50WNPKBT7X8PJ3" hidden="1">#REF!</definedName>
    <definedName name="BExBCKKJTIRKC1RZJRTK65HHLX4W" localSheetId="7" hidden="1">#REF!</definedName>
    <definedName name="BExBCKKJTIRKC1RZJRTK65HHLX4W" localSheetId="3" hidden="1">#REF!</definedName>
    <definedName name="BExBCKKJTIRKC1RZJRTK65HHLX4W" localSheetId="0" hidden="1">#REF!</definedName>
    <definedName name="BExBCKKJTIRKC1RZJRTK65HHLX4W" localSheetId="1" hidden="1">#REF!</definedName>
    <definedName name="BExBCKKJTIRKC1RZJRTK65HHLX4W" hidden="1">#REF!</definedName>
    <definedName name="BExBCLMEPAN3XXX174TU8SS0627Q" localSheetId="7" hidden="1">#REF!</definedName>
    <definedName name="BExBCLMEPAN3XXX174TU8SS0627Q" localSheetId="3" hidden="1">#REF!</definedName>
    <definedName name="BExBCLMEPAN3XXX174TU8SS0627Q" localSheetId="0" hidden="1">#REF!</definedName>
    <definedName name="BExBCLMEPAN3XXX174TU8SS0627Q" localSheetId="1" hidden="1">#REF!</definedName>
    <definedName name="BExBCLMEPAN3XXX174TU8SS0627Q" hidden="1">#REF!</definedName>
    <definedName name="BExBCRBEYR2KZ8FAQFZ2NHY13WIY" localSheetId="7" hidden="1">#REF!</definedName>
    <definedName name="BExBCRBEYR2KZ8FAQFZ2NHY13WIY" localSheetId="3" hidden="1">#REF!</definedName>
    <definedName name="BExBCRBEYR2KZ8FAQFZ2NHY13WIY" localSheetId="0" hidden="1">#REF!</definedName>
    <definedName name="BExBCRBEYR2KZ8FAQFZ2NHY13WIY" localSheetId="1" hidden="1">#REF!</definedName>
    <definedName name="BExBCRBEYR2KZ8FAQFZ2NHY13WIY" hidden="1">#REF!</definedName>
    <definedName name="BExBD4I559NXSV6J07Q343TKYMVJ" localSheetId="7" hidden="1">#REF!</definedName>
    <definedName name="BExBD4I559NXSV6J07Q343TKYMVJ" localSheetId="3" hidden="1">#REF!</definedName>
    <definedName name="BExBD4I559NXSV6J07Q343TKYMVJ" localSheetId="0" hidden="1">#REF!</definedName>
    <definedName name="BExBD4I559NXSV6J07Q343TKYMVJ" localSheetId="1" hidden="1">#REF!</definedName>
    <definedName name="BExBD4I559NXSV6J07Q343TKYMVJ" hidden="1">#REF!</definedName>
    <definedName name="BExBD9W8C0W9N6L1AFL18JP4H94W" localSheetId="7" hidden="1">#REF!</definedName>
    <definedName name="BExBD9W8C0W9N6L1AFL18JP4H94W" localSheetId="3" hidden="1">#REF!</definedName>
    <definedName name="BExBD9W8C0W9N6L1AFL18JP4H94W" localSheetId="0" hidden="1">#REF!</definedName>
    <definedName name="BExBD9W8C0W9N6L1AFL18JP4H94W" localSheetId="1" hidden="1">#REF!</definedName>
    <definedName name="BExBD9W8C0W9N6L1AFL18JP4H94W" hidden="1">#REF!</definedName>
    <definedName name="BExBDBZQLTX3OGFYGULQFK5WEZU5" localSheetId="7" hidden="1">#REF!</definedName>
    <definedName name="BExBDBZQLTX3OGFYGULQFK5WEZU5" localSheetId="3" hidden="1">#REF!</definedName>
    <definedName name="BExBDBZQLTX3OGFYGULQFK5WEZU5" localSheetId="0" hidden="1">#REF!</definedName>
    <definedName name="BExBDBZQLTX3OGFYGULQFK5WEZU5" localSheetId="1" hidden="1">#REF!</definedName>
    <definedName name="BExBDBZQLTX3OGFYGULQFK5WEZU5" hidden="1">#REF!</definedName>
    <definedName name="BExBDJS9TUEU8Z84IV59E5V4T8K6" localSheetId="7" hidden="1">#REF!</definedName>
    <definedName name="BExBDJS9TUEU8Z84IV59E5V4T8K6" localSheetId="3" hidden="1">#REF!</definedName>
    <definedName name="BExBDJS9TUEU8Z84IV59E5V4T8K6" localSheetId="0" hidden="1">#REF!</definedName>
    <definedName name="BExBDJS9TUEU8Z84IV59E5V4T8K6" localSheetId="1" hidden="1">#REF!</definedName>
    <definedName name="BExBDJS9TUEU8Z84IV59E5V4T8K6" hidden="1">#REF!</definedName>
    <definedName name="BExBDKOMSVH4XMH52CFJ3F028I9R" localSheetId="7" hidden="1">#REF!</definedName>
    <definedName name="BExBDKOMSVH4XMH52CFJ3F028I9R" localSheetId="3" hidden="1">#REF!</definedName>
    <definedName name="BExBDKOMSVH4XMH52CFJ3F028I9R" localSheetId="0" hidden="1">#REF!</definedName>
    <definedName name="BExBDKOMSVH4XMH52CFJ3F028I9R" localSheetId="1" hidden="1">#REF!</definedName>
    <definedName name="BExBDKOMSVH4XMH52CFJ3F028I9R" hidden="1">#REF!</definedName>
    <definedName name="BExBDSRXVZQ0W5WXQMP5XD00GRRL" localSheetId="7" hidden="1">#REF!</definedName>
    <definedName name="BExBDSRXVZQ0W5WXQMP5XD00GRRL" localSheetId="3" hidden="1">#REF!</definedName>
    <definedName name="BExBDSRXVZQ0W5WXQMP5XD00GRRL" localSheetId="0" hidden="1">#REF!</definedName>
    <definedName name="BExBDSRXVZQ0W5WXQMP5XD00GRRL" localSheetId="1" hidden="1">#REF!</definedName>
    <definedName name="BExBDSRXVZQ0W5WXQMP5XD00GRRL" hidden="1">#REF!</definedName>
    <definedName name="BExBDTJ0J7XEHB9OATXFF5I8FZBJ" localSheetId="7" hidden="1">#REF!</definedName>
    <definedName name="BExBDTJ0J7XEHB9OATXFF5I8FZBJ" localSheetId="3" hidden="1">#REF!</definedName>
    <definedName name="BExBDTJ0J7XEHB9OATXFF5I8FZBJ" localSheetId="0" hidden="1">#REF!</definedName>
    <definedName name="BExBDTJ0J7XEHB9OATXFF5I8FZBJ" localSheetId="1" hidden="1">#REF!</definedName>
    <definedName name="BExBDTJ0J7XEHB9OATXFF5I8FZBJ" hidden="1">#REF!</definedName>
    <definedName name="BExBDUVGK3E1J4JY9ZYTS7V14BLY" localSheetId="7" hidden="1">#REF!</definedName>
    <definedName name="BExBDUVGK3E1J4JY9ZYTS7V14BLY" localSheetId="3" hidden="1">#REF!</definedName>
    <definedName name="BExBDUVGK3E1J4JY9ZYTS7V14BLY" localSheetId="0" hidden="1">#REF!</definedName>
    <definedName name="BExBDUVGK3E1J4JY9ZYTS7V14BLY" localSheetId="1" hidden="1">#REF!</definedName>
    <definedName name="BExBDUVGK3E1J4JY9ZYTS7V14BLY" hidden="1">#REF!</definedName>
    <definedName name="BExBE0KGY14GSWOGPU4HSJRLD2UD" localSheetId="7" hidden="1">#REF!</definedName>
    <definedName name="BExBE0KGY14GSWOGPU4HSJRLD2UD" localSheetId="3" hidden="1">#REF!</definedName>
    <definedName name="BExBE0KGY14GSWOGPU4HSJRLD2UD" localSheetId="0" hidden="1">#REF!</definedName>
    <definedName name="BExBE0KGY14GSWOGPU4HSJRLD2UD" localSheetId="1" hidden="1">#REF!</definedName>
    <definedName name="BExBE0KGY14GSWOGPU4HSJRLD2UD" hidden="1">#REF!</definedName>
    <definedName name="BExBE162OSBKD30I7T1DKKPT3I9I" localSheetId="7" hidden="1">#REF!</definedName>
    <definedName name="BExBE162OSBKD30I7T1DKKPT3I9I" localSheetId="3" hidden="1">#REF!</definedName>
    <definedName name="BExBE162OSBKD30I7T1DKKPT3I9I" localSheetId="0" hidden="1">#REF!</definedName>
    <definedName name="BExBE162OSBKD30I7T1DKKPT3I9I" localSheetId="1" hidden="1">#REF!</definedName>
    <definedName name="BExBE162OSBKD30I7T1DKKPT3I9I" hidden="1">#REF!</definedName>
    <definedName name="BExBEC9ATLQZF86W1M3APSM4HEOH" localSheetId="7" hidden="1">#REF!</definedName>
    <definedName name="BExBEC9ATLQZF86W1M3APSM4HEOH" localSheetId="3" hidden="1">#REF!</definedName>
    <definedName name="BExBEC9ATLQZF86W1M3APSM4HEOH" localSheetId="0" hidden="1">#REF!</definedName>
    <definedName name="BExBEC9ATLQZF86W1M3APSM4HEOH" localSheetId="1" hidden="1">#REF!</definedName>
    <definedName name="BExBEC9ATLQZF86W1M3APSM4HEOH" hidden="1">#REF!</definedName>
    <definedName name="BExBEXU4CFCM1P5CTZ4NE14PBGDA" localSheetId="7" hidden="1">#REF!</definedName>
    <definedName name="BExBEXU4CFCM1P5CTZ4NE14PBGDA" localSheetId="3" hidden="1">#REF!</definedName>
    <definedName name="BExBEXU4CFCM1P5CTZ4NE14PBGDA" localSheetId="0" hidden="1">#REF!</definedName>
    <definedName name="BExBEXU4CFCM1P5CTZ4NE14PBGDA" localSheetId="1" hidden="1">#REF!</definedName>
    <definedName name="BExBEXU4CFCM1P5CTZ4NE14PBGDA" hidden="1">#REF!</definedName>
    <definedName name="BExBEYFQJE9YK12A6JBMRFKEC7RN" localSheetId="7" hidden="1">#REF!</definedName>
    <definedName name="BExBEYFQJE9YK12A6JBMRFKEC7RN" localSheetId="3" hidden="1">#REF!</definedName>
    <definedName name="BExBEYFQJE9YK12A6JBMRFKEC7RN" localSheetId="0" hidden="1">#REF!</definedName>
    <definedName name="BExBEYFQJE9YK12A6JBMRFKEC7RN" localSheetId="1" hidden="1">#REF!</definedName>
    <definedName name="BExBEYFQJE9YK12A6JBMRFKEC7RN" hidden="1">#REF!</definedName>
    <definedName name="BExBG1ED81J2O4A2S5F5Y3BPHMCR" localSheetId="7" hidden="1">#REF!</definedName>
    <definedName name="BExBG1ED81J2O4A2S5F5Y3BPHMCR" localSheetId="3" hidden="1">#REF!</definedName>
    <definedName name="BExBG1ED81J2O4A2S5F5Y3BPHMCR" localSheetId="0" hidden="1">#REF!</definedName>
    <definedName name="BExBG1ED81J2O4A2S5F5Y3BPHMCR" localSheetId="1" hidden="1">#REF!</definedName>
    <definedName name="BExBG1ED81J2O4A2S5F5Y3BPHMCR" hidden="1">#REF!</definedName>
    <definedName name="BExCRK0K58VDM9V35DGI6VK8C92V" localSheetId="7" hidden="1">#REF!</definedName>
    <definedName name="BExCRK0K58VDM9V35DGI6VK8C92V" localSheetId="3" hidden="1">#REF!</definedName>
    <definedName name="BExCRK0K58VDM9V35DGI6VK8C92V" localSheetId="0" hidden="1">#REF!</definedName>
    <definedName name="BExCRK0K58VDM9V35DGI6VK8C92V" localSheetId="1" hidden="1">#REF!</definedName>
    <definedName name="BExCRK0K58VDM9V35DGI6VK8C92V" hidden="1">#REF!</definedName>
    <definedName name="BExCRLIHS7466WFJ3RPIUGGXYESZ" localSheetId="7" hidden="1">#REF!</definedName>
    <definedName name="BExCRLIHS7466WFJ3RPIUGGXYESZ" localSheetId="3" hidden="1">#REF!</definedName>
    <definedName name="BExCRLIHS7466WFJ3RPIUGGXYESZ" localSheetId="0" hidden="1">#REF!</definedName>
    <definedName name="BExCRLIHS7466WFJ3RPIUGGXYESZ" localSheetId="1" hidden="1">#REF!</definedName>
    <definedName name="BExCRLIHS7466WFJ3RPIUGGXYESZ" hidden="1">#REF!</definedName>
    <definedName name="BExCRXSXMF4LHAQZHN64FXJPMVZ7" localSheetId="7" hidden="1">#REF!</definedName>
    <definedName name="BExCRXSXMF4LHAQZHN64FXJPMVZ7" localSheetId="3" hidden="1">#REF!</definedName>
    <definedName name="BExCRXSXMF4LHAQZHN64FXJPMVZ7" localSheetId="0" hidden="1">#REF!</definedName>
    <definedName name="BExCRXSXMF4LHAQZHN64FXJPMVZ7" localSheetId="1" hidden="1">#REF!</definedName>
    <definedName name="BExCRXSXMF4LHAQZHN64FXJPMVZ7" hidden="1">#REF!</definedName>
    <definedName name="BExCS1EDDUEAEWHVYXHIP9I1WCJH" localSheetId="7" hidden="1">#REF!</definedName>
    <definedName name="BExCS1EDDUEAEWHVYXHIP9I1WCJH" localSheetId="3" hidden="1">#REF!</definedName>
    <definedName name="BExCS1EDDUEAEWHVYXHIP9I1WCJH" localSheetId="0" hidden="1">#REF!</definedName>
    <definedName name="BExCS1EDDUEAEWHVYXHIP9I1WCJH" localSheetId="1" hidden="1">#REF!</definedName>
    <definedName name="BExCS1EDDUEAEWHVYXHIP9I1WCJH" hidden="1">#REF!</definedName>
    <definedName name="BExCS1P5QG0X3OTHKX07RALOE5T5" localSheetId="7" hidden="1">#REF!</definedName>
    <definedName name="BExCS1P5QG0X3OTHKX07RALOE5T5" localSheetId="3" hidden="1">#REF!</definedName>
    <definedName name="BExCS1P5QG0X3OTHKX07RALOE5T5" localSheetId="0" hidden="1">#REF!</definedName>
    <definedName name="BExCS1P5QG0X3OTHKX07RALOE5T5" localSheetId="1" hidden="1">#REF!</definedName>
    <definedName name="BExCS1P5QG0X3OTHKX07RALOE5T5" hidden="1">#REF!</definedName>
    <definedName name="BExCS7ZPMHFJ4UJDAL8CQOLSZ13B" localSheetId="7" hidden="1">#REF!</definedName>
    <definedName name="BExCS7ZPMHFJ4UJDAL8CQOLSZ13B" localSheetId="3" hidden="1">#REF!</definedName>
    <definedName name="BExCS7ZPMHFJ4UJDAL8CQOLSZ13B" localSheetId="0" hidden="1">#REF!</definedName>
    <definedName name="BExCS7ZPMHFJ4UJDAL8CQOLSZ13B" localSheetId="1" hidden="1">#REF!</definedName>
    <definedName name="BExCS7ZPMHFJ4UJDAL8CQOLSZ13B" hidden="1">#REF!</definedName>
    <definedName name="BExCS8W4NJUZH9S1CYB6XSDLEPBW" localSheetId="7" hidden="1">#REF!</definedName>
    <definedName name="BExCS8W4NJUZH9S1CYB6XSDLEPBW" localSheetId="3" hidden="1">#REF!</definedName>
    <definedName name="BExCS8W4NJUZH9S1CYB6XSDLEPBW" localSheetId="0" hidden="1">#REF!</definedName>
    <definedName name="BExCS8W4NJUZH9S1CYB6XSDLEPBW" localSheetId="1" hidden="1">#REF!</definedName>
    <definedName name="BExCS8W4NJUZH9S1CYB6XSDLEPBW" hidden="1">#REF!</definedName>
    <definedName name="BExCSAE1M6G20R41J0Y24YNN0YC1" localSheetId="7" hidden="1">#REF!</definedName>
    <definedName name="BExCSAE1M6G20R41J0Y24YNN0YC1" localSheetId="3" hidden="1">#REF!</definedName>
    <definedName name="BExCSAE1M6G20R41J0Y24YNN0YC1" localSheetId="0" hidden="1">#REF!</definedName>
    <definedName name="BExCSAE1M6G20R41J0Y24YNN0YC1" localSheetId="1" hidden="1">#REF!</definedName>
    <definedName name="BExCSAE1M6G20R41J0Y24YNN0YC1" hidden="1">#REF!</definedName>
    <definedName name="BExCSAOUZOYKHN7HV511TO8VDJ02" localSheetId="7" hidden="1">#REF!</definedName>
    <definedName name="BExCSAOUZOYKHN7HV511TO8VDJ02" localSheetId="3" hidden="1">#REF!</definedName>
    <definedName name="BExCSAOUZOYKHN7HV511TO8VDJ02" localSheetId="0" hidden="1">#REF!</definedName>
    <definedName name="BExCSAOUZOYKHN7HV511TO8VDJ02" localSheetId="1" hidden="1">#REF!</definedName>
    <definedName name="BExCSAOUZOYKHN7HV511TO8VDJ02" hidden="1">#REF!</definedName>
    <definedName name="BExCSJ2XVKHN6ULCF7JML0TCRKEO" localSheetId="7" hidden="1">#REF!</definedName>
    <definedName name="BExCSJ2XVKHN6ULCF7JML0TCRKEO" localSheetId="3" hidden="1">#REF!</definedName>
    <definedName name="BExCSJ2XVKHN6ULCF7JML0TCRKEO" localSheetId="0" hidden="1">#REF!</definedName>
    <definedName name="BExCSJ2XVKHN6ULCF7JML0TCRKEO" localSheetId="1" hidden="1">#REF!</definedName>
    <definedName name="BExCSJ2XVKHN6ULCF7JML0TCRKEO" hidden="1">#REF!</definedName>
    <definedName name="BExCSMOFTXSUEC1T46LR1UPYRCX5" localSheetId="7" hidden="1">#REF!</definedName>
    <definedName name="BExCSMOFTXSUEC1T46LR1UPYRCX5" localSheetId="3" hidden="1">#REF!</definedName>
    <definedName name="BExCSMOFTXSUEC1T46LR1UPYRCX5" localSheetId="0" hidden="1">#REF!</definedName>
    <definedName name="BExCSMOFTXSUEC1T46LR1UPYRCX5" localSheetId="1" hidden="1">#REF!</definedName>
    <definedName name="BExCSMOFTXSUEC1T46LR1UPYRCX5" hidden="1">#REF!</definedName>
    <definedName name="BExCSSDG3TM6TPKS19E9QYJEELZ6" localSheetId="7" hidden="1">#REF!</definedName>
    <definedName name="BExCSSDG3TM6TPKS19E9QYJEELZ6" localSheetId="3" hidden="1">#REF!</definedName>
    <definedName name="BExCSSDG3TM6TPKS19E9QYJEELZ6" localSheetId="0" hidden="1">#REF!</definedName>
    <definedName name="BExCSSDG3TM6TPKS19E9QYJEELZ6" localSheetId="1" hidden="1">#REF!</definedName>
    <definedName name="BExCSSDG3TM6TPKS19E9QYJEELZ6" hidden="1">#REF!</definedName>
    <definedName name="BExCSZV7U67UWXL2HKJNM5W1E4OO" localSheetId="7" hidden="1">#REF!</definedName>
    <definedName name="BExCSZV7U67UWXL2HKJNM5W1E4OO" localSheetId="3" hidden="1">#REF!</definedName>
    <definedName name="BExCSZV7U67UWXL2HKJNM5W1E4OO" localSheetId="0" hidden="1">#REF!</definedName>
    <definedName name="BExCSZV7U67UWXL2HKJNM5W1E4OO" localSheetId="1" hidden="1">#REF!</definedName>
    <definedName name="BExCSZV7U67UWXL2HKJNM5W1E4OO" hidden="1">#REF!</definedName>
    <definedName name="BExCT4NSDT61OCH04Y2QIFIOP75H" localSheetId="7" hidden="1">#REF!</definedName>
    <definedName name="BExCT4NSDT61OCH04Y2QIFIOP75H" localSheetId="3" hidden="1">#REF!</definedName>
    <definedName name="BExCT4NSDT61OCH04Y2QIFIOP75H" localSheetId="0" hidden="1">#REF!</definedName>
    <definedName name="BExCT4NSDT61OCH04Y2QIFIOP75H" localSheetId="1" hidden="1">#REF!</definedName>
    <definedName name="BExCT4NSDT61OCH04Y2QIFIOP75H" hidden="1">#REF!</definedName>
    <definedName name="BExCTHZWIPJVLE56GATEFKPIKLK2" localSheetId="7" hidden="1">#REF!</definedName>
    <definedName name="BExCTHZWIPJVLE56GATEFKPIKLK2" localSheetId="3" hidden="1">#REF!</definedName>
    <definedName name="BExCTHZWIPJVLE56GATEFKPIKLK2" localSheetId="0" hidden="1">#REF!</definedName>
    <definedName name="BExCTHZWIPJVLE56GATEFKPIKLK2" localSheetId="1" hidden="1">#REF!</definedName>
    <definedName name="BExCTHZWIPJVLE56GATEFKPIKLK2" hidden="1">#REF!</definedName>
    <definedName name="BExCTW8G3VCZ55S09HTUGXKB1P2M" localSheetId="7" hidden="1">#REF!</definedName>
    <definedName name="BExCTW8G3VCZ55S09HTUGXKB1P2M" localSheetId="3" hidden="1">#REF!</definedName>
    <definedName name="BExCTW8G3VCZ55S09HTUGXKB1P2M" localSheetId="0" hidden="1">#REF!</definedName>
    <definedName name="BExCTW8G3VCZ55S09HTUGXKB1P2M" localSheetId="1" hidden="1">#REF!</definedName>
    <definedName name="BExCTW8G3VCZ55S09HTUGXKB1P2M" hidden="1">#REF!</definedName>
    <definedName name="BExCTYS2KX0QANOLT8LGZ9WV3S3T" localSheetId="7" hidden="1">#REF!</definedName>
    <definedName name="BExCTYS2KX0QANOLT8LGZ9WV3S3T" localSheetId="3" hidden="1">#REF!</definedName>
    <definedName name="BExCTYS2KX0QANOLT8LGZ9WV3S3T" localSheetId="0" hidden="1">#REF!</definedName>
    <definedName name="BExCTYS2KX0QANOLT8LGZ9WV3S3T" localSheetId="1" hidden="1">#REF!</definedName>
    <definedName name="BExCTYS2KX0QANOLT8LGZ9WV3S3T" hidden="1">#REF!</definedName>
    <definedName name="BExCTZ2V6H9TT6LFGK3SADZ2TIGQ" localSheetId="7" hidden="1">#REF!</definedName>
    <definedName name="BExCTZ2V6H9TT6LFGK3SADZ2TIGQ" localSheetId="3" hidden="1">#REF!</definedName>
    <definedName name="BExCTZ2V6H9TT6LFGK3SADZ2TIGQ" localSheetId="0" hidden="1">#REF!</definedName>
    <definedName name="BExCTZ2V6H9TT6LFGK3SADZ2TIGQ" localSheetId="1" hidden="1">#REF!</definedName>
    <definedName name="BExCTZ2V6H9TT6LFGK3SADZ2TIGQ" hidden="1">#REF!</definedName>
    <definedName name="BExCTZZ9JNES4EDHW97NP0EGQALX" localSheetId="7" hidden="1">#REF!</definedName>
    <definedName name="BExCTZZ9JNES4EDHW97NP0EGQALX" localSheetId="3" hidden="1">#REF!</definedName>
    <definedName name="BExCTZZ9JNES4EDHW97NP0EGQALX" localSheetId="0" hidden="1">#REF!</definedName>
    <definedName name="BExCTZZ9JNES4EDHW97NP0EGQALX" localSheetId="1" hidden="1">#REF!</definedName>
    <definedName name="BExCTZZ9JNES4EDHW97NP0EGQALX" hidden="1">#REF!</definedName>
    <definedName name="BExCU0A1V6NMZQ9ASYJ8QIVQ5UR2" localSheetId="7" hidden="1">#REF!</definedName>
    <definedName name="BExCU0A1V6NMZQ9ASYJ8QIVQ5UR2" localSheetId="3" hidden="1">#REF!</definedName>
    <definedName name="BExCU0A1V6NMZQ9ASYJ8QIVQ5UR2" localSheetId="0" hidden="1">#REF!</definedName>
    <definedName name="BExCU0A1V6NMZQ9ASYJ8QIVQ5UR2" localSheetId="1" hidden="1">#REF!</definedName>
    <definedName name="BExCU0A1V6NMZQ9ASYJ8QIVQ5UR2" hidden="1">#REF!</definedName>
    <definedName name="BExCU2834920JBHSPCRC4UF80OLL" localSheetId="7" hidden="1">#REF!</definedName>
    <definedName name="BExCU2834920JBHSPCRC4UF80OLL" localSheetId="3" hidden="1">#REF!</definedName>
    <definedName name="BExCU2834920JBHSPCRC4UF80OLL" localSheetId="0" hidden="1">#REF!</definedName>
    <definedName name="BExCU2834920JBHSPCRC4UF80OLL" localSheetId="1" hidden="1">#REF!</definedName>
    <definedName name="BExCU2834920JBHSPCRC4UF80OLL" hidden="1">#REF!</definedName>
    <definedName name="BExCU8O54I3P3WRYWY1CRP3S78QY" localSheetId="7" hidden="1">#REF!</definedName>
    <definedName name="BExCU8O54I3P3WRYWY1CRP3S78QY" localSheetId="3" hidden="1">#REF!</definedName>
    <definedName name="BExCU8O54I3P3WRYWY1CRP3S78QY" localSheetId="0" hidden="1">#REF!</definedName>
    <definedName name="BExCU8O54I3P3WRYWY1CRP3S78QY" localSheetId="1" hidden="1">#REF!</definedName>
    <definedName name="BExCU8O54I3P3WRYWY1CRP3S78QY" hidden="1">#REF!</definedName>
    <definedName name="BExCUDRJO23YOKT8GPWOVQ4XEHF5" localSheetId="7" hidden="1">#REF!</definedName>
    <definedName name="BExCUDRJO23YOKT8GPWOVQ4XEHF5" localSheetId="3" hidden="1">#REF!</definedName>
    <definedName name="BExCUDRJO23YOKT8GPWOVQ4XEHF5" localSheetId="0" hidden="1">#REF!</definedName>
    <definedName name="BExCUDRJO23YOKT8GPWOVQ4XEHF5" localSheetId="1" hidden="1">#REF!</definedName>
    <definedName name="BExCUDRJO23YOKT8GPWOVQ4XEHF5" hidden="1">#REF!</definedName>
    <definedName name="BExCULEOALM7SEHVMQC4B4N25MRM" localSheetId="7" hidden="1">#REF!</definedName>
    <definedName name="BExCULEOALM7SEHVMQC4B4N25MRM" localSheetId="3" hidden="1">#REF!</definedName>
    <definedName name="BExCULEOALM7SEHVMQC4B4N25MRM" localSheetId="0" hidden="1">#REF!</definedName>
    <definedName name="BExCULEOALM7SEHVMQC4B4N25MRM" localSheetId="1" hidden="1">#REF!</definedName>
    <definedName name="BExCULEOALM7SEHVMQC4B4N25MRM" hidden="1">#REF!</definedName>
    <definedName name="BExCUPAXFR16YMWL30ME3F3BSRDZ" localSheetId="7" hidden="1">#REF!</definedName>
    <definedName name="BExCUPAXFR16YMWL30ME3F3BSRDZ" localSheetId="3" hidden="1">#REF!</definedName>
    <definedName name="BExCUPAXFR16YMWL30ME3F3BSRDZ" localSheetId="0" hidden="1">#REF!</definedName>
    <definedName name="BExCUPAXFR16YMWL30ME3F3BSRDZ" localSheetId="1" hidden="1">#REF!</definedName>
    <definedName name="BExCUPAXFR16YMWL30ME3F3BSRDZ" hidden="1">#REF!</definedName>
    <definedName name="BExCUR94DHCE47PUUWEMT5QZOYR2" localSheetId="7" hidden="1">#REF!</definedName>
    <definedName name="BExCUR94DHCE47PUUWEMT5QZOYR2" localSheetId="3" hidden="1">#REF!</definedName>
    <definedName name="BExCUR94DHCE47PUUWEMT5QZOYR2" localSheetId="0" hidden="1">#REF!</definedName>
    <definedName name="BExCUR94DHCE47PUUWEMT5QZOYR2" localSheetId="1" hidden="1">#REF!</definedName>
    <definedName name="BExCUR94DHCE47PUUWEMT5QZOYR2" hidden="1">#REF!</definedName>
    <definedName name="BExCV5HJSTBNPQZVGYJY9AZ4IJ26" localSheetId="7" hidden="1">#REF!</definedName>
    <definedName name="BExCV5HJSTBNPQZVGYJY9AZ4IJ26" localSheetId="3" hidden="1">#REF!</definedName>
    <definedName name="BExCV5HJSTBNPQZVGYJY9AZ4IJ26" localSheetId="0" hidden="1">#REF!</definedName>
    <definedName name="BExCV5HJSTBNPQZVGYJY9AZ4IJ26" localSheetId="1" hidden="1">#REF!</definedName>
    <definedName name="BExCV5HJSTBNPQZVGYJY9AZ4IJ26" hidden="1">#REF!</definedName>
    <definedName name="BExCV634L7SVHGB0UDDTRRQ2Q72H" localSheetId="7" hidden="1">#REF!</definedName>
    <definedName name="BExCV634L7SVHGB0UDDTRRQ2Q72H" localSheetId="3" hidden="1">#REF!</definedName>
    <definedName name="BExCV634L7SVHGB0UDDTRRQ2Q72H" localSheetId="0" hidden="1">#REF!</definedName>
    <definedName name="BExCV634L7SVHGB0UDDTRRQ2Q72H" localSheetId="1" hidden="1">#REF!</definedName>
    <definedName name="BExCV634L7SVHGB0UDDTRRQ2Q72H" hidden="1">#REF!</definedName>
    <definedName name="BExCVBXGSXT9FWJRG62PX9S1RK83" localSheetId="7" hidden="1">#REF!</definedName>
    <definedName name="BExCVBXGSXT9FWJRG62PX9S1RK83" localSheetId="3" hidden="1">#REF!</definedName>
    <definedName name="BExCVBXGSXT9FWJRG62PX9S1RK83" localSheetId="0" hidden="1">#REF!</definedName>
    <definedName name="BExCVBXGSXT9FWJRG62PX9S1RK83" localSheetId="1" hidden="1">#REF!</definedName>
    <definedName name="BExCVBXGSXT9FWJRG62PX9S1RK83" hidden="1">#REF!</definedName>
    <definedName name="BExCVHBNLOHNFS0JAV3I1XGPNH9W" localSheetId="7" hidden="1">#REF!</definedName>
    <definedName name="BExCVHBNLOHNFS0JAV3I1XGPNH9W" localSheetId="3" hidden="1">#REF!</definedName>
    <definedName name="BExCVHBNLOHNFS0JAV3I1XGPNH9W" localSheetId="0" hidden="1">#REF!</definedName>
    <definedName name="BExCVHBNLOHNFS0JAV3I1XGPNH9W" localSheetId="1" hidden="1">#REF!</definedName>
    <definedName name="BExCVHBNLOHNFS0JAV3I1XGPNH9W" hidden="1">#REF!</definedName>
    <definedName name="BExCVI86R31A2IOZIEBY1FJLVILD" localSheetId="7" hidden="1">#REF!</definedName>
    <definedName name="BExCVI86R31A2IOZIEBY1FJLVILD" localSheetId="3" hidden="1">#REF!</definedName>
    <definedName name="BExCVI86R31A2IOZIEBY1FJLVILD" localSheetId="0" hidden="1">#REF!</definedName>
    <definedName name="BExCVI86R31A2IOZIEBY1FJLVILD" localSheetId="1" hidden="1">#REF!</definedName>
    <definedName name="BExCVI86R31A2IOZIEBY1FJLVILD" hidden="1">#REF!</definedName>
    <definedName name="BExCVKGZXE0I9EIXKBZVSGSEY2RR" localSheetId="7" hidden="1">#REF!</definedName>
    <definedName name="BExCVKGZXE0I9EIXKBZVSGSEY2RR" localSheetId="3" hidden="1">#REF!</definedName>
    <definedName name="BExCVKGZXE0I9EIXKBZVSGSEY2RR" localSheetId="0" hidden="1">#REF!</definedName>
    <definedName name="BExCVKGZXE0I9EIXKBZVSGSEY2RR" localSheetId="1" hidden="1">#REF!</definedName>
    <definedName name="BExCVKGZXE0I9EIXKBZVSGSEY2RR" hidden="1">#REF!</definedName>
    <definedName name="BExCVNROVORCSNX9HKHKPHY0URS3" localSheetId="7" hidden="1">#REF!</definedName>
    <definedName name="BExCVNROVORCSNX9HKHKPHY0URS3" localSheetId="3" hidden="1">#REF!</definedName>
    <definedName name="BExCVNROVORCSNX9HKHKPHY0URS3" localSheetId="0" hidden="1">#REF!</definedName>
    <definedName name="BExCVNROVORCSNX9HKHKPHY0URS3" localSheetId="1" hidden="1">#REF!</definedName>
    <definedName name="BExCVNROVORCSNX9HKHKPHY0URS3" hidden="1">#REF!</definedName>
    <definedName name="BExCVPEZON7VV6NOWII8VZMONPCJ" localSheetId="7" hidden="1">#REF!</definedName>
    <definedName name="BExCVPEZON7VV6NOWII8VZMONPCJ" localSheetId="3" hidden="1">#REF!</definedName>
    <definedName name="BExCVPEZON7VV6NOWII8VZMONPCJ" localSheetId="0" hidden="1">#REF!</definedName>
    <definedName name="BExCVPEZON7VV6NOWII8VZMONPCJ" localSheetId="1" hidden="1">#REF!</definedName>
    <definedName name="BExCVPEZON7VV6NOWII8VZMONPCJ" hidden="1">#REF!</definedName>
    <definedName name="BExCVV44WY5807WGMTGKPW0GT256" localSheetId="7" hidden="1">#REF!</definedName>
    <definedName name="BExCVV44WY5807WGMTGKPW0GT256" localSheetId="3" hidden="1">#REF!</definedName>
    <definedName name="BExCVV44WY5807WGMTGKPW0GT256" localSheetId="0" hidden="1">#REF!</definedName>
    <definedName name="BExCVV44WY5807WGMTGKPW0GT256" localSheetId="1" hidden="1">#REF!</definedName>
    <definedName name="BExCVV44WY5807WGMTGKPW0GT256" hidden="1">#REF!</definedName>
    <definedName name="BExCVZ5PN4V6MRBZ04PZJW3GEF8S" localSheetId="7" hidden="1">#REF!</definedName>
    <definedName name="BExCVZ5PN4V6MRBZ04PZJW3GEF8S" localSheetId="3" hidden="1">#REF!</definedName>
    <definedName name="BExCVZ5PN4V6MRBZ04PZJW3GEF8S" localSheetId="0" hidden="1">#REF!</definedName>
    <definedName name="BExCVZ5PN4V6MRBZ04PZJW3GEF8S" localSheetId="1" hidden="1">#REF!</definedName>
    <definedName name="BExCVZ5PN4V6MRBZ04PZJW3GEF8S" hidden="1">#REF!</definedName>
    <definedName name="BExCW13R0GWJYGXZBNCPAHQN4NR2" localSheetId="7" hidden="1">#REF!</definedName>
    <definedName name="BExCW13R0GWJYGXZBNCPAHQN4NR2" localSheetId="3" hidden="1">#REF!</definedName>
    <definedName name="BExCW13R0GWJYGXZBNCPAHQN4NR2" localSheetId="0" hidden="1">#REF!</definedName>
    <definedName name="BExCW13R0GWJYGXZBNCPAHQN4NR2" localSheetId="1" hidden="1">#REF!</definedName>
    <definedName name="BExCW13R0GWJYGXZBNCPAHQN4NR2" hidden="1">#REF!</definedName>
    <definedName name="BExCW9Y5HWU4RJTNX74O6L24VGCK" localSheetId="7" hidden="1">#REF!</definedName>
    <definedName name="BExCW9Y5HWU4RJTNX74O6L24VGCK" localSheetId="3" hidden="1">#REF!</definedName>
    <definedName name="BExCW9Y5HWU4RJTNX74O6L24VGCK" localSheetId="0" hidden="1">#REF!</definedName>
    <definedName name="BExCW9Y5HWU4RJTNX74O6L24VGCK" localSheetId="1" hidden="1">#REF!</definedName>
    <definedName name="BExCW9Y5HWU4RJTNX74O6L24VGCK" hidden="1">#REF!</definedName>
    <definedName name="BExCWHADQJRXWFDGV2KMANWIY1YN" localSheetId="7" hidden="1">#REF!</definedName>
    <definedName name="BExCWHADQJRXWFDGV2KMANWIY1YN" localSheetId="3" hidden="1">#REF!</definedName>
    <definedName name="BExCWHADQJRXWFDGV2KMANWIY1YN" localSheetId="0" hidden="1">#REF!</definedName>
    <definedName name="BExCWHADQJRXWFDGV2KMANWIY1YN" localSheetId="1" hidden="1">#REF!</definedName>
    <definedName name="BExCWHADQJRXWFDGV2KMANWIY1YN" hidden="1">#REF!</definedName>
    <definedName name="BExCWPDPESGZS07QGBLSBWDNVJLZ" localSheetId="7" hidden="1">#REF!</definedName>
    <definedName name="BExCWPDPESGZS07QGBLSBWDNVJLZ" localSheetId="3" hidden="1">#REF!</definedName>
    <definedName name="BExCWPDPESGZS07QGBLSBWDNVJLZ" localSheetId="0" hidden="1">#REF!</definedName>
    <definedName name="BExCWPDPESGZS07QGBLSBWDNVJLZ" localSheetId="1" hidden="1">#REF!</definedName>
    <definedName name="BExCWPDPESGZS07QGBLSBWDNVJLZ" hidden="1">#REF!</definedName>
    <definedName name="BExCWTVKHIVCRHF8GC39KI58YM5K" localSheetId="7" hidden="1">#REF!</definedName>
    <definedName name="BExCWTVKHIVCRHF8GC39KI58YM5K" localSheetId="3" hidden="1">#REF!</definedName>
    <definedName name="BExCWTVKHIVCRHF8GC39KI58YM5K" localSheetId="0" hidden="1">#REF!</definedName>
    <definedName name="BExCWTVKHIVCRHF8GC39KI58YM5K" localSheetId="1" hidden="1">#REF!</definedName>
    <definedName name="BExCWTVKHIVCRHF8GC39KI58YM5K" hidden="1">#REF!</definedName>
    <definedName name="BExCX2KGRZBRVLZNM8SUSIE6A0RL" localSheetId="7" hidden="1">#REF!</definedName>
    <definedName name="BExCX2KGRZBRVLZNM8SUSIE6A0RL" localSheetId="3" hidden="1">#REF!</definedName>
    <definedName name="BExCX2KGRZBRVLZNM8SUSIE6A0RL" localSheetId="0" hidden="1">#REF!</definedName>
    <definedName name="BExCX2KGRZBRVLZNM8SUSIE6A0RL" localSheetId="1" hidden="1">#REF!</definedName>
    <definedName name="BExCX2KGRZBRVLZNM8SUSIE6A0RL" hidden="1">#REF!</definedName>
    <definedName name="BExCX3X451T70LZ1VF95L7W4Y4TM" localSheetId="7" hidden="1">#REF!</definedName>
    <definedName name="BExCX3X451T70LZ1VF95L7W4Y4TM" localSheetId="3" hidden="1">#REF!</definedName>
    <definedName name="BExCX3X451T70LZ1VF95L7W4Y4TM" localSheetId="0" hidden="1">#REF!</definedName>
    <definedName name="BExCX3X451T70LZ1VF95L7W4Y4TM" localSheetId="1" hidden="1">#REF!</definedName>
    <definedName name="BExCX3X451T70LZ1VF95L7W4Y4TM" hidden="1">#REF!</definedName>
    <definedName name="BExCX4NZ2N1OUGXM7EV0U7VULJMM" localSheetId="7" hidden="1">#REF!</definedName>
    <definedName name="BExCX4NZ2N1OUGXM7EV0U7VULJMM" localSheetId="3" hidden="1">#REF!</definedName>
    <definedName name="BExCX4NZ2N1OUGXM7EV0U7VULJMM" localSheetId="0" hidden="1">#REF!</definedName>
    <definedName name="BExCX4NZ2N1OUGXM7EV0U7VULJMM" localSheetId="1" hidden="1">#REF!</definedName>
    <definedName name="BExCX4NZ2N1OUGXM7EV0U7VULJMM" hidden="1">#REF!</definedName>
    <definedName name="BExCXILMURGYMAH6N5LF5DV6K3GM" localSheetId="7" hidden="1">#REF!</definedName>
    <definedName name="BExCXILMURGYMAH6N5LF5DV6K3GM" localSheetId="3" hidden="1">#REF!</definedName>
    <definedName name="BExCXILMURGYMAH6N5LF5DV6K3GM" localSheetId="0" hidden="1">#REF!</definedName>
    <definedName name="BExCXILMURGYMAH6N5LF5DV6K3GM" localSheetId="1" hidden="1">#REF!</definedName>
    <definedName name="BExCXILMURGYMAH6N5LF5DV6K3GM" hidden="1">#REF!</definedName>
    <definedName name="BExCXQUFBMXQ1650735H48B1AZT3" localSheetId="7" hidden="1">#REF!</definedName>
    <definedName name="BExCXQUFBMXQ1650735H48B1AZT3" localSheetId="3" hidden="1">#REF!</definedName>
    <definedName name="BExCXQUFBMXQ1650735H48B1AZT3" localSheetId="0" hidden="1">#REF!</definedName>
    <definedName name="BExCXQUFBMXQ1650735H48B1AZT3" localSheetId="1" hidden="1">#REF!</definedName>
    <definedName name="BExCXQUFBMXQ1650735H48B1AZT3" hidden="1">#REF!</definedName>
    <definedName name="BExCXYSBKJ9SZQD7XS2WUS6SVBJO" localSheetId="7" hidden="1">#REF!</definedName>
    <definedName name="BExCXYSBKJ9SZQD7XS2WUS6SVBJO" localSheetId="3" hidden="1">#REF!</definedName>
    <definedName name="BExCXYSBKJ9SZQD7XS2WUS6SVBJO" localSheetId="0" hidden="1">#REF!</definedName>
    <definedName name="BExCXYSBKJ9SZQD7XS2WUS6SVBJO" localSheetId="1" hidden="1">#REF!</definedName>
    <definedName name="BExCXYSBKJ9SZQD7XS2WUS6SVBJO" hidden="1">#REF!</definedName>
    <definedName name="BExCXZ8DGK5ZE8467LFEHX6JNQHJ" localSheetId="7" hidden="1">#REF!</definedName>
    <definedName name="BExCXZ8DGK5ZE8467LFEHX6JNQHJ" localSheetId="3" hidden="1">#REF!</definedName>
    <definedName name="BExCXZ8DGK5ZE8467LFEHX6JNQHJ" localSheetId="0" hidden="1">#REF!</definedName>
    <definedName name="BExCXZ8DGK5ZE8467LFEHX6JNQHJ" localSheetId="1" hidden="1">#REF!</definedName>
    <definedName name="BExCXZ8DGK5ZE8467LFEHX6JNQHJ" hidden="1">#REF!</definedName>
    <definedName name="BExCY2DQO9VLA77Q7EG3T0XNXX4F" localSheetId="7" hidden="1">#REF!</definedName>
    <definedName name="BExCY2DQO9VLA77Q7EG3T0XNXX4F" localSheetId="3" hidden="1">#REF!</definedName>
    <definedName name="BExCY2DQO9VLA77Q7EG3T0XNXX4F" localSheetId="0" hidden="1">#REF!</definedName>
    <definedName name="BExCY2DQO9VLA77Q7EG3T0XNXX4F" localSheetId="1" hidden="1">#REF!</definedName>
    <definedName name="BExCY2DQO9VLA77Q7EG3T0XNXX4F" hidden="1">#REF!</definedName>
    <definedName name="BExCY5Z7X93Z8XUOEASK50W08S36" localSheetId="7" hidden="1">#REF!</definedName>
    <definedName name="BExCY5Z7X93Z8XUOEASK50W08S36" localSheetId="3" hidden="1">#REF!</definedName>
    <definedName name="BExCY5Z7X93Z8XUOEASK50W08S36" localSheetId="0" hidden="1">#REF!</definedName>
    <definedName name="BExCY5Z7X93Z8XUOEASK50W08S36" localSheetId="1" hidden="1">#REF!</definedName>
    <definedName name="BExCY5Z7X93Z8XUOEASK50W08S36" hidden="1">#REF!</definedName>
    <definedName name="BExCY6VMJ68MX3C981R5Q0BX5791" localSheetId="7" hidden="1">#REF!</definedName>
    <definedName name="BExCY6VMJ68MX3C981R5Q0BX5791" localSheetId="3" hidden="1">#REF!</definedName>
    <definedName name="BExCY6VMJ68MX3C981R5Q0BX5791" localSheetId="0" hidden="1">#REF!</definedName>
    <definedName name="BExCY6VMJ68MX3C981R5Q0BX5791" localSheetId="1" hidden="1">#REF!</definedName>
    <definedName name="BExCY6VMJ68MX3C981R5Q0BX5791" hidden="1">#REF!</definedName>
    <definedName name="BExCYAH2SAZCPW6XCB7V7PMMCAWO" localSheetId="7" hidden="1">#REF!</definedName>
    <definedName name="BExCYAH2SAZCPW6XCB7V7PMMCAWO" localSheetId="3" hidden="1">#REF!</definedName>
    <definedName name="BExCYAH2SAZCPW6XCB7V7PMMCAWO" localSheetId="0" hidden="1">#REF!</definedName>
    <definedName name="BExCYAH2SAZCPW6XCB7V7PMMCAWO" localSheetId="1" hidden="1">#REF!</definedName>
    <definedName name="BExCYAH2SAZCPW6XCB7V7PMMCAWO" hidden="1">#REF!</definedName>
    <definedName name="BExCYDGYM1UGUNTB331L2E4L5F34" localSheetId="7" hidden="1">#REF!</definedName>
    <definedName name="BExCYDGYM1UGUNTB331L2E4L5F34" localSheetId="3" hidden="1">#REF!</definedName>
    <definedName name="BExCYDGYM1UGUNTB331L2E4L5F34" localSheetId="0" hidden="1">#REF!</definedName>
    <definedName name="BExCYDGYM1UGUNTB331L2E4L5F34" localSheetId="1" hidden="1">#REF!</definedName>
    <definedName name="BExCYDGYM1UGUNTB331L2E4L5F34" hidden="1">#REF!</definedName>
    <definedName name="BExCYN7KCKU1F6EXMNPQPTKNOT6A" localSheetId="7" hidden="1">#REF!</definedName>
    <definedName name="BExCYN7KCKU1F6EXMNPQPTKNOT6A" localSheetId="3" hidden="1">#REF!</definedName>
    <definedName name="BExCYN7KCKU1F6EXMNPQPTKNOT6A" localSheetId="0" hidden="1">#REF!</definedName>
    <definedName name="BExCYN7KCKU1F6EXMNPQPTKNOT6A" localSheetId="1" hidden="1">#REF!</definedName>
    <definedName name="BExCYN7KCKU1F6EXMNPQPTKNOT6A" hidden="1">#REF!</definedName>
    <definedName name="BExCYPRC5HJE6N2XQTHCT6NXGP8N" localSheetId="7" hidden="1">#REF!</definedName>
    <definedName name="BExCYPRC5HJE6N2XQTHCT6NXGP8N" localSheetId="3" hidden="1">#REF!</definedName>
    <definedName name="BExCYPRC5HJE6N2XQTHCT6NXGP8N" localSheetId="0" hidden="1">#REF!</definedName>
    <definedName name="BExCYPRC5HJE6N2XQTHCT6NXGP8N" localSheetId="1" hidden="1">#REF!</definedName>
    <definedName name="BExCYPRC5HJE6N2XQTHCT6NXGP8N" hidden="1">#REF!</definedName>
    <definedName name="BExCYQCX9ES8ZWW2L35B12WDNT73" localSheetId="7" hidden="1">#REF!</definedName>
    <definedName name="BExCYQCX9ES8ZWW2L35B12WDNT73" localSheetId="3" hidden="1">#REF!</definedName>
    <definedName name="BExCYQCX9ES8ZWW2L35B12WDNT73" localSheetId="0" hidden="1">#REF!</definedName>
    <definedName name="BExCYQCX9ES8ZWW2L35B12WDNT73" localSheetId="1" hidden="1">#REF!</definedName>
    <definedName name="BExCYQCX9ES8ZWW2L35B12WDNT73" hidden="1">#REF!</definedName>
    <definedName name="BExCYSLQY2CYU7DQ3QI07UGGS6OW" localSheetId="7" hidden="1">#REF!</definedName>
    <definedName name="BExCYSLQY2CYU7DQ3QI07UGGS6OW" localSheetId="3" hidden="1">#REF!</definedName>
    <definedName name="BExCYSLQY2CYU7DQ3QI07UGGS6OW" localSheetId="0" hidden="1">#REF!</definedName>
    <definedName name="BExCYSLQY2CYU7DQ3QI07UGGS6OW" localSheetId="1" hidden="1">#REF!</definedName>
    <definedName name="BExCYSLQY2CYU7DQ3QI07UGGS6OW" hidden="1">#REF!</definedName>
    <definedName name="BExCYUK0I3UEXZNFDW71G6Z6D8XR" localSheetId="7" hidden="1">#REF!</definedName>
    <definedName name="BExCYUK0I3UEXZNFDW71G6Z6D8XR" localSheetId="3" hidden="1">#REF!</definedName>
    <definedName name="BExCYUK0I3UEXZNFDW71G6Z6D8XR" localSheetId="0" hidden="1">#REF!</definedName>
    <definedName name="BExCYUK0I3UEXZNFDW71G6Z6D8XR" localSheetId="1" hidden="1">#REF!</definedName>
    <definedName name="BExCYUK0I3UEXZNFDW71G6Z6D8XR" hidden="1">#REF!</definedName>
    <definedName name="BExCZFZCXMLY5DWESYJ9NGTJYQ8M" localSheetId="7" hidden="1">#REF!</definedName>
    <definedName name="BExCZFZCXMLY5DWESYJ9NGTJYQ8M" localSheetId="3" hidden="1">#REF!</definedName>
    <definedName name="BExCZFZCXMLY5DWESYJ9NGTJYQ8M" localSheetId="0" hidden="1">#REF!</definedName>
    <definedName name="BExCZFZCXMLY5DWESYJ9NGTJYQ8M" localSheetId="1" hidden="1">#REF!</definedName>
    <definedName name="BExCZFZCXMLY5DWESYJ9NGTJYQ8M" hidden="1">#REF!</definedName>
    <definedName name="BExCZJ4P8WS0BDT31WDXI0ROE7D6" localSheetId="7" hidden="1">#REF!</definedName>
    <definedName name="BExCZJ4P8WS0BDT31WDXI0ROE7D6" localSheetId="3" hidden="1">#REF!</definedName>
    <definedName name="BExCZJ4P8WS0BDT31WDXI0ROE7D6" localSheetId="0" hidden="1">#REF!</definedName>
    <definedName name="BExCZJ4P8WS0BDT31WDXI0ROE7D6" localSheetId="1" hidden="1">#REF!</definedName>
    <definedName name="BExCZJ4P8WS0BDT31WDXI0ROE7D6" hidden="1">#REF!</definedName>
    <definedName name="BExCZKH6NI0EE02L995IFVBD1J59" localSheetId="7" hidden="1">#REF!</definedName>
    <definedName name="BExCZKH6NI0EE02L995IFVBD1J59" localSheetId="3" hidden="1">#REF!</definedName>
    <definedName name="BExCZKH6NI0EE02L995IFVBD1J59" localSheetId="0" hidden="1">#REF!</definedName>
    <definedName name="BExCZKH6NI0EE02L995IFVBD1J59" localSheetId="1" hidden="1">#REF!</definedName>
    <definedName name="BExCZKH6NI0EE02L995IFVBD1J59" hidden="1">#REF!</definedName>
    <definedName name="BExCZNRWARGGHWLSC1PEDZFLF3JV" localSheetId="7" hidden="1">#REF!</definedName>
    <definedName name="BExCZNRWARGGHWLSC1PEDZFLF3JV" localSheetId="3" hidden="1">#REF!</definedName>
    <definedName name="BExCZNRWARGGHWLSC1PEDZFLF3JV" localSheetId="0" hidden="1">#REF!</definedName>
    <definedName name="BExCZNRWARGGHWLSC1PEDZFLF3JV" localSheetId="1" hidden="1">#REF!</definedName>
    <definedName name="BExCZNRWARGGHWLSC1PEDZFLF3JV" hidden="1">#REF!</definedName>
    <definedName name="BExCZP9TBB61HISZ2U5QMQSO2LBE" localSheetId="7" hidden="1">#REF!</definedName>
    <definedName name="BExCZP9TBB61HISZ2U5QMQSO2LBE" localSheetId="3" hidden="1">#REF!</definedName>
    <definedName name="BExCZP9TBB61HISZ2U5QMQSO2LBE" localSheetId="0" hidden="1">#REF!</definedName>
    <definedName name="BExCZP9TBB61HISZ2U5QMQSO2LBE" localSheetId="1" hidden="1">#REF!</definedName>
    <definedName name="BExCZP9TBB61HISZ2U5QMQSO2LBE" hidden="1">#REF!</definedName>
    <definedName name="BExCZUD9FEOJBKDJ51Z3JON9LKJ8" localSheetId="7" hidden="1">#REF!</definedName>
    <definedName name="BExCZUD9FEOJBKDJ51Z3JON9LKJ8" localSheetId="3" hidden="1">#REF!</definedName>
    <definedName name="BExCZUD9FEOJBKDJ51Z3JON9LKJ8" localSheetId="0" hidden="1">#REF!</definedName>
    <definedName name="BExCZUD9FEOJBKDJ51Z3JON9LKJ8" localSheetId="1" hidden="1">#REF!</definedName>
    <definedName name="BExCZUD9FEOJBKDJ51Z3JON9LKJ8" hidden="1">#REF!</definedName>
    <definedName name="BExD0AUOVQT3UL53T2KUVJNGD0QF" localSheetId="7" hidden="1">#REF!</definedName>
    <definedName name="BExD0AUOVQT3UL53T2KUVJNGD0QF" localSheetId="3" hidden="1">#REF!</definedName>
    <definedName name="BExD0AUOVQT3UL53T2KUVJNGD0QF" localSheetId="0" hidden="1">#REF!</definedName>
    <definedName name="BExD0AUOVQT3UL53T2KUVJNGD0QF" localSheetId="1" hidden="1">#REF!</definedName>
    <definedName name="BExD0AUOVQT3UL53T2KUVJNGD0QF" hidden="1">#REF!</definedName>
    <definedName name="BExD0HALIN0JR4JTPGDEVAEE5EX5" localSheetId="7" hidden="1">#REF!</definedName>
    <definedName name="BExD0HALIN0JR4JTPGDEVAEE5EX5" localSheetId="3" hidden="1">#REF!</definedName>
    <definedName name="BExD0HALIN0JR4JTPGDEVAEE5EX5" localSheetId="0" hidden="1">#REF!</definedName>
    <definedName name="BExD0HALIN0JR4JTPGDEVAEE5EX5" localSheetId="1" hidden="1">#REF!</definedName>
    <definedName name="BExD0HALIN0JR4JTPGDEVAEE5EX5" hidden="1">#REF!</definedName>
    <definedName name="BExD0LCCDPG16YLY5WQSZF1XI5DA" localSheetId="7" hidden="1">#REF!</definedName>
    <definedName name="BExD0LCCDPG16YLY5WQSZF1XI5DA" localSheetId="3" hidden="1">#REF!</definedName>
    <definedName name="BExD0LCCDPG16YLY5WQSZF1XI5DA" localSheetId="0" hidden="1">#REF!</definedName>
    <definedName name="BExD0LCCDPG16YLY5WQSZF1XI5DA" localSheetId="1" hidden="1">#REF!</definedName>
    <definedName name="BExD0LCCDPG16YLY5WQSZF1XI5DA" hidden="1">#REF!</definedName>
    <definedName name="BExD0RMWSB4TRECEHTH6NN4K9DFZ" localSheetId="7" hidden="1">#REF!</definedName>
    <definedName name="BExD0RMWSB4TRECEHTH6NN4K9DFZ" localSheetId="3" hidden="1">#REF!</definedName>
    <definedName name="BExD0RMWSB4TRECEHTH6NN4K9DFZ" localSheetId="0" hidden="1">#REF!</definedName>
    <definedName name="BExD0RMWSB4TRECEHTH6NN4K9DFZ" localSheetId="1" hidden="1">#REF!</definedName>
    <definedName name="BExD0RMWSB4TRECEHTH6NN4K9DFZ" hidden="1">#REF!</definedName>
    <definedName name="BExD0U6KG10QGVDI1XSHK0J10A2V" localSheetId="7" hidden="1">#REF!</definedName>
    <definedName name="BExD0U6KG10QGVDI1XSHK0J10A2V" localSheetId="3" hidden="1">#REF!</definedName>
    <definedName name="BExD0U6KG10QGVDI1XSHK0J10A2V" localSheetId="0" hidden="1">#REF!</definedName>
    <definedName name="BExD0U6KG10QGVDI1XSHK0J10A2V" localSheetId="1" hidden="1">#REF!</definedName>
    <definedName name="BExD0U6KG10QGVDI1XSHK0J10A2V" hidden="1">#REF!</definedName>
    <definedName name="BExD0WQ6EQ2G82IAJI3FDQKGZH18" localSheetId="7" hidden="1">#REF!</definedName>
    <definedName name="BExD0WQ6EQ2G82IAJI3FDQKGZH18" localSheetId="3" hidden="1">#REF!</definedName>
    <definedName name="BExD0WQ6EQ2G82IAJI3FDQKGZH18" localSheetId="0" hidden="1">#REF!</definedName>
    <definedName name="BExD0WQ6EQ2G82IAJI3FDQKGZH18" localSheetId="1" hidden="1">#REF!</definedName>
    <definedName name="BExD0WQ6EQ2G82IAJI3FDQKGZH18" hidden="1">#REF!</definedName>
    <definedName name="BExD13RUIBGRXDL4QDZ305UKUR12" localSheetId="7" hidden="1">#REF!</definedName>
    <definedName name="BExD13RUIBGRXDL4QDZ305UKUR12" localSheetId="3" hidden="1">#REF!</definedName>
    <definedName name="BExD13RUIBGRXDL4QDZ305UKUR12" localSheetId="0" hidden="1">#REF!</definedName>
    <definedName name="BExD13RUIBGRXDL4QDZ305UKUR12" localSheetId="1" hidden="1">#REF!</definedName>
    <definedName name="BExD13RUIBGRXDL4QDZ305UKUR12" hidden="1">#REF!</definedName>
    <definedName name="BExD14DETV5R4OOTMAXD5NAKWRO3" localSheetId="7" hidden="1">#REF!</definedName>
    <definedName name="BExD14DETV5R4OOTMAXD5NAKWRO3" localSheetId="3" hidden="1">#REF!</definedName>
    <definedName name="BExD14DETV5R4OOTMAXD5NAKWRO3" localSheetId="0" hidden="1">#REF!</definedName>
    <definedName name="BExD14DETV5R4OOTMAXD5NAKWRO3" localSheetId="1" hidden="1">#REF!</definedName>
    <definedName name="BExD14DETV5R4OOTMAXD5NAKWRO3" hidden="1">#REF!</definedName>
    <definedName name="BExD1MI40YRCBI7KT4S9YHQJUO06" localSheetId="7" hidden="1">#REF!</definedName>
    <definedName name="BExD1MI40YRCBI7KT4S9YHQJUO06" localSheetId="3" hidden="1">#REF!</definedName>
    <definedName name="BExD1MI40YRCBI7KT4S9YHQJUO06" localSheetId="0" hidden="1">#REF!</definedName>
    <definedName name="BExD1MI40YRCBI7KT4S9YHQJUO06" localSheetId="1" hidden="1">#REF!</definedName>
    <definedName name="BExD1MI40YRCBI7KT4S9YHQJUO06" hidden="1">#REF!</definedName>
    <definedName name="BExD1OAU9OXQAZA4D70HP72CU6GB" localSheetId="7" hidden="1">#REF!</definedName>
    <definedName name="BExD1OAU9OXQAZA4D70HP72CU6GB" localSheetId="3" hidden="1">#REF!</definedName>
    <definedName name="BExD1OAU9OXQAZA4D70HP72CU6GB" localSheetId="0" hidden="1">#REF!</definedName>
    <definedName name="BExD1OAU9OXQAZA4D70HP72CU6GB" localSheetId="1" hidden="1">#REF!</definedName>
    <definedName name="BExD1OAU9OXQAZA4D70HP72CU6GB" hidden="1">#REF!</definedName>
    <definedName name="BExD1T8WPV0G6YOX7WMAIZD8XNBK" localSheetId="7" hidden="1">#REF!</definedName>
    <definedName name="BExD1T8WPV0G6YOX7WMAIZD8XNBK" localSheetId="3" hidden="1">#REF!</definedName>
    <definedName name="BExD1T8WPV0G6YOX7WMAIZD8XNBK" localSheetId="0" hidden="1">#REF!</definedName>
    <definedName name="BExD1T8WPV0G6YOX7WMAIZD8XNBK" localSheetId="1" hidden="1">#REF!</definedName>
    <definedName name="BExD1T8WPV0G6YOX7WMAIZD8XNBK" hidden="1">#REF!</definedName>
    <definedName name="BExD1Y1JV61416YA1XRQHKWPZIE7" localSheetId="7" hidden="1">#REF!</definedName>
    <definedName name="BExD1Y1JV61416YA1XRQHKWPZIE7" localSheetId="3" hidden="1">#REF!</definedName>
    <definedName name="BExD1Y1JV61416YA1XRQHKWPZIE7" localSheetId="0" hidden="1">#REF!</definedName>
    <definedName name="BExD1Y1JV61416YA1XRQHKWPZIE7" localSheetId="1" hidden="1">#REF!</definedName>
    <definedName name="BExD1Y1JV61416YA1XRQHKWPZIE7" hidden="1">#REF!</definedName>
    <definedName name="BExD2CFHIRMBKN5KXE5QP4XXEWFS" localSheetId="7" hidden="1">#REF!</definedName>
    <definedName name="BExD2CFHIRMBKN5KXE5QP4XXEWFS" localSheetId="3" hidden="1">#REF!</definedName>
    <definedName name="BExD2CFHIRMBKN5KXE5QP4XXEWFS" localSheetId="0" hidden="1">#REF!</definedName>
    <definedName name="BExD2CFHIRMBKN5KXE5QP4XXEWFS" localSheetId="1" hidden="1">#REF!</definedName>
    <definedName name="BExD2CFHIRMBKN5KXE5QP4XXEWFS" hidden="1">#REF!</definedName>
    <definedName name="BExD2DMHH1HWXQ9W0YYMDP8AAX8Q" localSheetId="7" hidden="1">#REF!</definedName>
    <definedName name="BExD2DMHH1HWXQ9W0YYMDP8AAX8Q" localSheetId="3" hidden="1">#REF!</definedName>
    <definedName name="BExD2DMHH1HWXQ9W0YYMDP8AAX8Q" localSheetId="0" hidden="1">#REF!</definedName>
    <definedName name="BExD2DMHH1HWXQ9W0YYMDP8AAX8Q" localSheetId="1" hidden="1">#REF!</definedName>
    <definedName name="BExD2DMHH1HWXQ9W0YYMDP8AAX8Q" hidden="1">#REF!</definedName>
    <definedName name="BExD2HTPC7IWBAU6OSQ67MQA8BYZ" localSheetId="7" hidden="1">#REF!</definedName>
    <definedName name="BExD2HTPC7IWBAU6OSQ67MQA8BYZ" localSheetId="3" hidden="1">#REF!</definedName>
    <definedName name="BExD2HTPC7IWBAU6OSQ67MQA8BYZ" localSheetId="0" hidden="1">#REF!</definedName>
    <definedName name="BExD2HTPC7IWBAU6OSQ67MQA8BYZ" localSheetId="1" hidden="1">#REF!</definedName>
    <definedName name="BExD2HTPC7IWBAU6OSQ67MQA8BYZ" hidden="1">#REF!</definedName>
    <definedName name="BExD2PWTVQ2CXNG6B7UDL8FIMXBH" localSheetId="7" hidden="1">#REF!</definedName>
    <definedName name="BExD2PWTVQ2CXNG6B7UDL8FIMXBH" localSheetId="3" hidden="1">#REF!</definedName>
    <definedName name="BExD2PWTVQ2CXNG6B7UDL8FIMXBH" localSheetId="0" hidden="1">#REF!</definedName>
    <definedName name="BExD2PWTVQ2CXNG6B7UDL8FIMXBH" localSheetId="1" hidden="1">#REF!</definedName>
    <definedName name="BExD2PWTVQ2CXNG6B7UDL8FIMXBH" hidden="1">#REF!</definedName>
    <definedName name="BExD2X9AQ03EX1AVVX44CXLXRPTI" localSheetId="7" hidden="1">#REF!</definedName>
    <definedName name="BExD2X9AQ03EX1AVVX44CXLXRPTI" localSheetId="3" hidden="1">#REF!</definedName>
    <definedName name="BExD2X9AQ03EX1AVVX44CXLXRPTI" localSheetId="0" hidden="1">#REF!</definedName>
    <definedName name="BExD2X9AQ03EX1AVVX44CXLXRPTI" localSheetId="1" hidden="1">#REF!</definedName>
    <definedName name="BExD2X9AQ03EX1AVVX44CXLXRPTI" hidden="1">#REF!</definedName>
    <definedName name="BExD2ZNL9MWJOEL2575KJZBDP2A6" localSheetId="7" hidden="1">#REF!</definedName>
    <definedName name="BExD2ZNL9MWJOEL2575KJZBDP2A6" localSheetId="3" hidden="1">#REF!</definedName>
    <definedName name="BExD2ZNL9MWJOEL2575KJZBDP2A6" localSheetId="0" hidden="1">#REF!</definedName>
    <definedName name="BExD2ZNL9MWJOEL2575KJZBDP2A6" localSheetId="1" hidden="1">#REF!</definedName>
    <definedName name="BExD2ZNL9MWJOEL2575KJZBDP2A6" hidden="1">#REF!</definedName>
    <definedName name="BExD34G79JRMB8BZRVN81P1H9MSB" localSheetId="7" hidden="1">#REF!</definedName>
    <definedName name="BExD34G79JRMB8BZRVN81P1H9MSB" localSheetId="3" hidden="1">#REF!</definedName>
    <definedName name="BExD34G79JRMB8BZRVN81P1H9MSB" localSheetId="0" hidden="1">#REF!</definedName>
    <definedName name="BExD34G79JRMB8BZRVN81P1H9MSB" localSheetId="1" hidden="1">#REF!</definedName>
    <definedName name="BExD34G79JRMB8BZRVN81P1H9MSB" hidden="1">#REF!</definedName>
    <definedName name="BExD35CL2NULPPEHAM954ETQIJA2" localSheetId="7" hidden="1">#REF!</definedName>
    <definedName name="BExD35CL2NULPPEHAM954ETQIJA2" localSheetId="3" hidden="1">#REF!</definedName>
    <definedName name="BExD35CL2NULPPEHAM954ETQIJA2" localSheetId="0" hidden="1">#REF!</definedName>
    <definedName name="BExD35CL2NULPPEHAM954ETQIJA2" localSheetId="1" hidden="1">#REF!</definedName>
    <definedName name="BExD35CL2NULPPEHAM954ETQIJA2" hidden="1">#REF!</definedName>
    <definedName name="BExD363H2VGFIQUCE6LS4AC5J0ZT" localSheetId="7" hidden="1">#REF!</definedName>
    <definedName name="BExD363H2VGFIQUCE6LS4AC5J0ZT" localSheetId="3" hidden="1">#REF!</definedName>
    <definedName name="BExD363H2VGFIQUCE6LS4AC5J0ZT" localSheetId="0" hidden="1">#REF!</definedName>
    <definedName name="BExD363H2VGFIQUCE6LS4AC5J0ZT" localSheetId="1" hidden="1">#REF!</definedName>
    <definedName name="BExD363H2VGFIQUCE6LS4AC5J0ZT" hidden="1">#REF!</definedName>
    <definedName name="BExD3A588E939V61P1XEW0FI5Q0S" localSheetId="7" hidden="1">#REF!</definedName>
    <definedName name="BExD3A588E939V61P1XEW0FI5Q0S" localSheetId="3" hidden="1">#REF!</definedName>
    <definedName name="BExD3A588E939V61P1XEW0FI5Q0S" localSheetId="0" hidden="1">#REF!</definedName>
    <definedName name="BExD3A588E939V61P1XEW0FI5Q0S" localSheetId="1" hidden="1">#REF!</definedName>
    <definedName name="BExD3A588E939V61P1XEW0FI5Q0S" hidden="1">#REF!</definedName>
    <definedName name="BExD3CJJDKVR9M18XI3WDZH80WL6" localSheetId="7" hidden="1">#REF!</definedName>
    <definedName name="BExD3CJJDKVR9M18XI3WDZH80WL6" localSheetId="3" hidden="1">#REF!</definedName>
    <definedName name="BExD3CJJDKVR9M18XI3WDZH80WL6" localSheetId="0" hidden="1">#REF!</definedName>
    <definedName name="BExD3CJJDKVR9M18XI3WDZH80WL6" localSheetId="1" hidden="1">#REF!</definedName>
    <definedName name="BExD3CJJDKVR9M18XI3WDZH80WL6" hidden="1">#REF!</definedName>
    <definedName name="BExD3ESD9WYJIB3TRDPJ1CKXRAVL" localSheetId="7" hidden="1">#REF!</definedName>
    <definedName name="BExD3ESD9WYJIB3TRDPJ1CKXRAVL" localSheetId="3" hidden="1">#REF!</definedName>
    <definedName name="BExD3ESD9WYJIB3TRDPJ1CKXRAVL" localSheetId="0" hidden="1">#REF!</definedName>
    <definedName name="BExD3ESD9WYJIB3TRDPJ1CKXRAVL" localSheetId="1" hidden="1">#REF!</definedName>
    <definedName name="BExD3ESD9WYJIB3TRDPJ1CKXRAVL" hidden="1">#REF!</definedName>
    <definedName name="BExD3F368X5S25MWSUNIV57RDB57" localSheetId="7" hidden="1">#REF!</definedName>
    <definedName name="BExD3F368X5S25MWSUNIV57RDB57" localSheetId="3" hidden="1">#REF!</definedName>
    <definedName name="BExD3F368X5S25MWSUNIV57RDB57" localSheetId="0" hidden="1">#REF!</definedName>
    <definedName name="BExD3F368X5S25MWSUNIV57RDB57" localSheetId="1" hidden="1">#REF!</definedName>
    <definedName name="BExD3F368X5S25MWSUNIV57RDB57" hidden="1">#REF!</definedName>
    <definedName name="BExD3I8JTNF4LTMFY6GRVDJ6VLGG" localSheetId="7" hidden="1">#REF!</definedName>
    <definedName name="BExD3I8JTNF4LTMFY6GRVDJ6VLGG" localSheetId="3" hidden="1">#REF!</definedName>
    <definedName name="BExD3I8JTNF4LTMFY6GRVDJ6VLGG" localSheetId="0" hidden="1">#REF!</definedName>
    <definedName name="BExD3I8JTNF4LTMFY6GRVDJ6VLGG" localSheetId="1" hidden="1">#REF!</definedName>
    <definedName name="BExD3I8JTNF4LTMFY6GRVDJ6VLGG" hidden="1">#REF!</definedName>
    <definedName name="BExD3IJ5IT335SOSNV9L85WKAOSI" localSheetId="7" hidden="1">#REF!</definedName>
    <definedName name="BExD3IJ5IT335SOSNV9L85WKAOSI" localSheetId="3" hidden="1">#REF!</definedName>
    <definedName name="BExD3IJ5IT335SOSNV9L85WKAOSI" localSheetId="0" hidden="1">#REF!</definedName>
    <definedName name="BExD3IJ5IT335SOSNV9L85WKAOSI" localSheetId="1" hidden="1">#REF!</definedName>
    <definedName name="BExD3IJ5IT335SOSNV9L85WKAOSI" hidden="1">#REF!</definedName>
    <definedName name="BExD3KBVUY57GMMQTOFEU6S6G1AY" localSheetId="7" hidden="1">#REF!</definedName>
    <definedName name="BExD3KBVUY57GMMQTOFEU6S6G1AY" localSheetId="3" hidden="1">#REF!</definedName>
    <definedName name="BExD3KBVUY57GMMQTOFEU6S6G1AY" localSheetId="0" hidden="1">#REF!</definedName>
    <definedName name="BExD3KBVUY57GMMQTOFEU6S6G1AY" localSheetId="1" hidden="1">#REF!</definedName>
    <definedName name="BExD3KBVUY57GMMQTOFEU6S6G1AY" hidden="1">#REF!</definedName>
    <definedName name="BExD3NMR7AW2Z6V8SC79VQR37NA6" localSheetId="7" hidden="1">#REF!</definedName>
    <definedName name="BExD3NMR7AW2Z6V8SC79VQR37NA6" localSheetId="3" hidden="1">#REF!</definedName>
    <definedName name="BExD3NMR7AW2Z6V8SC79VQR37NA6" localSheetId="0" hidden="1">#REF!</definedName>
    <definedName name="BExD3NMR7AW2Z6V8SC79VQR37NA6" localSheetId="1" hidden="1">#REF!</definedName>
    <definedName name="BExD3NMR7AW2Z6V8SC79VQR37NA6" hidden="1">#REF!</definedName>
    <definedName name="BExD3QXA2UQ2W4N7NYLUEOG40BZB" localSheetId="7" hidden="1">#REF!</definedName>
    <definedName name="BExD3QXA2UQ2W4N7NYLUEOG40BZB" localSheetId="3" hidden="1">#REF!</definedName>
    <definedName name="BExD3QXA2UQ2W4N7NYLUEOG40BZB" localSheetId="0" hidden="1">#REF!</definedName>
    <definedName name="BExD3QXA2UQ2W4N7NYLUEOG40BZB" localSheetId="1" hidden="1">#REF!</definedName>
    <definedName name="BExD3QXA2UQ2W4N7NYLUEOG40BZB" hidden="1">#REF!</definedName>
    <definedName name="BExD3U2N041TEJ7GCN005UTPHNXY" localSheetId="7" hidden="1">#REF!</definedName>
    <definedName name="BExD3U2N041TEJ7GCN005UTPHNXY" localSheetId="3" hidden="1">#REF!</definedName>
    <definedName name="BExD3U2N041TEJ7GCN005UTPHNXY" localSheetId="0" hidden="1">#REF!</definedName>
    <definedName name="BExD3U2N041TEJ7GCN005UTPHNXY" localSheetId="1" hidden="1">#REF!</definedName>
    <definedName name="BExD3U2N041TEJ7GCN005UTPHNXY" hidden="1">#REF!</definedName>
    <definedName name="BExD3VPY5VEI1LLQ4I16T16251DT" localSheetId="7" hidden="1">#REF!</definedName>
    <definedName name="BExD3VPY5VEI1LLQ4I16T16251DT" localSheetId="3" hidden="1">#REF!</definedName>
    <definedName name="BExD3VPY5VEI1LLQ4I16T16251DT" localSheetId="0" hidden="1">#REF!</definedName>
    <definedName name="BExD3VPY5VEI1LLQ4I16T16251DT" localSheetId="1" hidden="1">#REF!</definedName>
    <definedName name="BExD3VPY5VEI1LLQ4I16T16251DT" hidden="1">#REF!</definedName>
    <definedName name="BExD3XIUEZZ1KIHV7CPS7DKUGIN8" localSheetId="7" hidden="1">#REF!</definedName>
    <definedName name="BExD3XIUEZZ1KIHV7CPS7DKUGIN8" localSheetId="3" hidden="1">#REF!</definedName>
    <definedName name="BExD3XIUEZZ1KIHV7CPS7DKUGIN8" localSheetId="0" hidden="1">#REF!</definedName>
    <definedName name="BExD3XIUEZZ1KIHV7CPS7DKUGIN8" localSheetId="1" hidden="1">#REF!</definedName>
    <definedName name="BExD3XIUEZZ1KIHV7CPS7DKUGIN8" hidden="1">#REF!</definedName>
    <definedName name="BExD40O0CFTNJFOFMMM1KH0P7BUI" localSheetId="7" hidden="1">#REF!</definedName>
    <definedName name="BExD40O0CFTNJFOFMMM1KH0P7BUI" localSheetId="3" hidden="1">#REF!</definedName>
    <definedName name="BExD40O0CFTNJFOFMMM1KH0P7BUI" localSheetId="0" hidden="1">#REF!</definedName>
    <definedName name="BExD40O0CFTNJFOFMMM1KH0P7BUI" localSheetId="1" hidden="1">#REF!</definedName>
    <definedName name="BExD40O0CFTNJFOFMMM1KH0P7BUI" hidden="1">#REF!</definedName>
    <definedName name="BExD47UYINTJY1PDIW2S1FZ8ZMIO" localSheetId="7" hidden="1">#REF!</definedName>
    <definedName name="BExD47UYINTJY1PDIW2S1FZ8ZMIO" localSheetId="3" hidden="1">#REF!</definedName>
    <definedName name="BExD47UYINTJY1PDIW2S1FZ8ZMIO" localSheetId="0" hidden="1">#REF!</definedName>
    <definedName name="BExD47UYINTJY1PDIW2S1FZ8ZMIO" localSheetId="1" hidden="1">#REF!</definedName>
    <definedName name="BExD47UYINTJY1PDIW2S1FZ8ZMIO" hidden="1">#REF!</definedName>
    <definedName name="BExD4BR9HJ3MWWZ5KLVZWX9FJAUS" localSheetId="7" hidden="1">#REF!</definedName>
    <definedName name="BExD4BR9HJ3MWWZ5KLVZWX9FJAUS" localSheetId="3" hidden="1">#REF!</definedName>
    <definedName name="BExD4BR9HJ3MWWZ5KLVZWX9FJAUS" localSheetId="0" hidden="1">#REF!</definedName>
    <definedName name="BExD4BR9HJ3MWWZ5KLVZWX9FJAUS" localSheetId="1" hidden="1">#REF!</definedName>
    <definedName name="BExD4BR9HJ3MWWZ5KLVZWX9FJAUS" hidden="1">#REF!</definedName>
    <definedName name="BExD4F1WTKT3H0N9MF4H1LX7MBSY" localSheetId="7" hidden="1">#REF!</definedName>
    <definedName name="BExD4F1WTKT3H0N9MF4H1LX7MBSY" localSheetId="3" hidden="1">#REF!</definedName>
    <definedName name="BExD4F1WTKT3H0N9MF4H1LX7MBSY" localSheetId="0" hidden="1">#REF!</definedName>
    <definedName name="BExD4F1WTKT3H0N9MF4H1LX7MBSY" localSheetId="1" hidden="1">#REF!</definedName>
    <definedName name="BExD4F1WTKT3H0N9MF4H1LX7MBSY" hidden="1">#REF!</definedName>
    <definedName name="BExD4H5GQWXBS6LUL3TSP36DVO38" localSheetId="7" hidden="1">#REF!</definedName>
    <definedName name="BExD4H5GQWXBS6LUL3TSP36DVO38" localSheetId="3" hidden="1">#REF!</definedName>
    <definedName name="BExD4H5GQWXBS6LUL3TSP36DVO38" localSheetId="0" hidden="1">#REF!</definedName>
    <definedName name="BExD4H5GQWXBS6LUL3TSP36DVO38" localSheetId="1" hidden="1">#REF!</definedName>
    <definedName name="BExD4H5GQWXBS6LUL3TSP36DVO38" hidden="1">#REF!</definedName>
    <definedName name="BExD4JJSS3QDBLABCJCHD45SRNPI" localSheetId="7" hidden="1">#REF!</definedName>
    <definedName name="BExD4JJSS3QDBLABCJCHD45SRNPI" localSheetId="3" hidden="1">#REF!</definedName>
    <definedName name="BExD4JJSS3QDBLABCJCHD45SRNPI" localSheetId="0" hidden="1">#REF!</definedName>
    <definedName name="BExD4JJSS3QDBLABCJCHD45SRNPI" localSheetId="1" hidden="1">#REF!</definedName>
    <definedName name="BExD4JJSS3QDBLABCJCHD45SRNPI" hidden="1">#REF!</definedName>
    <definedName name="BExD4QQQ7V9LH5WWBJA3HKJXLVP6" localSheetId="7" hidden="1">#REF!</definedName>
    <definedName name="BExD4QQQ7V9LH5WWBJA3HKJXLVP6" localSheetId="3" hidden="1">#REF!</definedName>
    <definedName name="BExD4QQQ7V9LH5WWBJA3HKJXLVP6" localSheetId="0" hidden="1">#REF!</definedName>
    <definedName name="BExD4QQQ7V9LH5WWBJA3HKJXLVP6" localSheetId="1" hidden="1">#REF!</definedName>
    <definedName name="BExD4QQQ7V9LH5WWBJA3HKJXLVP6" hidden="1">#REF!</definedName>
    <definedName name="BExD4R1I0MKF033I5LPUYIMTZ6E8" localSheetId="7" hidden="1">#REF!</definedName>
    <definedName name="BExD4R1I0MKF033I5LPUYIMTZ6E8" localSheetId="3" hidden="1">#REF!</definedName>
    <definedName name="BExD4R1I0MKF033I5LPUYIMTZ6E8" localSheetId="0" hidden="1">#REF!</definedName>
    <definedName name="BExD4R1I0MKF033I5LPUYIMTZ6E8" localSheetId="1" hidden="1">#REF!</definedName>
    <definedName name="BExD4R1I0MKF033I5LPUYIMTZ6E8" hidden="1">#REF!</definedName>
    <definedName name="BExD50MT3M6XZLNUP9JL93EG6D9R" localSheetId="7" hidden="1">#REF!</definedName>
    <definedName name="BExD50MT3M6XZLNUP9JL93EG6D9R" localSheetId="3" hidden="1">#REF!</definedName>
    <definedName name="BExD50MT3M6XZLNUP9JL93EG6D9R" localSheetId="0" hidden="1">#REF!</definedName>
    <definedName name="BExD50MT3M6XZLNUP9JL93EG6D9R" localSheetId="1" hidden="1">#REF!</definedName>
    <definedName name="BExD50MT3M6XZLNUP9JL93EG6D9R" hidden="1">#REF!</definedName>
    <definedName name="BExD5EV7KDSVF1CJT38M4IBPFLPY" localSheetId="7" hidden="1">#REF!</definedName>
    <definedName name="BExD5EV7KDSVF1CJT38M4IBPFLPY" localSheetId="3" hidden="1">#REF!</definedName>
    <definedName name="BExD5EV7KDSVF1CJT38M4IBPFLPY" localSheetId="0" hidden="1">#REF!</definedName>
    <definedName name="BExD5EV7KDSVF1CJT38M4IBPFLPY" localSheetId="1" hidden="1">#REF!</definedName>
    <definedName name="BExD5EV7KDSVF1CJT38M4IBPFLPY" hidden="1">#REF!</definedName>
    <definedName name="BExD5FRK547OESJRYAW574DZEZ7J" localSheetId="7" hidden="1">#REF!</definedName>
    <definedName name="BExD5FRK547OESJRYAW574DZEZ7J" localSheetId="3" hidden="1">#REF!</definedName>
    <definedName name="BExD5FRK547OESJRYAW574DZEZ7J" localSheetId="0" hidden="1">#REF!</definedName>
    <definedName name="BExD5FRK547OESJRYAW574DZEZ7J" localSheetId="1" hidden="1">#REF!</definedName>
    <definedName name="BExD5FRK547OESJRYAW574DZEZ7J" hidden="1">#REF!</definedName>
    <definedName name="BExD5I5X2YA2YNCTCDSMEL4CWF4N" localSheetId="7" hidden="1">#REF!</definedName>
    <definedName name="BExD5I5X2YA2YNCTCDSMEL4CWF4N" localSheetId="3" hidden="1">#REF!</definedName>
    <definedName name="BExD5I5X2YA2YNCTCDSMEL4CWF4N" localSheetId="0" hidden="1">#REF!</definedName>
    <definedName name="BExD5I5X2YA2YNCTCDSMEL4CWF4N" localSheetId="1" hidden="1">#REF!</definedName>
    <definedName name="BExD5I5X2YA2YNCTCDSMEL4CWF4N" hidden="1">#REF!</definedName>
    <definedName name="BExD5QUSRFJWRQ1ZM50WYLCF74DF" localSheetId="7" hidden="1">#REF!</definedName>
    <definedName name="BExD5QUSRFJWRQ1ZM50WYLCF74DF" localSheetId="3" hidden="1">#REF!</definedName>
    <definedName name="BExD5QUSRFJWRQ1ZM50WYLCF74DF" localSheetId="0" hidden="1">#REF!</definedName>
    <definedName name="BExD5QUSRFJWRQ1ZM50WYLCF74DF" localSheetId="1" hidden="1">#REF!</definedName>
    <definedName name="BExD5QUSRFJWRQ1ZM50WYLCF74DF" hidden="1">#REF!</definedName>
    <definedName name="BExD5SSUIF6AJQHBHK8PNMFBPRYB" localSheetId="7" hidden="1">#REF!</definedName>
    <definedName name="BExD5SSUIF6AJQHBHK8PNMFBPRYB" localSheetId="3" hidden="1">#REF!</definedName>
    <definedName name="BExD5SSUIF6AJQHBHK8PNMFBPRYB" localSheetId="0" hidden="1">#REF!</definedName>
    <definedName name="BExD5SSUIF6AJQHBHK8PNMFBPRYB" localSheetId="1" hidden="1">#REF!</definedName>
    <definedName name="BExD5SSUIF6AJQHBHK8PNMFBPRYB" hidden="1">#REF!</definedName>
    <definedName name="BExD623C9LRX18BE0W2V6SZLQUXX" localSheetId="7" hidden="1">#REF!</definedName>
    <definedName name="BExD623C9LRX18BE0W2V6SZLQUXX" localSheetId="3" hidden="1">#REF!</definedName>
    <definedName name="BExD623C9LRX18BE0W2V6SZLQUXX" localSheetId="0" hidden="1">#REF!</definedName>
    <definedName name="BExD623C9LRX18BE0W2V6SZLQUXX" localSheetId="1" hidden="1">#REF!</definedName>
    <definedName name="BExD623C9LRX18BE0W2V6SZLQUXX" hidden="1">#REF!</definedName>
    <definedName name="BExD6CQA7UMJBXV7AIFAIHUF2ICX" localSheetId="7" hidden="1">#REF!</definedName>
    <definedName name="BExD6CQA7UMJBXV7AIFAIHUF2ICX" localSheetId="3" hidden="1">#REF!</definedName>
    <definedName name="BExD6CQA7UMJBXV7AIFAIHUF2ICX" localSheetId="0" hidden="1">#REF!</definedName>
    <definedName name="BExD6CQA7UMJBXV7AIFAIHUF2ICX" localSheetId="1" hidden="1">#REF!</definedName>
    <definedName name="BExD6CQA7UMJBXV7AIFAIHUF2ICX" hidden="1">#REF!</definedName>
    <definedName name="BExD6D18MCF5R8YJMPG21WE3GPJQ" localSheetId="7" hidden="1">#REF!</definedName>
    <definedName name="BExD6D18MCF5R8YJMPG21WE3GPJQ" localSheetId="3" hidden="1">#REF!</definedName>
    <definedName name="BExD6D18MCF5R8YJMPG21WE3GPJQ" localSheetId="0" hidden="1">#REF!</definedName>
    <definedName name="BExD6D18MCF5R8YJMPG21WE3GPJQ" localSheetId="1" hidden="1">#REF!</definedName>
    <definedName name="BExD6D18MCF5R8YJMPG21WE3GPJQ" hidden="1">#REF!</definedName>
    <definedName name="BExD6FKVK8WJWNYPVENR7Q8Q30PK" localSheetId="7" hidden="1">#REF!</definedName>
    <definedName name="BExD6FKVK8WJWNYPVENR7Q8Q30PK" localSheetId="3" hidden="1">#REF!</definedName>
    <definedName name="BExD6FKVK8WJWNYPVENR7Q8Q30PK" localSheetId="0" hidden="1">#REF!</definedName>
    <definedName name="BExD6FKVK8WJWNYPVENR7Q8Q30PK" localSheetId="1" hidden="1">#REF!</definedName>
    <definedName name="BExD6FKVK8WJWNYPVENR7Q8Q30PK" hidden="1">#REF!</definedName>
    <definedName name="BExD6GMP0LK8WKVWMIT1NNH8CHLF" localSheetId="7" hidden="1">#REF!</definedName>
    <definedName name="BExD6GMP0LK8WKVWMIT1NNH8CHLF" localSheetId="3" hidden="1">#REF!</definedName>
    <definedName name="BExD6GMP0LK8WKVWMIT1NNH8CHLF" localSheetId="0" hidden="1">#REF!</definedName>
    <definedName name="BExD6GMP0LK8WKVWMIT1NNH8CHLF" localSheetId="1" hidden="1">#REF!</definedName>
    <definedName name="BExD6GMP0LK8WKVWMIT1NNH8CHLF" hidden="1">#REF!</definedName>
    <definedName name="BExD6H2TE0WWAUIWVSSCLPZ6B88N" localSheetId="7" hidden="1">#REF!</definedName>
    <definedName name="BExD6H2TE0WWAUIWVSSCLPZ6B88N" localSheetId="3" hidden="1">#REF!</definedName>
    <definedName name="BExD6H2TE0WWAUIWVSSCLPZ6B88N" localSheetId="0" hidden="1">#REF!</definedName>
    <definedName name="BExD6H2TE0WWAUIWVSSCLPZ6B88N" localSheetId="1" hidden="1">#REF!</definedName>
    <definedName name="BExD6H2TE0WWAUIWVSSCLPZ6B88N" hidden="1">#REF!</definedName>
    <definedName name="BExD71LTOE015TV5RSAHM8NT8GVW" localSheetId="7" hidden="1">#REF!</definedName>
    <definedName name="BExD71LTOE015TV5RSAHM8NT8GVW" localSheetId="3" hidden="1">#REF!</definedName>
    <definedName name="BExD71LTOE015TV5RSAHM8NT8GVW" localSheetId="0" hidden="1">#REF!</definedName>
    <definedName name="BExD71LTOE015TV5RSAHM8NT8GVW" localSheetId="1" hidden="1">#REF!</definedName>
    <definedName name="BExD71LTOE015TV5RSAHM8NT8GVW" hidden="1">#REF!</definedName>
    <definedName name="BExD73USXVADC7EHGHVTQNCT06ZA" localSheetId="7" hidden="1">#REF!</definedName>
    <definedName name="BExD73USXVADC7EHGHVTQNCT06ZA" localSheetId="3" hidden="1">#REF!</definedName>
    <definedName name="BExD73USXVADC7EHGHVTQNCT06ZA" localSheetId="0" hidden="1">#REF!</definedName>
    <definedName name="BExD73USXVADC7EHGHVTQNCT06ZA" localSheetId="1" hidden="1">#REF!</definedName>
    <definedName name="BExD73USXVADC7EHGHVTQNCT06ZA" hidden="1">#REF!</definedName>
    <definedName name="BExD7GAIGULTB3YHM1OS9RBQOTEC" localSheetId="7" hidden="1">#REF!</definedName>
    <definedName name="BExD7GAIGULTB3YHM1OS9RBQOTEC" localSheetId="3" hidden="1">#REF!</definedName>
    <definedName name="BExD7GAIGULTB3YHM1OS9RBQOTEC" localSheetId="0" hidden="1">#REF!</definedName>
    <definedName name="BExD7GAIGULTB3YHM1OS9RBQOTEC" localSheetId="1" hidden="1">#REF!</definedName>
    <definedName name="BExD7GAIGULTB3YHM1OS9RBQOTEC" hidden="1">#REF!</definedName>
    <definedName name="BExD7IE1DHIS52UFDCTSKPJQNRD5" localSheetId="7" hidden="1">#REF!</definedName>
    <definedName name="BExD7IE1DHIS52UFDCTSKPJQNRD5" localSheetId="3" hidden="1">#REF!</definedName>
    <definedName name="BExD7IE1DHIS52UFDCTSKPJQNRD5" localSheetId="0" hidden="1">#REF!</definedName>
    <definedName name="BExD7IE1DHIS52UFDCTSKPJQNRD5" localSheetId="1" hidden="1">#REF!</definedName>
    <definedName name="BExD7IE1DHIS52UFDCTSKPJQNRD5" hidden="1">#REF!</definedName>
    <definedName name="BExD7IUBGUWHYC9UNZ1IY5XFYKQN" localSheetId="7" hidden="1">#REF!</definedName>
    <definedName name="BExD7IUBGUWHYC9UNZ1IY5XFYKQN" localSheetId="3" hidden="1">#REF!</definedName>
    <definedName name="BExD7IUBGUWHYC9UNZ1IY5XFYKQN" localSheetId="0" hidden="1">#REF!</definedName>
    <definedName name="BExD7IUBGUWHYC9UNZ1IY5XFYKQN" localSheetId="1" hidden="1">#REF!</definedName>
    <definedName name="BExD7IUBGUWHYC9UNZ1IY5XFYKQN" hidden="1">#REF!</definedName>
    <definedName name="BExD7JQOJ35HGL8U2OCEI2P2JT7I" localSheetId="7" hidden="1">#REF!</definedName>
    <definedName name="BExD7JQOJ35HGL8U2OCEI2P2JT7I" localSheetId="3" hidden="1">#REF!</definedName>
    <definedName name="BExD7JQOJ35HGL8U2OCEI2P2JT7I" localSheetId="0" hidden="1">#REF!</definedName>
    <definedName name="BExD7JQOJ35HGL8U2OCEI2P2JT7I" localSheetId="1" hidden="1">#REF!</definedName>
    <definedName name="BExD7JQOJ35HGL8U2OCEI2P2JT7I" hidden="1">#REF!</definedName>
    <definedName name="BExD7KSDKNDNH95NDT3S7GM3MUU2" localSheetId="7" hidden="1">#REF!</definedName>
    <definedName name="BExD7KSDKNDNH95NDT3S7GM3MUU2" localSheetId="3" hidden="1">#REF!</definedName>
    <definedName name="BExD7KSDKNDNH95NDT3S7GM3MUU2" localSheetId="0" hidden="1">#REF!</definedName>
    <definedName name="BExD7KSDKNDNH95NDT3S7GM3MUU2" localSheetId="1" hidden="1">#REF!</definedName>
    <definedName name="BExD7KSDKNDNH95NDT3S7GM3MUU2" hidden="1">#REF!</definedName>
    <definedName name="BExD8H5O087KQVWIVPUUID5VMGMS" localSheetId="7" hidden="1">#REF!</definedName>
    <definedName name="BExD8H5O087KQVWIVPUUID5VMGMS" localSheetId="3" hidden="1">#REF!</definedName>
    <definedName name="BExD8H5O087KQVWIVPUUID5VMGMS" localSheetId="0" hidden="1">#REF!</definedName>
    <definedName name="BExD8H5O087KQVWIVPUUID5VMGMS" localSheetId="1" hidden="1">#REF!</definedName>
    <definedName name="BExD8H5O087KQVWIVPUUID5VMGMS" hidden="1">#REF!</definedName>
    <definedName name="BExD8HLWJHFK6566YQLGOAPIWD7G" localSheetId="7" hidden="1">#REF!</definedName>
    <definedName name="BExD8HLWJHFK6566YQLGOAPIWD7G" localSheetId="3" hidden="1">#REF!</definedName>
    <definedName name="BExD8HLWJHFK6566YQLGOAPIWD7G" localSheetId="0" hidden="1">#REF!</definedName>
    <definedName name="BExD8HLWJHFK6566YQLGOAPIWD7G" localSheetId="1" hidden="1">#REF!</definedName>
    <definedName name="BExD8HLWJHFK6566YQLGOAPIWD7G" hidden="1">#REF!</definedName>
    <definedName name="BExD8OCLZMFN5K3VZYI4Q4ITVKUA" localSheetId="7" hidden="1">#REF!</definedName>
    <definedName name="BExD8OCLZMFN5K3VZYI4Q4ITVKUA" localSheetId="3" hidden="1">#REF!</definedName>
    <definedName name="BExD8OCLZMFN5K3VZYI4Q4ITVKUA" localSheetId="0" hidden="1">#REF!</definedName>
    <definedName name="BExD8OCLZMFN5K3VZYI4Q4ITVKUA" localSheetId="1" hidden="1">#REF!</definedName>
    <definedName name="BExD8OCLZMFN5K3VZYI4Q4ITVKUA" hidden="1">#REF!</definedName>
    <definedName name="BExD93C1R6LC0631ECHVFYH0R0PD" localSheetId="7" hidden="1">#REF!</definedName>
    <definedName name="BExD93C1R6LC0631ECHVFYH0R0PD" localSheetId="3" hidden="1">#REF!</definedName>
    <definedName name="BExD93C1R6LC0631ECHVFYH0R0PD" localSheetId="0" hidden="1">#REF!</definedName>
    <definedName name="BExD93C1R6LC0631ECHVFYH0R0PD" localSheetId="1" hidden="1">#REF!</definedName>
    <definedName name="BExD93C1R6LC0631ECHVFYH0R0PD" hidden="1">#REF!</definedName>
    <definedName name="BExD97TXIO0COVNN4OH3DEJ33YLM" localSheetId="7" hidden="1">#REF!</definedName>
    <definedName name="BExD97TXIO0COVNN4OH3DEJ33YLM" localSheetId="3" hidden="1">#REF!</definedName>
    <definedName name="BExD97TXIO0COVNN4OH3DEJ33YLM" localSheetId="0" hidden="1">#REF!</definedName>
    <definedName name="BExD97TXIO0COVNN4OH3DEJ33YLM" localSheetId="1" hidden="1">#REF!</definedName>
    <definedName name="BExD97TXIO0COVNN4OH3DEJ33YLM" hidden="1">#REF!</definedName>
    <definedName name="BExD99RZ1RFIMK6O1ZHSPJ68X9Y5" localSheetId="7" hidden="1">#REF!</definedName>
    <definedName name="BExD99RZ1RFIMK6O1ZHSPJ68X9Y5" localSheetId="3" hidden="1">#REF!</definedName>
    <definedName name="BExD99RZ1RFIMK6O1ZHSPJ68X9Y5" localSheetId="0" hidden="1">#REF!</definedName>
    <definedName name="BExD99RZ1RFIMK6O1ZHSPJ68X9Y5" localSheetId="1" hidden="1">#REF!</definedName>
    <definedName name="BExD99RZ1RFIMK6O1ZHSPJ68X9Y5" hidden="1">#REF!</definedName>
    <definedName name="BExD9ATSNNU6SJVYYUCUG2AFS57W" localSheetId="7" hidden="1">#REF!</definedName>
    <definedName name="BExD9ATSNNU6SJVYYUCUG2AFS57W" localSheetId="3" hidden="1">#REF!</definedName>
    <definedName name="BExD9ATSNNU6SJVYYUCUG2AFS57W" localSheetId="0" hidden="1">#REF!</definedName>
    <definedName name="BExD9ATSNNU6SJVYYUCUG2AFS57W" localSheetId="1" hidden="1">#REF!</definedName>
    <definedName name="BExD9ATSNNU6SJVYYUCUG2AFS57W" hidden="1">#REF!</definedName>
    <definedName name="BExD9JO1QOKHUKL6DOEKDLUBPPKZ" localSheetId="7" hidden="1">#REF!</definedName>
    <definedName name="BExD9JO1QOKHUKL6DOEKDLUBPPKZ" localSheetId="3" hidden="1">#REF!</definedName>
    <definedName name="BExD9JO1QOKHUKL6DOEKDLUBPPKZ" localSheetId="0" hidden="1">#REF!</definedName>
    <definedName name="BExD9JO1QOKHUKL6DOEKDLUBPPKZ" localSheetId="1" hidden="1">#REF!</definedName>
    <definedName name="BExD9JO1QOKHUKL6DOEKDLUBPPKZ" hidden="1">#REF!</definedName>
    <definedName name="BExD9L0ID3VSOU609GKWYTA5BFMA" localSheetId="7" hidden="1">#REF!</definedName>
    <definedName name="BExD9L0ID3VSOU609GKWYTA5BFMA" localSheetId="3" hidden="1">#REF!</definedName>
    <definedName name="BExD9L0ID3VSOU609GKWYTA5BFMA" localSheetId="0" hidden="1">#REF!</definedName>
    <definedName name="BExD9L0ID3VSOU609GKWYTA5BFMA" localSheetId="1" hidden="1">#REF!</definedName>
    <definedName name="BExD9L0ID3VSOU609GKWYTA5BFMA" hidden="1">#REF!</definedName>
    <definedName name="BExD9M7SEMG0JK2FUTTZXWIEBTKB" localSheetId="7" hidden="1">#REF!</definedName>
    <definedName name="BExD9M7SEMG0JK2FUTTZXWIEBTKB" localSheetId="3" hidden="1">#REF!</definedName>
    <definedName name="BExD9M7SEMG0JK2FUTTZXWIEBTKB" localSheetId="0" hidden="1">#REF!</definedName>
    <definedName name="BExD9M7SEMG0JK2FUTTZXWIEBTKB" localSheetId="1" hidden="1">#REF!</definedName>
    <definedName name="BExD9M7SEMG0JK2FUTTZXWIEBTKB" hidden="1">#REF!</definedName>
    <definedName name="BExD9MNYBYB1AICQL5165G472IE2" localSheetId="7" hidden="1">#REF!</definedName>
    <definedName name="BExD9MNYBYB1AICQL5165G472IE2" localSheetId="3" hidden="1">#REF!</definedName>
    <definedName name="BExD9MNYBYB1AICQL5165G472IE2" localSheetId="0" hidden="1">#REF!</definedName>
    <definedName name="BExD9MNYBYB1AICQL5165G472IE2" localSheetId="1" hidden="1">#REF!</definedName>
    <definedName name="BExD9MNYBYB1AICQL5165G472IE2" hidden="1">#REF!</definedName>
    <definedName name="BExD9PNSYT7GASEGUVL48MUQ02WO" localSheetId="7" hidden="1">#REF!</definedName>
    <definedName name="BExD9PNSYT7GASEGUVL48MUQ02WO" localSheetId="3" hidden="1">#REF!</definedName>
    <definedName name="BExD9PNSYT7GASEGUVL48MUQ02WO" localSheetId="0" hidden="1">#REF!</definedName>
    <definedName name="BExD9PNSYT7GASEGUVL48MUQ02WO" localSheetId="1" hidden="1">#REF!</definedName>
    <definedName name="BExD9PNSYT7GASEGUVL48MUQ02WO" hidden="1">#REF!</definedName>
    <definedName name="BExD9TK2MIWFH5SKUYU9ZKF4NPHQ" localSheetId="7" hidden="1">#REF!</definedName>
    <definedName name="BExD9TK2MIWFH5SKUYU9ZKF4NPHQ" localSheetId="3" hidden="1">#REF!</definedName>
    <definedName name="BExD9TK2MIWFH5SKUYU9ZKF4NPHQ" localSheetId="0" hidden="1">#REF!</definedName>
    <definedName name="BExD9TK2MIWFH5SKUYU9ZKF4NPHQ" localSheetId="1" hidden="1">#REF!</definedName>
    <definedName name="BExD9TK2MIWFH5SKUYU9ZKF4NPHQ" hidden="1">#REF!</definedName>
    <definedName name="BExDA23J1UL1EN1K0BLX2TKAX4U0" localSheetId="7" hidden="1">#REF!</definedName>
    <definedName name="BExDA23J1UL1EN1K0BLX2TKAX4U0" localSheetId="3" hidden="1">#REF!</definedName>
    <definedName name="BExDA23J1UL1EN1K0BLX2TKAX4U0" localSheetId="0" hidden="1">#REF!</definedName>
    <definedName name="BExDA23J1UL1EN1K0BLX2TKAX4U0" localSheetId="1" hidden="1">#REF!</definedName>
    <definedName name="BExDA23J1UL1EN1K0BLX2TKAX4U0" hidden="1">#REF!</definedName>
    <definedName name="BExDA6594R2INH5X2F55YRZSKRND" localSheetId="7" hidden="1">#REF!</definedName>
    <definedName name="BExDA6594R2INH5X2F55YRZSKRND" localSheetId="3" hidden="1">#REF!</definedName>
    <definedName name="BExDA6594R2INH5X2F55YRZSKRND" localSheetId="0" hidden="1">#REF!</definedName>
    <definedName name="BExDA6594R2INH5X2F55YRZSKRND" localSheetId="1" hidden="1">#REF!</definedName>
    <definedName name="BExDA6594R2INH5X2F55YRZSKRND" hidden="1">#REF!</definedName>
    <definedName name="BExDA6LD9061UULVKUUI4QP8SK13" localSheetId="7" hidden="1">#REF!</definedName>
    <definedName name="BExDA6LD9061UULVKUUI4QP8SK13" localSheetId="3" hidden="1">#REF!</definedName>
    <definedName name="BExDA6LD9061UULVKUUI4QP8SK13" localSheetId="0" hidden="1">#REF!</definedName>
    <definedName name="BExDA6LD9061UULVKUUI4QP8SK13" localSheetId="1" hidden="1">#REF!</definedName>
    <definedName name="BExDA6LD9061UULVKUUI4QP8SK13" hidden="1">#REF!</definedName>
    <definedName name="BExDAGMVMNLQ6QXASB9R6D8DIT12" localSheetId="7" hidden="1">#REF!</definedName>
    <definedName name="BExDAGMVMNLQ6QXASB9R6D8DIT12" localSheetId="3" hidden="1">#REF!</definedName>
    <definedName name="BExDAGMVMNLQ6QXASB9R6D8DIT12" localSheetId="0" hidden="1">#REF!</definedName>
    <definedName name="BExDAGMVMNLQ6QXASB9R6D8DIT12" localSheetId="1" hidden="1">#REF!</definedName>
    <definedName name="BExDAGMVMNLQ6QXASB9R6D8DIT12" hidden="1">#REF!</definedName>
    <definedName name="BExDAYBHU9ADLXI8VRC7F608RVGM" localSheetId="7" hidden="1">#REF!</definedName>
    <definedName name="BExDAYBHU9ADLXI8VRC7F608RVGM" localSheetId="3" hidden="1">#REF!</definedName>
    <definedName name="BExDAYBHU9ADLXI8VRC7F608RVGM" localSheetId="0" hidden="1">#REF!</definedName>
    <definedName name="BExDAYBHU9ADLXI8VRC7F608RVGM" localSheetId="1" hidden="1">#REF!</definedName>
    <definedName name="BExDAYBHU9ADLXI8VRC7F608RVGM" hidden="1">#REF!</definedName>
    <definedName name="BExDBDR1XR0FV0CYUCB2OJ7CJCZU" localSheetId="7" hidden="1">#REF!</definedName>
    <definedName name="BExDBDR1XR0FV0CYUCB2OJ7CJCZU" localSheetId="3" hidden="1">#REF!</definedName>
    <definedName name="BExDBDR1XR0FV0CYUCB2OJ7CJCZU" localSheetId="0" hidden="1">#REF!</definedName>
    <definedName name="BExDBDR1XR0FV0CYUCB2OJ7CJCZU" localSheetId="1" hidden="1">#REF!</definedName>
    <definedName name="BExDBDR1XR0FV0CYUCB2OJ7CJCZU" hidden="1">#REF!</definedName>
    <definedName name="BExDC7F818VN0S18ID7XRCRVYPJ4" localSheetId="7" hidden="1">#REF!</definedName>
    <definedName name="BExDC7F818VN0S18ID7XRCRVYPJ4" localSheetId="3" hidden="1">#REF!</definedName>
    <definedName name="BExDC7F818VN0S18ID7XRCRVYPJ4" localSheetId="0" hidden="1">#REF!</definedName>
    <definedName name="BExDC7F818VN0S18ID7XRCRVYPJ4" localSheetId="1" hidden="1">#REF!</definedName>
    <definedName name="BExDC7F818VN0S18ID7XRCRVYPJ4" hidden="1">#REF!</definedName>
    <definedName name="BExDCL7K96PC9VZYB70ZW3QPVIJE" localSheetId="7" hidden="1">#REF!</definedName>
    <definedName name="BExDCL7K96PC9VZYB70ZW3QPVIJE" localSheetId="3" hidden="1">#REF!</definedName>
    <definedName name="BExDCL7K96PC9VZYB70ZW3QPVIJE" localSheetId="0" hidden="1">#REF!</definedName>
    <definedName name="BExDCL7K96PC9VZYB70ZW3QPVIJE" localSheetId="1" hidden="1">#REF!</definedName>
    <definedName name="BExDCL7K96PC9VZYB70ZW3QPVIJE" hidden="1">#REF!</definedName>
    <definedName name="BExDCP3UZ3C2O4C1F7KMU0Z9U32N" localSheetId="7" hidden="1">#REF!</definedName>
    <definedName name="BExDCP3UZ3C2O4C1F7KMU0Z9U32N" localSheetId="3" hidden="1">#REF!</definedName>
    <definedName name="BExDCP3UZ3C2O4C1F7KMU0Z9U32N" localSheetId="0" hidden="1">#REF!</definedName>
    <definedName name="BExDCP3UZ3C2O4C1F7KMU0Z9U32N" localSheetId="1" hidden="1">#REF!</definedName>
    <definedName name="BExDCP3UZ3C2O4C1F7KMU0Z9U32N" hidden="1">#REF!</definedName>
    <definedName name="BExENU8ISP26W97JG63CN1XT9KB4" localSheetId="7" hidden="1">#REF!</definedName>
    <definedName name="BExENU8ISP26W97JG63CN1XT9KB4" localSheetId="3" hidden="1">#REF!</definedName>
    <definedName name="BExENU8ISP26W97JG63CN1XT9KB4" localSheetId="0" hidden="1">#REF!</definedName>
    <definedName name="BExENU8ISP26W97JG63CN1XT9KB4" localSheetId="1" hidden="1">#REF!</definedName>
    <definedName name="BExENU8ISP26W97JG63CN1XT9KB4" hidden="1">#REF!</definedName>
    <definedName name="BExEO14OTKLVDBTNB2ONGZ4YB20H" localSheetId="7" hidden="1">#REF!</definedName>
    <definedName name="BExEO14OTKLVDBTNB2ONGZ4YB20H" localSheetId="3" hidden="1">#REF!</definedName>
    <definedName name="BExEO14OTKLVDBTNB2ONGZ4YB20H" localSheetId="0" hidden="1">#REF!</definedName>
    <definedName name="BExEO14OTKLVDBTNB2ONGZ4YB20H" localSheetId="1" hidden="1">#REF!</definedName>
    <definedName name="BExEO14OTKLVDBTNB2ONGZ4YB20H" hidden="1">#REF!</definedName>
    <definedName name="BExEO80UUNTK4DX33Z5TYLM8NYZM" localSheetId="7" hidden="1">#REF!</definedName>
    <definedName name="BExEO80UUNTK4DX33Z5TYLM8NYZM" localSheetId="3" hidden="1">#REF!</definedName>
    <definedName name="BExEO80UUNTK4DX33Z5TYLM8NYZM" localSheetId="0" hidden="1">#REF!</definedName>
    <definedName name="BExEO80UUNTK4DX33Z5TYLM8NYZM" localSheetId="1" hidden="1">#REF!</definedName>
    <definedName name="BExEO80UUNTK4DX33Z5TYLM8NYZM" hidden="1">#REF!</definedName>
    <definedName name="BExEOBX3WECDMYCV9RLN49APTXMM" localSheetId="7" hidden="1">#REF!</definedName>
    <definedName name="BExEOBX3WECDMYCV9RLN49APTXMM" localSheetId="3" hidden="1">#REF!</definedName>
    <definedName name="BExEOBX3WECDMYCV9RLN49APTXMM" localSheetId="0" hidden="1">#REF!</definedName>
    <definedName name="BExEOBX3WECDMYCV9RLN49APTXMM" localSheetId="1" hidden="1">#REF!</definedName>
    <definedName name="BExEOBX3WECDMYCV9RLN49APTXMM" hidden="1">#REF!</definedName>
    <definedName name="BExEPN9VIYI0FVL0HLZQXJFO6TT0" localSheetId="7" hidden="1">#REF!</definedName>
    <definedName name="BExEPN9VIYI0FVL0HLZQXJFO6TT0" localSheetId="3" hidden="1">#REF!</definedName>
    <definedName name="BExEPN9VIYI0FVL0HLZQXJFO6TT0" localSheetId="0" hidden="1">#REF!</definedName>
    <definedName name="BExEPN9VIYI0FVL0HLZQXJFO6TT0" localSheetId="1" hidden="1">#REF!</definedName>
    <definedName name="BExEPN9VIYI0FVL0HLZQXJFO6TT0" hidden="1">#REF!</definedName>
    <definedName name="BExEPQPUOD4B6H60DKEB9159F7DR" localSheetId="7" hidden="1">#REF!</definedName>
    <definedName name="BExEPQPUOD4B6H60DKEB9159F7DR" localSheetId="3" hidden="1">#REF!</definedName>
    <definedName name="BExEPQPUOD4B6H60DKEB9159F7DR" localSheetId="0" hidden="1">#REF!</definedName>
    <definedName name="BExEPQPUOD4B6H60DKEB9159F7DR" localSheetId="1" hidden="1">#REF!</definedName>
    <definedName name="BExEPQPUOD4B6H60DKEB9159F7DR" hidden="1">#REF!</definedName>
    <definedName name="BExEPYT6VDSMR8MU2341Q5GM2Y9V" localSheetId="7" hidden="1">#REF!</definedName>
    <definedName name="BExEPYT6VDSMR8MU2341Q5GM2Y9V" localSheetId="3" hidden="1">#REF!</definedName>
    <definedName name="BExEPYT6VDSMR8MU2341Q5GM2Y9V" localSheetId="0" hidden="1">#REF!</definedName>
    <definedName name="BExEPYT6VDSMR8MU2341Q5GM2Y9V" localSheetId="1" hidden="1">#REF!</definedName>
    <definedName name="BExEPYT6VDSMR8MU2341Q5GM2Y9V" hidden="1">#REF!</definedName>
    <definedName name="BExEQ2ENYLMY8K1796XBB31CJHNN" localSheetId="7" hidden="1">#REF!</definedName>
    <definedName name="BExEQ2ENYLMY8K1796XBB31CJHNN" localSheetId="3" hidden="1">#REF!</definedName>
    <definedName name="BExEQ2ENYLMY8K1796XBB31CJHNN" localSheetId="0" hidden="1">#REF!</definedName>
    <definedName name="BExEQ2ENYLMY8K1796XBB31CJHNN" localSheetId="1" hidden="1">#REF!</definedName>
    <definedName name="BExEQ2ENYLMY8K1796XBB31CJHNN" hidden="1">#REF!</definedName>
    <definedName name="BExEQ2PFE4N40LEPGDPS90WDL6BN" localSheetId="7" hidden="1">#REF!</definedName>
    <definedName name="BExEQ2PFE4N40LEPGDPS90WDL6BN" localSheetId="3" hidden="1">#REF!</definedName>
    <definedName name="BExEQ2PFE4N40LEPGDPS90WDL6BN" localSheetId="0" hidden="1">#REF!</definedName>
    <definedName name="BExEQ2PFE4N40LEPGDPS90WDL6BN" localSheetId="1" hidden="1">#REF!</definedName>
    <definedName name="BExEQ2PFE4N40LEPGDPS90WDL6BN" hidden="1">#REF!</definedName>
    <definedName name="BExEQ2PFURT24NQYGYVE8NKX1EGA" localSheetId="7" hidden="1">#REF!</definedName>
    <definedName name="BExEQ2PFURT24NQYGYVE8NKX1EGA" localSheetId="3" hidden="1">#REF!</definedName>
    <definedName name="BExEQ2PFURT24NQYGYVE8NKX1EGA" localSheetId="0" hidden="1">#REF!</definedName>
    <definedName name="BExEQ2PFURT24NQYGYVE8NKX1EGA" localSheetId="1" hidden="1">#REF!</definedName>
    <definedName name="BExEQ2PFURT24NQYGYVE8NKX1EGA" hidden="1">#REF!</definedName>
    <definedName name="BExEQB8ZWXO6IIGOEPWTLOJGE2NR" localSheetId="7" hidden="1">#REF!</definedName>
    <definedName name="BExEQB8ZWXO6IIGOEPWTLOJGE2NR" localSheetId="3" hidden="1">#REF!</definedName>
    <definedName name="BExEQB8ZWXO6IIGOEPWTLOJGE2NR" localSheetId="0" hidden="1">#REF!</definedName>
    <definedName name="BExEQB8ZWXO6IIGOEPWTLOJGE2NR" localSheetId="1" hidden="1">#REF!</definedName>
    <definedName name="BExEQB8ZWXO6IIGOEPWTLOJGE2NR" hidden="1">#REF!</definedName>
    <definedName name="BExEQBZX0EL6LIKPY01197ACK65H" localSheetId="7" hidden="1">#REF!</definedName>
    <definedName name="BExEQBZX0EL6LIKPY01197ACK65H" localSheetId="3" hidden="1">#REF!</definedName>
    <definedName name="BExEQBZX0EL6LIKPY01197ACK65H" localSheetId="0" hidden="1">#REF!</definedName>
    <definedName name="BExEQBZX0EL6LIKPY01197ACK65H" localSheetId="1" hidden="1">#REF!</definedName>
    <definedName name="BExEQBZX0EL6LIKPY01197ACK65H" hidden="1">#REF!</definedName>
    <definedName name="BExEQDXZALJLD4OBF74IKZBR13SR" localSheetId="7" hidden="1">#REF!</definedName>
    <definedName name="BExEQDXZALJLD4OBF74IKZBR13SR" localSheetId="3" hidden="1">#REF!</definedName>
    <definedName name="BExEQDXZALJLD4OBF74IKZBR13SR" localSheetId="0" hidden="1">#REF!</definedName>
    <definedName name="BExEQDXZALJLD4OBF74IKZBR13SR" localSheetId="1" hidden="1">#REF!</definedName>
    <definedName name="BExEQDXZALJLD4OBF74IKZBR13SR" hidden="1">#REF!</definedName>
    <definedName name="BExEQFLE2RPWGMWQAI4JMKUEFRPT" localSheetId="7" hidden="1">#REF!</definedName>
    <definedName name="BExEQFLE2RPWGMWQAI4JMKUEFRPT" localSheetId="3" hidden="1">#REF!</definedName>
    <definedName name="BExEQFLE2RPWGMWQAI4JMKUEFRPT" localSheetId="0" hidden="1">#REF!</definedName>
    <definedName name="BExEQFLE2RPWGMWQAI4JMKUEFRPT" localSheetId="1" hidden="1">#REF!</definedName>
    <definedName name="BExEQFLE2RPWGMWQAI4JMKUEFRPT" hidden="1">#REF!</definedName>
    <definedName name="BExEQJHNJV9U65F5VGIGX0VM02VF" localSheetId="7" hidden="1">#REF!</definedName>
    <definedName name="BExEQJHNJV9U65F5VGIGX0VM02VF" localSheetId="3" hidden="1">#REF!</definedName>
    <definedName name="BExEQJHNJV9U65F5VGIGX0VM02VF" localSheetId="0" hidden="1">#REF!</definedName>
    <definedName name="BExEQJHNJV9U65F5VGIGX0VM02VF" localSheetId="1" hidden="1">#REF!</definedName>
    <definedName name="BExEQJHNJV9U65F5VGIGX0VM02VF" hidden="1">#REF!</definedName>
    <definedName name="BExEQTZAP8R69U31W4LKGTKKGKQE" localSheetId="7" hidden="1">#REF!</definedName>
    <definedName name="BExEQTZAP8R69U31W4LKGTKKGKQE" localSheetId="3" hidden="1">#REF!</definedName>
    <definedName name="BExEQTZAP8R69U31W4LKGTKKGKQE" localSheetId="0" hidden="1">#REF!</definedName>
    <definedName name="BExEQTZAP8R69U31W4LKGTKKGKQE" localSheetId="1" hidden="1">#REF!</definedName>
    <definedName name="BExEQTZAP8R69U31W4LKGTKKGKQE" hidden="1">#REF!</definedName>
    <definedName name="BExER2O72H1F9WV6S1J04C15PXX7" localSheetId="7" hidden="1">#REF!</definedName>
    <definedName name="BExER2O72H1F9WV6S1J04C15PXX7" localSheetId="3" hidden="1">#REF!</definedName>
    <definedName name="BExER2O72H1F9WV6S1J04C15PXX7" localSheetId="0" hidden="1">#REF!</definedName>
    <definedName name="BExER2O72H1F9WV6S1J04C15PXX7" localSheetId="1" hidden="1">#REF!</definedName>
    <definedName name="BExER2O72H1F9WV6S1J04C15PXX7" hidden="1">#REF!</definedName>
    <definedName name="BExERIPCI7N2NW7JRL59DVT0TTSU" localSheetId="7" hidden="1">#REF!</definedName>
    <definedName name="BExERIPCI7N2NW7JRL59DVT0TTSU" localSheetId="3" hidden="1">#REF!</definedName>
    <definedName name="BExERIPCI7N2NW7JRL59DVT0TTSU" localSheetId="0" hidden="1">#REF!</definedName>
    <definedName name="BExERIPCI7N2NW7JRL59DVT0TTSU" localSheetId="1" hidden="1">#REF!</definedName>
    <definedName name="BExERIPCI7N2NW7JRL59DVT0TTSU" hidden="1">#REF!</definedName>
    <definedName name="BExERRUIKIOATPZ9U4HQ0V52RJAU" localSheetId="7" hidden="1">#REF!</definedName>
    <definedName name="BExERRUIKIOATPZ9U4HQ0V52RJAU" localSheetId="3" hidden="1">#REF!</definedName>
    <definedName name="BExERRUIKIOATPZ9U4HQ0V52RJAU" localSheetId="0" hidden="1">#REF!</definedName>
    <definedName name="BExERRUIKIOATPZ9U4HQ0V52RJAU" localSheetId="1" hidden="1">#REF!</definedName>
    <definedName name="BExERRUIKIOATPZ9U4HQ0V52RJAU" hidden="1">#REF!</definedName>
    <definedName name="BExERSANFNM1O7T65PC5MJ301YET" localSheetId="7" hidden="1">#REF!</definedName>
    <definedName name="BExERSANFNM1O7T65PC5MJ301YET" localSheetId="3" hidden="1">#REF!</definedName>
    <definedName name="BExERSANFNM1O7T65PC5MJ301YET" localSheetId="0" hidden="1">#REF!</definedName>
    <definedName name="BExERSANFNM1O7T65PC5MJ301YET" localSheetId="1" hidden="1">#REF!</definedName>
    <definedName name="BExERSANFNM1O7T65PC5MJ301YET" hidden="1">#REF!</definedName>
    <definedName name="BExERU8P606C6QQZZL55U0ZQYQF1" localSheetId="7" hidden="1">#REF!</definedName>
    <definedName name="BExERU8P606C6QQZZL55U0ZQYQF1" localSheetId="3" hidden="1">#REF!</definedName>
    <definedName name="BExERU8P606C6QQZZL55U0ZQYQF1" localSheetId="0" hidden="1">#REF!</definedName>
    <definedName name="BExERU8P606C6QQZZL55U0ZQYQF1" localSheetId="1" hidden="1">#REF!</definedName>
    <definedName name="BExERU8P606C6QQZZL55U0ZQYQF1" hidden="1">#REF!</definedName>
    <definedName name="BExERWCEBKQRYWRQLYJ4UCMMKTHG" localSheetId="7" hidden="1">#REF!</definedName>
    <definedName name="BExERWCEBKQRYWRQLYJ4UCMMKTHG" localSheetId="3" hidden="1">#REF!</definedName>
    <definedName name="BExERWCEBKQRYWRQLYJ4UCMMKTHG" localSheetId="0" hidden="1">#REF!</definedName>
    <definedName name="BExERWCEBKQRYWRQLYJ4UCMMKTHG" localSheetId="1" hidden="1">#REF!</definedName>
    <definedName name="BExERWCEBKQRYWRQLYJ4UCMMKTHG" hidden="1">#REF!</definedName>
    <definedName name="BExERXE1QW042A2T25RI4DVUU59O" localSheetId="7" hidden="1">#REF!</definedName>
    <definedName name="BExERXE1QW042A2T25RI4DVUU59O" localSheetId="3" hidden="1">#REF!</definedName>
    <definedName name="BExERXE1QW042A2T25RI4DVUU59O" localSheetId="0" hidden="1">#REF!</definedName>
    <definedName name="BExERXE1QW042A2T25RI4DVUU59O" localSheetId="1" hidden="1">#REF!</definedName>
    <definedName name="BExERXE1QW042A2T25RI4DVUU59O" hidden="1">#REF!</definedName>
    <definedName name="BExES44RHHDL3V7FLV6M20834WF1" localSheetId="7" hidden="1">#REF!</definedName>
    <definedName name="BExES44RHHDL3V7FLV6M20834WF1" localSheetId="3" hidden="1">#REF!</definedName>
    <definedName name="BExES44RHHDL3V7FLV6M20834WF1" localSheetId="0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7" hidden="1">#REF!</definedName>
    <definedName name="BExES4A7VE2X3RYYTVRLKZD4I7WU" localSheetId="3" hidden="1">#REF!</definedName>
    <definedName name="BExES4A7VE2X3RYYTVRLKZD4I7WU" localSheetId="0" hidden="1">#REF!</definedName>
    <definedName name="BExES4A7VE2X3RYYTVRLKZD4I7WU" localSheetId="1" hidden="1">#REF!</definedName>
    <definedName name="BExES4A7VE2X3RYYTVRLKZD4I7WU" hidden="1">#REF!</definedName>
    <definedName name="BExESLYUFDACMPARVY264HKBCXLX" localSheetId="7" hidden="1">#REF!</definedName>
    <definedName name="BExESLYUFDACMPARVY264HKBCXLX" localSheetId="3" hidden="1">#REF!</definedName>
    <definedName name="BExESLYUFDACMPARVY264HKBCXLX" localSheetId="0" hidden="1">#REF!</definedName>
    <definedName name="BExESLYUFDACMPARVY264HKBCXLX" localSheetId="1" hidden="1">#REF!</definedName>
    <definedName name="BExESLYUFDACMPARVY264HKBCXLX" hidden="1">#REF!</definedName>
    <definedName name="BExESMKD95A649M0WRSG6CXXP326" localSheetId="7" hidden="1">#REF!</definedName>
    <definedName name="BExESMKD95A649M0WRSG6CXXP326" localSheetId="3" hidden="1">#REF!</definedName>
    <definedName name="BExESMKD95A649M0WRSG6CXXP326" localSheetId="0" hidden="1">#REF!</definedName>
    <definedName name="BExESMKD95A649M0WRSG6CXXP326" localSheetId="1" hidden="1">#REF!</definedName>
    <definedName name="BExESMKD95A649M0WRSG6CXXP326" hidden="1">#REF!</definedName>
    <definedName name="BExESR27ZXJG5VMY4PR9D940VS7T" localSheetId="7" hidden="1">#REF!</definedName>
    <definedName name="BExESR27ZXJG5VMY4PR9D940VS7T" localSheetId="3" hidden="1">#REF!</definedName>
    <definedName name="BExESR27ZXJG5VMY4PR9D940VS7T" localSheetId="0" hidden="1">#REF!</definedName>
    <definedName name="BExESR27ZXJG5VMY4PR9D940VS7T" localSheetId="1" hidden="1">#REF!</definedName>
    <definedName name="BExESR27ZXJG5VMY4PR9D940VS7T" hidden="1">#REF!</definedName>
    <definedName name="BExESVK1YRJM6UG6FBYOF9CNX29X" localSheetId="7" hidden="1">#REF!</definedName>
    <definedName name="BExESVK1YRJM6UG6FBYOF9CNX29X" localSheetId="3" hidden="1">#REF!</definedName>
    <definedName name="BExESVK1YRJM6UG6FBYOF9CNX29X" localSheetId="0" hidden="1">#REF!</definedName>
    <definedName name="BExESVK1YRJM6UG6FBYOF9CNX29X" localSheetId="1" hidden="1">#REF!</definedName>
    <definedName name="BExESVK1YRJM6UG6FBYOF9CNX29X" hidden="1">#REF!</definedName>
    <definedName name="BExESZ03KXL8DQ2591HLR56ZML94" localSheetId="7" hidden="1">#REF!</definedName>
    <definedName name="BExESZ03KXL8DQ2591HLR56ZML94" localSheetId="3" hidden="1">#REF!</definedName>
    <definedName name="BExESZ03KXL8DQ2591HLR56ZML94" localSheetId="0" hidden="1">#REF!</definedName>
    <definedName name="BExESZ03KXL8DQ2591HLR56ZML94" localSheetId="1" hidden="1">#REF!</definedName>
    <definedName name="BExESZ03KXL8DQ2591HLR56ZML94" hidden="1">#REF!</definedName>
    <definedName name="BExESZAW5N443NRTKIP59OEI1CR6" localSheetId="7" hidden="1">#REF!</definedName>
    <definedName name="BExESZAW5N443NRTKIP59OEI1CR6" localSheetId="3" hidden="1">#REF!</definedName>
    <definedName name="BExESZAW5N443NRTKIP59OEI1CR6" localSheetId="0" hidden="1">#REF!</definedName>
    <definedName name="BExESZAW5N443NRTKIP59OEI1CR6" localSheetId="1" hidden="1">#REF!</definedName>
    <definedName name="BExESZAW5N443NRTKIP59OEI1CR6" hidden="1">#REF!</definedName>
    <definedName name="BExET3HXQ60A4O2OLKX8QNXRI6LQ" localSheetId="7" hidden="1">#REF!</definedName>
    <definedName name="BExET3HXQ60A4O2OLKX8QNXRI6LQ" localSheetId="3" hidden="1">#REF!</definedName>
    <definedName name="BExET3HXQ60A4O2OLKX8QNXRI6LQ" localSheetId="0" hidden="1">#REF!</definedName>
    <definedName name="BExET3HXQ60A4O2OLKX8QNXRI6LQ" localSheetId="1" hidden="1">#REF!</definedName>
    <definedName name="BExET3HXQ60A4O2OLKX8QNXRI6LQ" hidden="1">#REF!</definedName>
    <definedName name="BExET4EAH366GROMVVMDCSUI1018" localSheetId="7" hidden="1">#REF!</definedName>
    <definedName name="BExET4EAH366GROMVVMDCSUI1018" localSheetId="3" hidden="1">#REF!</definedName>
    <definedName name="BExET4EAH366GROMVVMDCSUI1018" localSheetId="0" hidden="1">#REF!</definedName>
    <definedName name="BExET4EAH366GROMVVMDCSUI1018" localSheetId="1" hidden="1">#REF!</definedName>
    <definedName name="BExET4EAH366GROMVVMDCSUI1018" hidden="1">#REF!</definedName>
    <definedName name="BExETA3B1FCIOA80H94K90FWXQKE" localSheetId="7" hidden="1">#REF!</definedName>
    <definedName name="BExETA3B1FCIOA80H94K90FWXQKE" localSheetId="3" hidden="1">#REF!</definedName>
    <definedName name="BExETA3B1FCIOA80H94K90FWXQKE" localSheetId="0" hidden="1">#REF!</definedName>
    <definedName name="BExETA3B1FCIOA80H94K90FWXQKE" localSheetId="1" hidden="1">#REF!</definedName>
    <definedName name="BExETA3B1FCIOA80H94K90FWXQKE" hidden="1">#REF!</definedName>
    <definedName name="BExETAZOYT4CJIT8RRKC9F2HJG1D" localSheetId="7" hidden="1">#REF!</definedName>
    <definedName name="BExETAZOYT4CJIT8RRKC9F2HJG1D" localSheetId="3" hidden="1">#REF!</definedName>
    <definedName name="BExETAZOYT4CJIT8RRKC9F2HJG1D" localSheetId="0" hidden="1">#REF!</definedName>
    <definedName name="BExETAZOYT4CJIT8RRKC9F2HJG1D" localSheetId="1" hidden="1">#REF!</definedName>
    <definedName name="BExETAZOYT4CJIT8RRKC9F2HJG1D" hidden="1">#REF!</definedName>
    <definedName name="BExETB55BNG40G9YOI2H6UHIR9WU" localSheetId="7" hidden="1">#REF!</definedName>
    <definedName name="BExETB55BNG40G9YOI2H6UHIR9WU" localSheetId="3" hidden="1">#REF!</definedName>
    <definedName name="BExETB55BNG40G9YOI2H6UHIR9WU" localSheetId="0" hidden="1">#REF!</definedName>
    <definedName name="BExETB55BNG40G9YOI2H6UHIR9WU" localSheetId="1" hidden="1">#REF!</definedName>
    <definedName name="BExETB55BNG40G9YOI2H6UHIR9WU" hidden="1">#REF!</definedName>
    <definedName name="BExETF6QD5A9GEINE1KZRRC2LXWM" localSheetId="7" hidden="1">#REF!</definedName>
    <definedName name="BExETF6QD5A9GEINE1KZRRC2LXWM" localSheetId="3" hidden="1">#REF!</definedName>
    <definedName name="BExETF6QD5A9GEINE1KZRRC2LXWM" localSheetId="0" hidden="1">#REF!</definedName>
    <definedName name="BExETF6QD5A9GEINE1KZRRC2LXWM" localSheetId="1" hidden="1">#REF!</definedName>
    <definedName name="BExETF6QD5A9GEINE1KZRRC2LXWM" hidden="1">#REF!</definedName>
    <definedName name="BExETQ9XRXLUACN82805SPSPNKHI" localSheetId="7" hidden="1">#REF!</definedName>
    <definedName name="BExETQ9XRXLUACN82805SPSPNKHI" localSheetId="3" hidden="1">#REF!</definedName>
    <definedName name="BExETQ9XRXLUACN82805SPSPNKHI" localSheetId="0" hidden="1">#REF!</definedName>
    <definedName name="BExETQ9XRXLUACN82805SPSPNKHI" localSheetId="1" hidden="1">#REF!</definedName>
    <definedName name="BExETQ9XRXLUACN82805SPSPNKHI" hidden="1">#REF!</definedName>
    <definedName name="BExETR0YRMOR63E6DHLEHV9QVVON" localSheetId="7" hidden="1">#REF!</definedName>
    <definedName name="BExETR0YRMOR63E6DHLEHV9QVVON" localSheetId="3" hidden="1">#REF!</definedName>
    <definedName name="BExETR0YRMOR63E6DHLEHV9QVVON" localSheetId="0" hidden="1">#REF!</definedName>
    <definedName name="BExETR0YRMOR63E6DHLEHV9QVVON" localSheetId="1" hidden="1">#REF!</definedName>
    <definedName name="BExETR0YRMOR63E6DHLEHV9QVVON" hidden="1">#REF!</definedName>
    <definedName name="BExETVO51BGF7GGNGB21UD7OIF15" localSheetId="7" hidden="1">#REF!</definedName>
    <definedName name="BExETVO51BGF7GGNGB21UD7OIF15" localSheetId="3" hidden="1">#REF!</definedName>
    <definedName name="BExETVO51BGF7GGNGB21UD7OIF15" localSheetId="0" hidden="1">#REF!</definedName>
    <definedName name="BExETVO51BGF7GGNGB21UD7OIF15" localSheetId="1" hidden="1">#REF!</definedName>
    <definedName name="BExETVO51BGF7GGNGB21UD7OIF15" hidden="1">#REF!</definedName>
    <definedName name="BExETVTGY38YXYYF7N73OYN6FYY3" localSheetId="7" hidden="1">#REF!</definedName>
    <definedName name="BExETVTGY38YXYYF7N73OYN6FYY3" localSheetId="3" hidden="1">#REF!</definedName>
    <definedName name="BExETVTGY38YXYYF7N73OYN6FYY3" localSheetId="0" hidden="1">#REF!</definedName>
    <definedName name="BExETVTGY38YXYYF7N73OYN6FYY3" localSheetId="1" hidden="1">#REF!</definedName>
    <definedName name="BExETVTGY38YXYYF7N73OYN6FYY3" hidden="1">#REF!</definedName>
    <definedName name="BExETVTH8RADW05P2XUUV7V44TWW" localSheetId="7" hidden="1">#REF!</definedName>
    <definedName name="BExETVTH8RADW05P2XUUV7V44TWW" localSheetId="3" hidden="1">#REF!</definedName>
    <definedName name="BExETVTH8RADW05P2XUUV7V44TWW" localSheetId="0" hidden="1">#REF!</definedName>
    <definedName name="BExETVTH8RADW05P2XUUV7V44TWW" localSheetId="1" hidden="1">#REF!</definedName>
    <definedName name="BExETVTH8RADW05P2XUUV7V44TWW" hidden="1">#REF!</definedName>
    <definedName name="BExETW9PYUAV5QY6A4VCYZRIOUX4" localSheetId="7" hidden="1">#REF!</definedName>
    <definedName name="BExETW9PYUAV5QY6A4VCYZRIOUX4" localSheetId="3" hidden="1">#REF!</definedName>
    <definedName name="BExETW9PYUAV5QY6A4VCYZRIOUX4" localSheetId="0" hidden="1">#REF!</definedName>
    <definedName name="BExETW9PYUAV5QY6A4VCYZRIOUX4" localSheetId="1" hidden="1">#REF!</definedName>
    <definedName name="BExETW9PYUAV5QY6A4VCYZRIOUX4" hidden="1">#REF!</definedName>
    <definedName name="BExEUGNELLVZ7K2PYWP2TG8T65XQ" localSheetId="7" hidden="1">#REF!</definedName>
    <definedName name="BExEUGNELLVZ7K2PYWP2TG8T65XQ" localSheetId="3" hidden="1">#REF!</definedName>
    <definedName name="BExEUGNELLVZ7K2PYWP2TG8T65XQ" localSheetId="0" hidden="1">#REF!</definedName>
    <definedName name="BExEUGNELLVZ7K2PYWP2TG8T65XQ" localSheetId="1" hidden="1">#REF!</definedName>
    <definedName name="BExEUGNELLVZ7K2PYWP2TG8T65XQ" hidden="1">#REF!</definedName>
    <definedName name="BExEUHUG1NGJGB6F1UH5IKFZ9B9M" localSheetId="7" hidden="1">#REF!</definedName>
    <definedName name="BExEUHUG1NGJGB6F1UH5IKFZ9B9M" localSheetId="3" hidden="1">#REF!</definedName>
    <definedName name="BExEUHUG1NGJGB6F1UH5IKFZ9B9M" localSheetId="0" hidden="1">#REF!</definedName>
    <definedName name="BExEUHUG1NGJGB6F1UH5IKFZ9B9M" localSheetId="1" hidden="1">#REF!</definedName>
    <definedName name="BExEUHUG1NGJGB6F1UH5IKFZ9B9M" hidden="1">#REF!</definedName>
    <definedName name="BExEUNE4T242Y59C6MS28MXEUGCP" localSheetId="7" hidden="1">#REF!</definedName>
    <definedName name="BExEUNE4T242Y59C6MS28MXEUGCP" localSheetId="3" hidden="1">#REF!</definedName>
    <definedName name="BExEUNE4T242Y59C6MS28MXEUGCP" localSheetId="0" hidden="1">#REF!</definedName>
    <definedName name="BExEUNE4T242Y59C6MS28MXEUGCP" localSheetId="1" hidden="1">#REF!</definedName>
    <definedName name="BExEUNE4T242Y59C6MS28MXEUGCP" hidden="1">#REF!</definedName>
    <definedName name="BExEUNU7FYVTR4DD1D31SS7PNXX2" localSheetId="7" hidden="1">#REF!</definedName>
    <definedName name="BExEUNU7FYVTR4DD1D31SS7PNXX2" localSheetId="3" hidden="1">#REF!</definedName>
    <definedName name="BExEUNU7FYVTR4DD1D31SS7PNXX2" localSheetId="0" hidden="1">#REF!</definedName>
    <definedName name="BExEUNU7FYVTR4DD1D31SS7PNXX2" localSheetId="1" hidden="1">#REF!</definedName>
    <definedName name="BExEUNU7FYVTR4DD1D31SS7PNXX2" hidden="1">#REF!</definedName>
    <definedName name="BExEUOAHB0OT3BACAHNZ3B905C0P" localSheetId="7" hidden="1">#REF!</definedName>
    <definedName name="BExEUOAHB0OT3BACAHNZ3B905C0P" localSheetId="3" hidden="1">#REF!</definedName>
    <definedName name="BExEUOAHB0OT3BACAHNZ3B905C0P" localSheetId="0" hidden="1">#REF!</definedName>
    <definedName name="BExEUOAHB0OT3BACAHNZ3B905C0P" localSheetId="1" hidden="1">#REF!</definedName>
    <definedName name="BExEUOAHB0OT3BACAHNZ3B905C0P" hidden="1">#REF!</definedName>
    <definedName name="BExEV2TP7NA3ZR6RJGH5ER370OUM" localSheetId="7" hidden="1">#REF!</definedName>
    <definedName name="BExEV2TP7NA3ZR6RJGH5ER370OUM" localSheetId="3" hidden="1">#REF!</definedName>
    <definedName name="BExEV2TP7NA3ZR6RJGH5ER370OUM" localSheetId="0" hidden="1">#REF!</definedName>
    <definedName name="BExEV2TP7NA3ZR6RJGH5ER370OUM" localSheetId="1" hidden="1">#REF!</definedName>
    <definedName name="BExEV2TP7NA3ZR6RJGH5ER370OUM" hidden="1">#REF!</definedName>
    <definedName name="BExEV3Q7M5YTX3CY3QCP1SUIEP2E" localSheetId="7" hidden="1">#REF!</definedName>
    <definedName name="BExEV3Q7M5YTX3CY3QCP1SUIEP2E" localSheetId="3" hidden="1">#REF!</definedName>
    <definedName name="BExEV3Q7M5YTX3CY3QCP1SUIEP2E" localSheetId="0" hidden="1">#REF!</definedName>
    <definedName name="BExEV3Q7M5YTX3CY3QCP1SUIEP2E" localSheetId="1" hidden="1">#REF!</definedName>
    <definedName name="BExEV3Q7M5YTX3CY3QCP1SUIEP2E" hidden="1">#REF!</definedName>
    <definedName name="BExEV69USLNYO2QRJRC0J92XUF00" localSheetId="7" hidden="1">#REF!</definedName>
    <definedName name="BExEV69USLNYO2QRJRC0J92XUF00" localSheetId="3" hidden="1">#REF!</definedName>
    <definedName name="BExEV69USLNYO2QRJRC0J92XUF00" localSheetId="0" hidden="1">#REF!</definedName>
    <definedName name="BExEV69USLNYO2QRJRC0J92XUF00" localSheetId="1" hidden="1">#REF!</definedName>
    <definedName name="BExEV69USLNYO2QRJRC0J92XUF00" hidden="1">#REF!</definedName>
    <definedName name="BExEV6KNTQOCFD7GV726XQEVQ7R6" localSheetId="7" hidden="1">#REF!</definedName>
    <definedName name="BExEV6KNTQOCFD7GV726XQEVQ7R6" localSheetId="3" hidden="1">#REF!</definedName>
    <definedName name="BExEV6KNTQOCFD7GV726XQEVQ7R6" localSheetId="0" hidden="1">#REF!</definedName>
    <definedName name="BExEV6KNTQOCFD7GV726XQEVQ7R6" localSheetId="1" hidden="1">#REF!</definedName>
    <definedName name="BExEV6KNTQOCFD7GV726XQEVQ7R6" hidden="1">#REF!</definedName>
    <definedName name="BExEV6VGM4POO9QT9KH3QA3VYCWM" localSheetId="7" hidden="1">#REF!</definedName>
    <definedName name="BExEV6VGM4POO9QT9KH3QA3VYCWM" localSheetId="3" hidden="1">#REF!</definedName>
    <definedName name="BExEV6VGM4POO9QT9KH3QA3VYCWM" localSheetId="0" hidden="1">#REF!</definedName>
    <definedName name="BExEV6VGM4POO9QT9KH3QA3VYCWM" localSheetId="1" hidden="1">#REF!</definedName>
    <definedName name="BExEV6VGM4POO9QT9KH3QA3VYCWM" hidden="1">#REF!</definedName>
    <definedName name="BExEVCEYMOI0PGO7HAEOS9CVMU2O" localSheetId="7" hidden="1">#REF!</definedName>
    <definedName name="BExEVCEYMOI0PGO7HAEOS9CVMU2O" localSheetId="3" hidden="1">#REF!</definedName>
    <definedName name="BExEVCEYMOI0PGO7HAEOS9CVMU2O" localSheetId="0" hidden="1">#REF!</definedName>
    <definedName name="BExEVCEYMOI0PGO7HAEOS9CVMU2O" localSheetId="1" hidden="1">#REF!</definedName>
    <definedName name="BExEVCEYMOI0PGO7HAEOS9CVMU2O" hidden="1">#REF!</definedName>
    <definedName name="BExEVET98G3FU6QBF9LHYWSAMV0O" localSheetId="7" hidden="1">#REF!</definedName>
    <definedName name="BExEVET98G3FU6QBF9LHYWSAMV0O" localSheetId="3" hidden="1">#REF!</definedName>
    <definedName name="BExEVET98G3FU6QBF9LHYWSAMV0O" localSheetId="0" hidden="1">#REF!</definedName>
    <definedName name="BExEVET98G3FU6QBF9LHYWSAMV0O" localSheetId="1" hidden="1">#REF!</definedName>
    <definedName name="BExEVET98G3FU6QBF9LHYWSAMV0O" hidden="1">#REF!</definedName>
    <definedName name="BExEVNCUT0PDUYNJH7G6BSEWZOT2" localSheetId="7" hidden="1">#REF!</definedName>
    <definedName name="BExEVNCUT0PDUYNJH7G6BSEWZOT2" localSheetId="3" hidden="1">#REF!</definedName>
    <definedName name="BExEVNCUT0PDUYNJH7G6BSEWZOT2" localSheetId="0" hidden="1">#REF!</definedName>
    <definedName name="BExEVNCUT0PDUYNJH7G6BSEWZOT2" localSheetId="1" hidden="1">#REF!</definedName>
    <definedName name="BExEVNCUT0PDUYNJH7G6BSEWZOT2" hidden="1">#REF!</definedName>
    <definedName name="BExEVPGF4V5J0WQRZKUM8F9TTKZJ" localSheetId="7" hidden="1">#REF!</definedName>
    <definedName name="BExEVPGF4V5J0WQRZKUM8F9TTKZJ" localSheetId="3" hidden="1">#REF!</definedName>
    <definedName name="BExEVPGF4V5J0WQRZKUM8F9TTKZJ" localSheetId="0" hidden="1">#REF!</definedName>
    <definedName name="BExEVPGF4V5J0WQRZKUM8F9TTKZJ" localSheetId="1" hidden="1">#REF!</definedName>
    <definedName name="BExEVPGF4V5J0WQRZKUM8F9TTKZJ" hidden="1">#REF!</definedName>
    <definedName name="BExEVVLIEVWYRF2UUC1H0H5QU1CP" localSheetId="7" hidden="1">#REF!</definedName>
    <definedName name="BExEVVLIEVWYRF2UUC1H0H5QU1CP" localSheetId="3" hidden="1">#REF!</definedName>
    <definedName name="BExEVVLIEVWYRF2UUC1H0H5QU1CP" localSheetId="0" hidden="1">#REF!</definedName>
    <definedName name="BExEVVLIEVWYRF2UUC1H0H5QU1CP" localSheetId="1" hidden="1">#REF!</definedName>
    <definedName name="BExEVVLIEVWYRF2UUC1H0H5QU1CP" hidden="1">#REF!</definedName>
    <definedName name="BExEVWCKO8T84GW9Z3X47915XKSH" localSheetId="7" hidden="1">#REF!</definedName>
    <definedName name="BExEVWCKO8T84GW9Z3X47915XKSH" localSheetId="3" hidden="1">#REF!</definedName>
    <definedName name="BExEVWCKO8T84GW9Z3X47915XKSH" localSheetId="0" hidden="1">#REF!</definedName>
    <definedName name="BExEVWCKO8T84GW9Z3X47915XKSH" localSheetId="1" hidden="1">#REF!</definedName>
    <definedName name="BExEVWCKO8T84GW9Z3X47915XKSH" hidden="1">#REF!</definedName>
    <definedName name="BExEVZSJWMZ5L2ZE7AZC57CXKW6T" localSheetId="7" hidden="1">#REF!</definedName>
    <definedName name="BExEVZSJWMZ5L2ZE7AZC57CXKW6T" localSheetId="3" hidden="1">#REF!</definedName>
    <definedName name="BExEVZSJWMZ5L2ZE7AZC57CXKW6T" localSheetId="0" hidden="1">#REF!</definedName>
    <definedName name="BExEVZSJWMZ5L2ZE7AZC57CXKW6T" localSheetId="1" hidden="1">#REF!</definedName>
    <definedName name="BExEVZSJWMZ5L2ZE7AZC57CXKW6T" hidden="1">#REF!</definedName>
    <definedName name="BExEW0JL1GFFCXMDGW54CI7Y8FZN" localSheetId="7" hidden="1">#REF!</definedName>
    <definedName name="BExEW0JL1GFFCXMDGW54CI7Y8FZN" localSheetId="3" hidden="1">#REF!</definedName>
    <definedName name="BExEW0JL1GFFCXMDGW54CI7Y8FZN" localSheetId="0" hidden="1">#REF!</definedName>
    <definedName name="BExEW0JL1GFFCXMDGW54CI7Y8FZN" localSheetId="1" hidden="1">#REF!</definedName>
    <definedName name="BExEW0JL1GFFCXMDGW54CI7Y8FZN" hidden="1">#REF!</definedName>
    <definedName name="BExEW68M9WL8214QH9C7VCK7BN08" localSheetId="7" hidden="1">#REF!</definedName>
    <definedName name="BExEW68M9WL8214QH9C7VCK7BN08" localSheetId="3" hidden="1">#REF!</definedName>
    <definedName name="BExEW68M9WL8214QH9C7VCK7BN08" localSheetId="0" hidden="1">#REF!</definedName>
    <definedName name="BExEW68M9WL8214QH9C7VCK7BN08" localSheetId="1" hidden="1">#REF!</definedName>
    <definedName name="BExEW68M9WL8214QH9C7VCK7BN08" hidden="1">#REF!</definedName>
    <definedName name="BExEW8HFKH6F47KIHYBDRUEFZ2ZZ" localSheetId="7" hidden="1">#REF!</definedName>
    <definedName name="BExEW8HFKH6F47KIHYBDRUEFZ2ZZ" localSheetId="3" hidden="1">#REF!</definedName>
    <definedName name="BExEW8HFKH6F47KIHYBDRUEFZ2ZZ" localSheetId="0" hidden="1">#REF!</definedName>
    <definedName name="BExEW8HFKH6F47KIHYBDRUEFZ2ZZ" localSheetId="1" hidden="1">#REF!</definedName>
    <definedName name="BExEW8HFKH6F47KIHYBDRUEFZ2ZZ" hidden="1">#REF!</definedName>
    <definedName name="BExEWB6JHMITZPXHB6JATOCLLKLJ" localSheetId="7" hidden="1">#REF!</definedName>
    <definedName name="BExEWB6JHMITZPXHB6JATOCLLKLJ" localSheetId="3" hidden="1">#REF!</definedName>
    <definedName name="BExEWB6JHMITZPXHB6JATOCLLKLJ" localSheetId="0" hidden="1">#REF!</definedName>
    <definedName name="BExEWB6JHMITZPXHB6JATOCLLKLJ" localSheetId="1" hidden="1">#REF!</definedName>
    <definedName name="BExEWB6JHMITZPXHB6JATOCLLKLJ" hidden="1">#REF!</definedName>
    <definedName name="BExEWNBGQS1U2LW3W84T4LSJ9K00" localSheetId="7" hidden="1">#REF!</definedName>
    <definedName name="BExEWNBGQS1U2LW3W84T4LSJ9K00" localSheetId="3" hidden="1">#REF!</definedName>
    <definedName name="BExEWNBGQS1U2LW3W84T4LSJ9K00" localSheetId="0" hidden="1">#REF!</definedName>
    <definedName name="BExEWNBGQS1U2LW3W84T4LSJ9K00" localSheetId="1" hidden="1">#REF!</definedName>
    <definedName name="BExEWNBGQS1U2LW3W84T4LSJ9K00" hidden="1">#REF!</definedName>
    <definedName name="BExEWO7STL7HNZSTY8VQBPTX1WK6" localSheetId="7" hidden="1">#REF!</definedName>
    <definedName name="BExEWO7STL7HNZSTY8VQBPTX1WK6" localSheetId="3" hidden="1">#REF!</definedName>
    <definedName name="BExEWO7STL7HNZSTY8VQBPTX1WK6" localSheetId="0" hidden="1">#REF!</definedName>
    <definedName name="BExEWO7STL7HNZSTY8VQBPTX1WK6" localSheetId="1" hidden="1">#REF!</definedName>
    <definedName name="BExEWO7STL7HNZSTY8VQBPTX1WK6" hidden="1">#REF!</definedName>
    <definedName name="BExEWQ0M1N3KMKTDJ73H10QSG4W1" localSheetId="7" hidden="1">#REF!</definedName>
    <definedName name="BExEWQ0M1N3KMKTDJ73H10QSG4W1" localSheetId="3" hidden="1">#REF!</definedName>
    <definedName name="BExEWQ0M1N3KMKTDJ73H10QSG4W1" localSheetId="0" hidden="1">#REF!</definedName>
    <definedName name="BExEWQ0M1N3KMKTDJ73H10QSG4W1" localSheetId="1" hidden="1">#REF!</definedName>
    <definedName name="BExEWQ0M1N3KMKTDJ73H10QSG4W1" hidden="1">#REF!</definedName>
    <definedName name="BExEX43OR6NH8GF32YY2ZB6Y8WGP" localSheetId="7" hidden="1">#REF!</definedName>
    <definedName name="BExEX43OR6NH8GF32YY2ZB6Y8WGP" localSheetId="3" hidden="1">#REF!</definedName>
    <definedName name="BExEX43OR6NH8GF32YY2ZB6Y8WGP" localSheetId="0" hidden="1">#REF!</definedName>
    <definedName name="BExEX43OR6NH8GF32YY2ZB6Y8WGP" localSheetId="1" hidden="1">#REF!</definedName>
    <definedName name="BExEX43OR6NH8GF32YY2ZB6Y8WGP" hidden="1">#REF!</definedName>
    <definedName name="BExEX85F3OSW8NSCYGYPS9372Z1Q" localSheetId="7" hidden="1">#REF!</definedName>
    <definedName name="BExEX85F3OSW8NSCYGYPS9372Z1Q" localSheetId="3" hidden="1">#REF!</definedName>
    <definedName name="BExEX85F3OSW8NSCYGYPS9372Z1Q" localSheetId="0" hidden="1">#REF!</definedName>
    <definedName name="BExEX85F3OSW8NSCYGYPS9372Z1Q" localSheetId="1" hidden="1">#REF!</definedName>
    <definedName name="BExEX85F3OSW8NSCYGYPS9372Z1Q" hidden="1">#REF!</definedName>
    <definedName name="BExEX9HWY2G6928ZVVVQF77QCM2C" localSheetId="7" hidden="1">#REF!</definedName>
    <definedName name="BExEX9HWY2G6928ZVVVQF77QCM2C" localSheetId="3" hidden="1">#REF!</definedName>
    <definedName name="BExEX9HWY2G6928ZVVVQF77QCM2C" localSheetId="0" hidden="1">#REF!</definedName>
    <definedName name="BExEX9HWY2G6928ZVVVQF77QCM2C" localSheetId="1" hidden="1">#REF!</definedName>
    <definedName name="BExEX9HWY2G6928ZVVVQF77QCM2C" hidden="1">#REF!</definedName>
    <definedName name="BExEXBQWAYKMVBRJRHB8PFCSYFVN" localSheetId="7" hidden="1">#REF!</definedName>
    <definedName name="BExEXBQWAYKMVBRJRHB8PFCSYFVN" localSheetId="3" hidden="1">#REF!</definedName>
    <definedName name="BExEXBQWAYKMVBRJRHB8PFCSYFVN" localSheetId="0" hidden="1">#REF!</definedName>
    <definedName name="BExEXBQWAYKMVBRJRHB8PFCSYFVN" localSheetId="1" hidden="1">#REF!</definedName>
    <definedName name="BExEXBQWAYKMVBRJRHB8PFCSYFVN" hidden="1">#REF!</definedName>
    <definedName name="BExEXGE2TE9MQWLQVHL7XGQWL102" localSheetId="7" hidden="1">#REF!</definedName>
    <definedName name="BExEXGE2TE9MQWLQVHL7XGQWL102" localSheetId="3" hidden="1">#REF!</definedName>
    <definedName name="BExEXGE2TE9MQWLQVHL7XGQWL102" localSheetId="0" hidden="1">#REF!</definedName>
    <definedName name="BExEXGE2TE9MQWLQVHL7XGQWL102" localSheetId="1" hidden="1">#REF!</definedName>
    <definedName name="BExEXGE2TE9MQWLQVHL7XGQWL102" hidden="1">#REF!</definedName>
    <definedName name="BExEXRBZ0DI9E2UFLLKYWGN66B61" localSheetId="7" hidden="1">#REF!</definedName>
    <definedName name="BExEXRBZ0DI9E2UFLLKYWGN66B61" localSheetId="3" hidden="1">#REF!</definedName>
    <definedName name="BExEXRBZ0DI9E2UFLLKYWGN66B61" localSheetId="0" hidden="1">#REF!</definedName>
    <definedName name="BExEXRBZ0DI9E2UFLLKYWGN66B61" localSheetId="1" hidden="1">#REF!</definedName>
    <definedName name="BExEXRBZ0DI9E2UFLLKYWGN66B61" hidden="1">#REF!</definedName>
    <definedName name="BExEXW4FSOZ9C2SZSQIAA3W82I5K" localSheetId="7" hidden="1">#REF!</definedName>
    <definedName name="BExEXW4FSOZ9C2SZSQIAA3W82I5K" localSheetId="3" hidden="1">#REF!</definedName>
    <definedName name="BExEXW4FSOZ9C2SZSQIAA3W82I5K" localSheetId="0" hidden="1">#REF!</definedName>
    <definedName name="BExEXW4FSOZ9C2SZSQIAA3W82I5K" localSheetId="1" hidden="1">#REF!</definedName>
    <definedName name="BExEXW4FSOZ9C2SZSQIAA3W82I5K" hidden="1">#REF!</definedName>
    <definedName name="BExEXZ4H2ZUNEW5I6I74GK08QAQC" localSheetId="7" hidden="1">#REF!</definedName>
    <definedName name="BExEXZ4H2ZUNEW5I6I74GK08QAQC" localSheetId="3" hidden="1">#REF!</definedName>
    <definedName name="BExEXZ4H2ZUNEW5I6I74GK08QAQC" localSheetId="0" hidden="1">#REF!</definedName>
    <definedName name="BExEXZ4H2ZUNEW5I6I74GK08QAQC" localSheetId="1" hidden="1">#REF!</definedName>
    <definedName name="BExEXZ4H2ZUNEW5I6I74GK08QAQC" hidden="1">#REF!</definedName>
    <definedName name="BExEY42GK80HA9M84NTZ3NV9K2VI" localSheetId="7" hidden="1">#REF!</definedName>
    <definedName name="BExEY42GK80HA9M84NTZ3NV9K2VI" localSheetId="3" hidden="1">#REF!</definedName>
    <definedName name="BExEY42GK80HA9M84NTZ3NV9K2VI" localSheetId="0" hidden="1">#REF!</definedName>
    <definedName name="BExEY42GK80HA9M84NTZ3NV9K2VI" localSheetId="1" hidden="1">#REF!</definedName>
    <definedName name="BExEY42GK80HA9M84NTZ3NV9K2VI" hidden="1">#REF!</definedName>
    <definedName name="BExEYLG9FL9V1JPPNZ3FUDNSEJ4V" localSheetId="7" hidden="1">#REF!</definedName>
    <definedName name="BExEYLG9FL9V1JPPNZ3FUDNSEJ4V" localSheetId="3" hidden="1">#REF!</definedName>
    <definedName name="BExEYLG9FL9V1JPPNZ3FUDNSEJ4V" localSheetId="0" hidden="1">#REF!</definedName>
    <definedName name="BExEYLG9FL9V1JPPNZ3FUDNSEJ4V" localSheetId="1" hidden="1">#REF!</definedName>
    <definedName name="BExEYLG9FL9V1JPPNZ3FUDNSEJ4V" hidden="1">#REF!</definedName>
    <definedName name="BExEYOW8C1B3OUUCIGEC7L8OOW1Z" localSheetId="7" hidden="1">#REF!</definedName>
    <definedName name="BExEYOW8C1B3OUUCIGEC7L8OOW1Z" localSheetId="3" hidden="1">#REF!</definedName>
    <definedName name="BExEYOW8C1B3OUUCIGEC7L8OOW1Z" localSheetId="0" hidden="1">#REF!</definedName>
    <definedName name="BExEYOW8C1B3OUUCIGEC7L8OOW1Z" localSheetId="1" hidden="1">#REF!</definedName>
    <definedName name="BExEYOW8C1B3OUUCIGEC7L8OOW1Z" hidden="1">#REF!</definedName>
    <definedName name="BExEYPCI2LT224YS4M3T50V85FAG" localSheetId="7" hidden="1">#REF!</definedName>
    <definedName name="BExEYPCI2LT224YS4M3T50V85FAG" localSheetId="3" hidden="1">#REF!</definedName>
    <definedName name="BExEYPCI2LT224YS4M3T50V85FAG" localSheetId="0" hidden="1">#REF!</definedName>
    <definedName name="BExEYPCI2LT224YS4M3T50V85FAG" localSheetId="1" hidden="1">#REF!</definedName>
    <definedName name="BExEYPCI2LT224YS4M3T50V85FAG" hidden="1">#REF!</definedName>
    <definedName name="BExEYUQJXZT6N5HJH8ACJF6SRWEE" localSheetId="7" hidden="1">#REF!</definedName>
    <definedName name="BExEYUQJXZT6N5HJH8ACJF6SRWEE" localSheetId="3" hidden="1">#REF!</definedName>
    <definedName name="BExEYUQJXZT6N5HJH8ACJF6SRWEE" localSheetId="0" hidden="1">#REF!</definedName>
    <definedName name="BExEYUQJXZT6N5HJH8ACJF6SRWEE" localSheetId="1" hidden="1">#REF!</definedName>
    <definedName name="BExEYUQJXZT6N5HJH8ACJF6SRWEE" hidden="1">#REF!</definedName>
    <definedName name="BExEYYC7KLO4XJQW9GMGVVJQXF4C" localSheetId="7" hidden="1">#REF!</definedName>
    <definedName name="BExEYYC7KLO4XJQW9GMGVVJQXF4C" localSheetId="3" hidden="1">#REF!</definedName>
    <definedName name="BExEYYC7KLO4XJQW9GMGVVJQXF4C" localSheetId="0" hidden="1">#REF!</definedName>
    <definedName name="BExEYYC7KLO4XJQW9GMGVVJQXF4C" localSheetId="1" hidden="1">#REF!</definedName>
    <definedName name="BExEYYC7KLO4XJQW9GMGVVJQXF4C" hidden="1">#REF!</definedName>
    <definedName name="BExEZ1S6VZCG01ZPLBSS9Z1SBOJ2" localSheetId="7" hidden="1">#REF!</definedName>
    <definedName name="BExEZ1S6VZCG01ZPLBSS9Z1SBOJ2" localSheetId="3" hidden="1">#REF!</definedName>
    <definedName name="BExEZ1S6VZCG01ZPLBSS9Z1SBOJ2" localSheetId="0" hidden="1">#REF!</definedName>
    <definedName name="BExEZ1S6VZCG01ZPLBSS9Z1SBOJ2" localSheetId="1" hidden="1">#REF!</definedName>
    <definedName name="BExEZ1S6VZCG01ZPLBSS9Z1SBOJ2" hidden="1">#REF!</definedName>
    <definedName name="BExEZ6KV8TDKOO0Y66LSH9DCFW5M" localSheetId="7" hidden="1">#REF!</definedName>
    <definedName name="BExEZ6KV8TDKOO0Y66LSH9DCFW5M" localSheetId="3" hidden="1">#REF!</definedName>
    <definedName name="BExEZ6KV8TDKOO0Y66LSH9DCFW5M" localSheetId="0" hidden="1">#REF!</definedName>
    <definedName name="BExEZ6KV8TDKOO0Y66LSH9DCFW5M" localSheetId="1" hidden="1">#REF!</definedName>
    <definedName name="BExEZ6KV8TDKOO0Y66LSH9DCFW5M" hidden="1">#REF!</definedName>
    <definedName name="BExEZGBFNJR8DLPN0V11AU22L6WY" localSheetId="7" hidden="1">#REF!</definedName>
    <definedName name="BExEZGBFNJR8DLPN0V11AU22L6WY" localSheetId="3" hidden="1">#REF!</definedName>
    <definedName name="BExEZGBFNJR8DLPN0V11AU22L6WY" localSheetId="0" hidden="1">#REF!</definedName>
    <definedName name="BExEZGBFNJR8DLPN0V11AU22L6WY" localSheetId="1" hidden="1">#REF!</definedName>
    <definedName name="BExEZGBFNJR8DLPN0V11AU22L6WY" hidden="1">#REF!</definedName>
    <definedName name="BExEZVR61GWO1ZM3XHWUKRJJMQXV" localSheetId="7" hidden="1">#REF!</definedName>
    <definedName name="BExEZVR61GWO1ZM3XHWUKRJJMQXV" localSheetId="3" hidden="1">#REF!</definedName>
    <definedName name="BExEZVR61GWO1ZM3XHWUKRJJMQXV" localSheetId="0" hidden="1">#REF!</definedName>
    <definedName name="BExEZVR61GWO1ZM3XHWUKRJJMQXV" localSheetId="1" hidden="1">#REF!</definedName>
    <definedName name="BExEZVR61GWO1ZM3XHWUKRJJMQXV" hidden="1">#REF!</definedName>
    <definedName name="BExF02Y3V3QEPO2XLDSK47APK9XJ" localSheetId="7" hidden="1">#REF!</definedName>
    <definedName name="BExF02Y3V3QEPO2XLDSK47APK9XJ" localSheetId="3" hidden="1">#REF!</definedName>
    <definedName name="BExF02Y3V3QEPO2XLDSK47APK9XJ" localSheetId="0" hidden="1">#REF!</definedName>
    <definedName name="BExF02Y3V3QEPO2XLDSK47APK9XJ" localSheetId="1" hidden="1">#REF!</definedName>
    <definedName name="BExF02Y3V3QEPO2XLDSK47APK9XJ" hidden="1">#REF!</definedName>
    <definedName name="BExF03E824NHBODFUZ3PZ5HLF85X" localSheetId="7" hidden="1">#REF!</definedName>
    <definedName name="BExF03E824NHBODFUZ3PZ5HLF85X" localSheetId="3" hidden="1">#REF!</definedName>
    <definedName name="BExF03E824NHBODFUZ3PZ5HLF85X" localSheetId="0" hidden="1">#REF!</definedName>
    <definedName name="BExF03E824NHBODFUZ3PZ5HLF85X" localSheetId="1" hidden="1">#REF!</definedName>
    <definedName name="BExF03E824NHBODFUZ3PZ5HLF85X" hidden="1">#REF!</definedName>
    <definedName name="BExF09OS91RT7N7IW8JLMZ121ZP3" localSheetId="7" hidden="1">#REF!</definedName>
    <definedName name="BExF09OS91RT7N7IW8JLMZ121ZP3" localSheetId="3" hidden="1">#REF!</definedName>
    <definedName name="BExF09OS91RT7N7IW8JLMZ121ZP3" localSheetId="0" hidden="1">#REF!</definedName>
    <definedName name="BExF09OS91RT7N7IW8JLMZ121ZP3" localSheetId="1" hidden="1">#REF!</definedName>
    <definedName name="BExF09OS91RT7N7IW8JLMZ121ZP3" hidden="1">#REF!</definedName>
    <definedName name="BExF0D4SEQ7RRCAER8UQKUJ4HH0Q" localSheetId="7" hidden="1">#REF!</definedName>
    <definedName name="BExF0D4SEQ7RRCAER8UQKUJ4HH0Q" localSheetId="3" hidden="1">#REF!</definedName>
    <definedName name="BExF0D4SEQ7RRCAER8UQKUJ4HH0Q" localSheetId="0" hidden="1">#REF!</definedName>
    <definedName name="BExF0D4SEQ7RRCAER8UQKUJ4HH0Q" localSheetId="1" hidden="1">#REF!</definedName>
    <definedName name="BExF0D4SEQ7RRCAER8UQKUJ4HH0Q" hidden="1">#REF!</definedName>
    <definedName name="BExF0D4Z97PCG5JI9CC2TFB553AX" localSheetId="7" hidden="1">#REF!</definedName>
    <definedName name="BExF0D4Z97PCG5JI9CC2TFB553AX" localSheetId="3" hidden="1">#REF!</definedName>
    <definedName name="BExF0D4Z97PCG5JI9CC2TFB553AX" localSheetId="0" hidden="1">#REF!</definedName>
    <definedName name="BExF0D4Z97PCG5JI9CC2TFB553AX" localSheetId="1" hidden="1">#REF!</definedName>
    <definedName name="BExF0D4Z97PCG5JI9CC2TFB553AX" hidden="1">#REF!</definedName>
    <definedName name="BExF0DAB1PUE0V936NFEK68CCKTJ" localSheetId="7" hidden="1">#REF!</definedName>
    <definedName name="BExF0DAB1PUE0V936NFEK68CCKTJ" localSheetId="3" hidden="1">#REF!</definedName>
    <definedName name="BExF0DAB1PUE0V936NFEK68CCKTJ" localSheetId="0" hidden="1">#REF!</definedName>
    <definedName name="BExF0DAB1PUE0V936NFEK68CCKTJ" localSheetId="1" hidden="1">#REF!</definedName>
    <definedName name="BExF0DAB1PUE0V936NFEK68CCKTJ" hidden="1">#REF!</definedName>
    <definedName name="BExF0LOEHV42P2DV7QL8O7HOQ3N9" localSheetId="7" hidden="1">#REF!</definedName>
    <definedName name="BExF0LOEHV42P2DV7QL8O7HOQ3N9" localSheetId="3" hidden="1">#REF!</definedName>
    <definedName name="BExF0LOEHV42P2DV7QL8O7HOQ3N9" localSheetId="0" hidden="1">#REF!</definedName>
    <definedName name="BExF0LOEHV42P2DV7QL8O7HOQ3N9" localSheetId="1" hidden="1">#REF!</definedName>
    <definedName name="BExF0LOEHV42P2DV7QL8O7HOQ3N9" hidden="1">#REF!</definedName>
    <definedName name="BExF0QRT0ZP2578DKKC9SRW40F5L" localSheetId="7" hidden="1">#REF!</definedName>
    <definedName name="BExF0QRT0ZP2578DKKC9SRW40F5L" localSheetId="3" hidden="1">#REF!</definedName>
    <definedName name="BExF0QRT0ZP2578DKKC9SRW40F5L" localSheetId="0" hidden="1">#REF!</definedName>
    <definedName name="BExF0QRT0ZP2578DKKC9SRW40F5L" localSheetId="1" hidden="1">#REF!</definedName>
    <definedName name="BExF0QRT0ZP2578DKKC9SRW40F5L" hidden="1">#REF!</definedName>
    <definedName name="BExF0WRM9VO25RLSO03ZOCE8H7K5" localSheetId="7" hidden="1">#REF!</definedName>
    <definedName name="BExF0WRM9VO25RLSO03ZOCE8H7K5" localSheetId="3" hidden="1">#REF!</definedName>
    <definedName name="BExF0WRM9VO25RLSO03ZOCE8H7K5" localSheetId="0" hidden="1">#REF!</definedName>
    <definedName name="BExF0WRM9VO25RLSO03ZOCE8H7K5" localSheetId="1" hidden="1">#REF!</definedName>
    <definedName name="BExF0WRM9VO25RLSO03ZOCE8H7K5" hidden="1">#REF!</definedName>
    <definedName name="BExF0ZRI7W4RSLIDLHTSM0AWXO3S" localSheetId="7" hidden="1">#REF!</definedName>
    <definedName name="BExF0ZRI7W4RSLIDLHTSM0AWXO3S" localSheetId="3" hidden="1">#REF!</definedName>
    <definedName name="BExF0ZRI7W4RSLIDLHTSM0AWXO3S" localSheetId="0" hidden="1">#REF!</definedName>
    <definedName name="BExF0ZRI7W4RSLIDLHTSM0AWXO3S" localSheetId="1" hidden="1">#REF!</definedName>
    <definedName name="BExF0ZRI7W4RSLIDLHTSM0AWXO3S" hidden="1">#REF!</definedName>
    <definedName name="BExF19CT3MMZZ2T5EWMDNG3UOJ01" localSheetId="7" hidden="1">#REF!</definedName>
    <definedName name="BExF19CT3MMZZ2T5EWMDNG3UOJ01" localSheetId="3" hidden="1">#REF!</definedName>
    <definedName name="BExF19CT3MMZZ2T5EWMDNG3UOJ01" localSheetId="0" hidden="1">#REF!</definedName>
    <definedName name="BExF19CT3MMZZ2T5EWMDNG3UOJ01" localSheetId="1" hidden="1">#REF!</definedName>
    <definedName name="BExF19CT3MMZZ2T5EWMDNG3UOJ01" hidden="1">#REF!</definedName>
    <definedName name="BExF1C1VNHJBRW2XQKVSL1KSLFZ8" localSheetId="7" hidden="1">#REF!</definedName>
    <definedName name="BExF1C1VNHJBRW2XQKVSL1KSLFZ8" localSheetId="3" hidden="1">#REF!</definedName>
    <definedName name="BExF1C1VNHJBRW2XQKVSL1KSLFZ8" localSheetId="0" hidden="1">#REF!</definedName>
    <definedName name="BExF1C1VNHJBRW2XQKVSL1KSLFZ8" localSheetId="1" hidden="1">#REF!</definedName>
    <definedName name="BExF1C1VNHJBRW2XQKVSL1KSLFZ8" hidden="1">#REF!</definedName>
    <definedName name="BExF1M38U6NX17YJA8YU359B5Z4M" localSheetId="7" hidden="1">#REF!</definedName>
    <definedName name="BExF1M38U6NX17YJA8YU359B5Z4M" localSheetId="3" hidden="1">#REF!</definedName>
    <definedName name="BExF1M38U6NX17YJA8YU359B5Z4M" localSheetId="0" hidden="1">#REF!</definedName>
    <definedName name="BExF1M38U6NX17YJA8YU359B5Z4M" localSheetId="1" hidden="1">#REF!</definedName>
    <definedName name="BExF1M38U6NX17YJA8YU359B5Z4M" hidden="1">#REF!</definedName>
    <definedName name="BExF1MU4W3NPEY0OHRDWP5IANCBB" localSheetId="7" hidden="1">#REF!</definedName>
    <definedName name="BExF1MU4W3NPEY0OHRDWP5IANCBB" localSheetId="3" hidden="1">#REF!</definedName>
    <definedName name="BExF1MU4W3NPEY0OHRDWP5IANCBB" localSheetId="0" hidden="1">#REF!</definedName>
    <definedName name="BExF1MU4W3NPEY0OHRDWP5IANCBB" localSheetId="1" hidden="1">#REF!</definedName>
    <definedName name="BExF1MU4W3NPEY0OHRDWP5IANCBB" hidden="1">#REF!</definedName>
    <definedName name="BExF1MZN8MWMOKOARHJ1QAF9HPGT" localSheetId="7" hidden="1">#REF!</definedName>
    <definedName name="BExF1MZN8MWMOKOARHJ1QAF9HPGT" localSheetId="3" hidden="1">#REF!</definedName>
    <definedName name="BExF1MZN8MWMOKOARHJ1QAF9HPGT" localSheetId="0" hidden="1">#REF!</definedName>
    <definedName name="BExF1MZN8MWMOKOARHJ1QAF9HPGT" localSheetId="1" hidden="1">#REF!</definedName>
    <definedName name="BExF1MZN8MWMOKOARHJ1QAF9HPGT" hidden="1">#REF!</definedName>
    <definedName name="BExF1US4ZIQYSU5LBFYNRA9N0K2O" localSheetId="7" hidden="1">#REF!</definedName>
    <definedName name="BExF1US4ZIQYSU5LBFYNRA9N0K2O" localSheetId="3" hidden="1">#REF!</definedName>
    <definedName name="BExF1US4ZIQYSU5LBFYNRA9N0K2O" localSheetId="0" hidden="1">#REF!</definedName>
    <definedName name="BExF1US4ZIQYSU5LBFYNRA9N0K2O" localSheetId="1" hidden="1">#REF!</definedName>
    <definedName name="BExF1US4ZIQYSU5LBFYNRA9N0K2O" hidden="1">#REF!</definedName>
    <definedName name="BExF272JNPJCK1XLBG016XXBVFO8" localSheetId="7" hidden="1">#REF!</definedName>
    <definedName name="BExF272JNPJCK1XLBG016XXBVFO8" localSheetId="3" hidden="1">#REF!</definedName>
    <definedName name="BExF272JNPJCK1XLBG016XXBVFO8" localSheetId="0" hidden="1">#REF!</definedName>
    <definedName name="BExF272JNPJCK1XLBG016XXBVFO8" localSheetId="1" hidden="1">#REF!</definedName>
    <definedName name="BExF272JNPJCK1XLBG016XXBVFO8" hidden="1">#REF!</definedName>
    <definedName name="BExF2CWZN6E87RGTBMD4YQI2QT7R" localSheetId="7" hidden="1">#REF!</definedName>
    <definedName name="BExF2CWZN6E87RGTBMD4YQI2QT7R" localSheetId="3" hidden="1">#REF!</definedName>
    <definedName name="BExF2CWZN6E87RGTBMD4YQI2QT7R" localSheetId="0" hidden="1">#REF!</definedName>
    <definedName name="BExF2CWZN6E87RGTBMD4YQI2QT7R" localSheetId="1" hidden="1">#REF!</definedName>
    <definedName name="BExF2CWZN6E87RGTBMD4YQI2QT7R" hidden="1">#REF!</definedName>
    <definedName name="BExF2DYO1WQ7GMXSTAQRDBW1NSFG" localSheetId="7" hidden="1">#REF!</definedName>
    <definedName name="BExF2DYO1WQ7GMXSTAQRDBW1NSFG" localSheetId="3" hidden="1">#REF!</definedName>
    <definedName name="BExF2DYO1WQ7GMXSTAQRDBW1NSFG" localSheetId="0" hidden="1">#REF!</definedName>
    <definedName name="BExF2DYO1WQ7GMXSTAQRDBW1NSFG" localSheetId="1" hidden="1">#REF!</definedName>
    <definedName name="BExF2DYO1WQ7GMXSTAQRDBW1NSFG" hidden="1">#REF!</definedName>
    <definedName name="BExF2H9D3MC9XKLPZ6VIP4F7G4YN" localSheetId="7" hidden="1">#REF!</definedName>
    <definedName name="BExF2H9D3MC9XKLPZ6VIP4F7G4YN" localSheetId="3" hidden="1">#REF!</definedName>
    <definedName name="BExF2H9D3MC9XKLPZ6VIP4F7G4YN" localSheetId="0" hidden="1">#REF!</definedName>
    <definedName name="BExF2H9D3MC9XKLPZ6VIP4F7G4YN" localSheetId="1" hidden="1">#REF!</definedName>
    <definedName name="BExF2H9D3MC9XKLPZ6VIP4F7G4YN" hidden="1">#REF!</definedName>
    <definedName name="BExF2MSWNUY9Z6BZJQZ538PPTION" localSheetId="7" hidden="1">#REF!</definedName>
    <definedName name="BExF2MSWNUY9Z6BZJQZ538PPTION" localSheetId="3" hidden="1">#REF!</definedName>
    <definedName name="BExF2MSWNUY9Z6BZJQZ538PPTION" localSheetId="0" hidden="1">#REF!</definedName>
    <definedName name="BExF2MSWNUY9Z6BZJQZ538PPTION" localSheetId="1" hidden="1">#REF!</definedName>
    <definedName name="BExF2MSWNUY9Z6BZJQZ538PPTION" hidden="1">#REF!</definedName>
    <definedName name="BExF2QZYWHTYGUTTXR15CKCV3LS7" localSheetId="7" hidden="1">#REF!</definedName>
    <definedName name="BExF2QZYWHTYGUTTXR15CKCV3LS7" localSheetId="3" hidden="1">#REF!</definedName>
    <definedName name="BExF2QZYWHTYGUTTXR15CKCV3LS7" localSheetId="0" hidden="1">#REF!</definedName>
    <definedName name="BExF2QZYWHTYGUTTXR15CKCV3LS7" localSheetId="1" hidden="1">#REF!</definedName>
    <definedName name="BExF2QZYWHTYGUTTXR15CKCV3LS7" hidden="1">#REF!</definedName>
    <definedName name="BExF2T8Y6TSJ74RMSZOA9CEH4OZ6" localSheetId="7" hidden="1">#REF!</definedName>
    <definedName name="BExF2T8Y6TSJ74RMSZOA9CEH4OZ6" localSheetId="3" hidden="1">#REF!</definedName>
    <definedName name="BExF2T8Y6TSJ74RMSZOA9CEH4OZ6" localSheetId="0" hidden="1">#REF!</definedName>
    <definedName name="BExF2T8Y6TSJ74RMSZOA9CEH4OZ6" localSheetId="1" hidden="1">#REF!</definedName>
    <definedName name="BExF2T8Y6TSJ74RMSZOA9CEH4OZ6" hidden="1">#REF!</definedName>
    <definedName name="BExF31N3YM4F37EOOY8M8VI1KXN8" localSheetId="7" hidden="1">#REF!</definedName>
    <definedName name="BExF31N3YM4F37EOOY8M8VI1KXN8" localSheetId="3" hidden="1">#REF!</definedName>
    <definedName name="BExF31N3YM4F37EOOY8M8VI1KXN8" localSheetId="0" hidden="1">#REF!</definedName>
    <definedName name="BExF31N3YM4F37EOOY8M8VI1KXN8" localSheetId="1" hidden="1">#REF!</definedName>
    <definedName name="BExF31N3YM4F37EOOY8M8VI1KXN8" hidden="1">#REF!</definedName>
    <definedName name="BExF37C1YKBT79Z9SOJAG5MXQGTU" localSheetId="7" hidden="1">#REF!</definedName>
    <definedName name="BExF37C1YKBT79Z9SOJAG5MXQGTU" localSheetId="3" hidden="1">#REF!</definedName>
    <definedName name="BExF37C1YKBT79Z9SOJAG5MXQGTU" localSheetId="0" hidden="1">#REF!</definedName>
    <definedName name="BExF37C1YKBT79Z9SOJAG5MXQGTU" localSheetId="1" hidden="1">#REF!</definedName>
    <definedName name="BExF37C1YKBT79Z9SOJAG5MXQGTU" hidden="1">#REF!</definedName>
    <definedName name="BExF3A6HPA6DGYALZNHHJPMCUYZR" localSheetId="7" hidden="1">#REF!</definedName>
    <definedName name="BExF3A6HPA6DGYALZNHHJPMCUYZR" localSheetId="3" hidden="1">#REF!</definedName>
    <definedName name="BExF3A6HPA6DGYALZNHHJPMCUYZR" localSheetId="0" hidden="1">#REF!</definedName>
    <definedName name="BExF3A6HPA6DGYALZNHHJPMCUYZR" localSheetId="1" hidden="1">#REF!</definedName>
    <definedName name="BExF3A6HPA6DGYALZNHHJPMCUYZR" hidden="1">#REF!</definedName>
    <definedName name="BExF3GMJW5D7066GYKTMM3CVH1HE" localSheetId="7" hidden="1">#REF!</definedName>
    <definedName name="BExF3GMJW5D7066GYKTMM3CVH1HE" localSheetId="3" hidden="1">#REF!</definedName>
    <definedName name="BExF3GMJW5D7066GYKTMM3CVH1HE" localSheetId="0" hidden="1">#REF!</definedName>
    <definedName name="BExF3GMJW5D7066GYKTMM3CVH1HE" localSheetId="1" hidden="1">#REF!</definedName>
    <definedName name="BExF3GMJW5D7066GYKTMM3CVH1HE" hidden="1">#REF!</definedName>
    <definedName name="BExF3I9T44X7DV9HHV51DVDDPPZG" localSheetId="7" hidden="1">#REF!</definedName>
    <definedName name="BExF3I9T44X7DV9HHV51DVDDPPZG" localSheetId="3" hidden="1">#REF!</definedName>
    <definedName name="BExF3I9T44X7DV9HHV51DVDDPPZG" localSheetId="0" hidden="1">#REF!</definedName>
    <definedName name="BExF3I9T44X7DV9HHV51DVDDPPZG" localSheetId="1" hidden="1">#REF!</definedName>
    <definedName name="BExF3I9T44X7DV9HHV51DVDDPPZG" hidden="1">#REF!</definedName>
    <definedName name="BExF3IKLZ35F2D4DI7R7P7NZLVC3" localSheetId="7" hidden="1">#REF!</definedName>
    <definedName name="BExF3IKLZ35F2D4DI7R7P7NZLVC3" localSheetId="3" hidden="1">#REF!</definedName>
    <definedName name="BExF3IKLZ35F2D4DI7R7P7NZLVC3" localSheetId="0" hidden="1">#REF!</definedName>
    <definedName name="BExF3IKLZ35F2D4DI7R7P7NZLVC3" localSheetId="1" hidden="1">#REF!</definedName>
    <definedName name="BExF3IKLZ35F2D4DI7R7P7NZLVC3" hidden="1">#REF!</definedName>
    <definedName name="BExF3JMFX5DILOIFUDIO1HZUK875" localSheetId="7" hidden="1">#REF!</definedName>
    <definedName name="BExF3JMFX5DILOIFUDIO1HZUK875" localSheetId="3" hidden="1">#REF!</definedName>
    <definedName name="BExF3JMFX5DILOIFUDIO1HZUK875" localSheetId="0" hidden="1">#REF!</definedName>
    <definedName name="BExF3JMFX5DILOIFUDIO1HZUK875" localSheetId="1" hidden="1">#REF!</definedName>
    <definedName name="BExF3JMFX5DILOIFUDIO1HZUK875" hidden="1">#REF!</definedName>
    <definedName name="BExF3KIO2G9LJYXZ61H8PJJ6OQXV" localSheetId="7" hidden="1">#REF!</definedName>
    <definedName name="BExF3KIO2G9LJYXZ61H8PJJ6OQXV" localSheetId="3" hidden="1">#REF!</definedName>
    <definedName name="BExF3KIO2G9LJYXZ61H8PJJ6OQXV" localSheetId="0" hidden="1">#REF!</definedName>
    <definedName name="BExF3KIO2G9LJYXZ61H8PJJ6OQXV" localSheetId="1" hidden="1">#REF!</definedName>
    <definedName name="BExF3KIO2G9LJYXZ61H8PJJ6OQXV" hidden="1">#REF!</definedName>
    <definedName name="BExF3MGVCZHXDAUDZAGUYESZ3RC8" localSheetId="7" hidden="1">#REF!</definedName>
    <definedName name="BExF3MGVCZHXDAUDZAGUYESZ3RC8" localSheetId="3" hidden="1">#REF!</definedName>
    <definedName name="BExF3MGVCZHXDAUDZAGUYESZ3RC8" localSheetId="0" hidden="1">#REF!</definedName>
    <definedName name="BExF3MGVCZHXDAUDZAGUYESZ3RC8" localSheetId="1" hidden="1">#REF!</definedName>
    <definedName name="BExF3MGVCZHXDAUDZAGUYESZ3RC8" hidden="1">#REF!</definedName>
    <definedName name="BExF3NTC4BGZEM6B87TCFX277QCS" localSheetId="7" hidden="1">#REF!</definedName>
    <definedName name="BExF3NTC4BGZEM6B87TCFX277QCS" localSheetId="3" hidden="1">#REF!</definedName>
    <definedName name="BExF3NTC4BGZEM6B87TCFX277QCS" localSheetId="0" hidden="1">#REF!</definedName>
    <definedName name="BExF3NTC4BGZEM6B87TCFX277QCS" localSheetId="1" hidden="1">#REF!</definedName>
    <definedName name="BExF3NTC4BGZEM6B87TCFX277QCS" hidden="1">#REF!</definedName>
    <definedName name="BExF3Q2DOSQI9SIAXB522CN0WBZ7" localSheetId="7" hidden="1">#REF!</definedName>
    <definedName name="BExF3Q2DOSQI9SIAXB522CN0WBZ7" localSheetId="3" hidden="1">#REF!</definedName>
    <definedName name="BExF3Q2DOSQI9SIAXB522CN0WBZ7" localSheetId="0" hidden="1">#REF!</definedName>
    <definedName name="BExF3Q2DOSQI9SIAXB522CN0WBZ7" localSheetId="1" hidden="1">#REF!</definedName>
    <definedName name="BExF3Q2DOSQI9SIAXB522CN0WBZ7" hidden="1">#REF!</definedName>
    <definedName name="BExF3Q7NI90WT31QHYSJDIG0LLLJ" localSheetId="7" hidden="1">#REF!</definedName>
    <definedName name="BExF3Q7NI90WT31QHYSJDIG0LLLJ" localSheetId="3" hidden="1">#REF!</definedName>
    <definedName name="BExF3Q7NI90WT31QHYSJDIG0LLLJ" localSheetId="0" hidden="1">#REF!</definedName>
    <definedName name="BExF3Q7NI90WT31QHYSJDIG0LLLJ" localSheetId="1" hidden="1">#REF!</definedName>
    <definedName name="BExF3Q7NI90WT31QHYSJDIG0LLLJ" hidden="1">#REF!</definedName>
    <definedName name="BExF3QD55TIY1MSBSRK9TUJKBEWO" localSheetId="7" hidden="1">#REF!</definedName>
    <definedName name="BExF3QD55TIY1MSBSRK9TUJKBEWO" localSheetId="3" hidden="1">#REF!</definedName>
    <definedName name="BExF3QD55TIY1MSBSRK9TUJKBEWO" localSheetId="0" hidden="1">#REF!</definedName>
    <definedName name="BExF3QD55TIY1MSBSRK9TUJKBEWO" localSheetId="1" hidden="1">#REF!</definedName>
    <definedName name="BExF3QD55TIY1MSBSRK9TUJKBEWO" hidden="1">#REF!</definedName>
    <definedName name="BExF3QT8J6RIF1L3R700MBSKIOKW" localSheetId="7" hidden="1">#REF!</definedName>
    <definedName name="BExF3QT8J6RIF1L3R700MBSKIOKW" localSheetId="3" hidden="1">#REF!</definedName>
    <definedName name="BExF3QT8J6RIF1L3R700MBSKIOKW" localSheetId="0" hidden="1">#REF!</definedName>
    <definedName name="BExF3QT8J6RIF1L3R700MBSKIOKW" localSheetId="1" hidden="1">#REF!</definedName>
    <definedName name="BExF3QT8J6RIF1L3R700MBSKIOKW" hidden="1">#REF!</definedName>
    <definedName name="BExF42SSBVPMLK2UB3B7FPEIY9TU" localSheetId="7" hidden="1">#REF!</definedName>
    <definedName name="BExF42SSBVPMLK2UB3B7FPEIY9TU" localSheetId="3" hidden="1">#REF!</definedName>
    <definedName name="BExF42SSBVPMLK2UB3B7FPEIY9TU" localSheetId="0" hidden="1">#REF!</definedName>
    <definedName name="BExF42SSBVPMLK2UB3B7FPEIY9TU" localSheetId="1" hidden="1">#REF!</definedName>
    <definedName name="BExF42SSBVPMLK2UB3B7FPEIY9TU" hidden="1">#REF!</definedName>
    <definedName name="BExF4HXSWB50BKYPWA0HTT8W56H6" localSheetId="7" hidden="1">#REF!</definedName>
    <definedName name="BExF4HXSWB50BKYPWA0HTT8W56H6" localSheetId="3" hidden="1">#REF!</definedName>
    <definedName name="BExF4HXSWB50BKYPWA0HTT8W56H6" localSheetId="0" hidden="1">#REF!</definedName>
    <definedName name="BExF4HXSWB50BKYPWA0HTT8W56H6" localSheetId="1" hidden="1">#REF!</definedName>
    <definedName name="BExF4HXSWB50BKYPWA0HTT8W56H6" hidden="1">#REF!</definedName>
    <definedName name="BExF4J4Y60OUA8GY6YN8XVRUX80A" localSheetId="7" hidden="1">#REF!</definedName>
    <definedName name="BExF4J4Y60OUA8GY6YN8XVRUX80A" localSheetId="3" hidden="1">#REF!</definedName>
    <definedName name="BExF4J4Y60OUA8GY6YN8XVRUX80A" localSheetId="0" hidden="1">#REF!</definedName>
    <definedName name="BExF4J4Y60OUA8GY6YN8XVRUX80A" localSheetId="1" hidden="1">#REF!</definedName>
    <definedName name="BExF4J4Y60OUA8GY6YN8XVRUX80A" hidden="1">#REF!</definedName>
    <definedName name="BExF4KHF04IWW4LQ95FHQPFE4Y9K" localSheetId="7" hidden="1">#REF!</definedName>
    <definedName name="BExF4KHF04IWW4LQ95FHQPFE4Y9K" localSheetId="3" hidden="1">#REF!</definedName>
    <definedName name="BExF4KHF04IWW4LQ95FHQPFE4Y9K" localSheetId="0" hidden="1">#REF!</definedName>
    <definedName name="BExF4KHF04IWW4LQ95FHQPFE4Y9K" localSheetId="1" hidden="1">#REF!</definedName>
    <definedName name="BExF4KHF04IWW4LQ95FHQPFE4Y9K" hidden="1">#REF!</definedName>
    <definedName name="BExF4MVQM5Y0QRDLDFSKWWTF709C" localSheetId="7" hidden="1">#REF!</definedName>
    <definedName name="BExF4MVQM5Y0QRDLDFSKWWTF709C" localSheetId="3" hidden="1">#REF!</definedName>
    <definedName name="BExF4MVQM5Y0QRDLDFSKWWTF709C" localSheetId="0" hidden="1">#REF!</definedName>
    <definedName name="BExF4MVQM5Y0QRDLDFSKWWTF709C" localSheetId="1" hidden="1">#REF!</definedName>
    <definedName name="BExF4MVQM5Y0QRDLDFSKWWTF709C" hidden="1">#REF!</definedName>
    <definedName name="BExF4PVMZYV36E8HOYY06J81AMBI" localSheetId="7" hidden="1">#REF!</definedName>
    <definedName name="BExF4PVMZYV36E8HOYY06J81AMBI" localSheetId="3" hidden="1">#REF!</definedName>
    <definedName name="BExF4PVMZYV36E8HOYY06J81AMBI" localSheetId="0" hidden="1">#REF!</definedName>
    <definedName name="BExF4PVMZYV36E8HOYY06J81AMBI" localSheetId="1" hidden="1">#REF!</definedName>
    <definedName name="BExF4PVMZYV36E8HOYY06J81AMBI" hidden="1">#REF!</definedName>
    <definedName name="BExF4SF9NEX1FZE9N8EXT89PM54D" localSheetId="7" hidden="1">#REF!</definedName>
    <definedName name="BExF4SF9NEX1FZE9N8EXT89PM54D" localSheetId="3" hidden="1">#REF!</definedName>
    <definedName name="BExF4SF9NEX1FZE9N8EXT89PM54D" localSheetId="0" hidden="1">#REF!</definedName>
    <definedName name="BExF4SF9NEX1FZE9N8EXT89PM54D" localSheetId="1" hidden="1">#REF!</definedName>
    <definedName name="BExF4SF9NEX1FZE9N8EXT89PM54D" hidden="1">#REF!</definedName>
    <definedName name="BExF52GTGP8MHGII4KJ8TJGR8W8U" localSheetId="7" hidden="1">#REF!</definedName>
    <definedName name="BExF52GTGP8MHGII4KJ8TJGR8W8U" localSheetId="3" hidden="1">#REF!</definedName>
    <definedName name="BExF52GTGP8MHGII4KJ8TJGR8W8U" localSheetId="0" hidden="1">#REF!</definedName>
    <definedName name="BExF52GTGP8MHGII4KJ8TJGR8W8U" localSheetId="1" hidden="1">#REF!</definedName>
    <definedName name="BExF52GTGP8MHGII4KJ8TJGR8W8U" hidden="1">#REF!</definedName>
    <definedName name="BExF57K7L3UC1I2FSAWURR4SN0UN" localSheetId="7" hidden="1">#REF!</definedName>
    <definedName name="BExF57K7L3UC1I2FSAWURR4SN0UN" localSheetId="3" hidden="1">#REF!</definedName>
    <definedName name="BExF57K7L3UC1I2FSAWURR4SN0UN" localSheetId="0" hidden="1">#REF!</definedName>
    <definedName name="BExF57K7L3UC1I2FSAWURR4SN0UN" localSheetId="1" hidden="1">#REF!</definedName>
    <definedName name="BExF57K7L3UC1I2FSAWURR4SN0UN" hidden="1">#REF!</definedName>
    <definedName name="BExF5HR2GFV7O8LKG9SJ4BY78LYA" localSheetId="7" hidden="1">#REF!</definedName>
    <definedName name="BExF5HR2GFV7O8LKG9SJ4BY78LYA" localSheetId="3" hidden="1">#REF!</definedName>
    <definedName name="BExF5HR2GFV7O8LKG9SJ4BY78LYA" localSheetId="0" hidden="1">#REF!</definedName>
    <definedName name="BExF5HR2GFV7O8LKG9SJ4BY78LYA" localSheetId="1" hidden="1">#REF!</definedName>
    <definedName name="BExF5HR2GFV7O8LKG9SJ4BY78LYA" hidden="1">#REF!</definedName>
    <definedName name="BExF5ZFO2A29GHWR5ES64Z9OS16J" localSheetId="7" hidden="1">#REF!</definedName>
    <definedName name="BExF5ZFO2A29GHWR5ES64Z9OS16J" localSheetId="3" hidden="1">#REF!</definedName>
    <definedName name="BExF5ZFO2A29GHWR5ES64Z9OS16J" localSheetId="0" hidden="1">#REF!</definedName>
    <definedName name="BExF5ZFO2A29GHWR5ES64Z9OS16J" localSheetId="1" hidden="1">#REF!</definedName>
    <definedName name="BExF5ZFO2A29GHWR5ES64Z9OS16J" hidden="1">#REF!</definedName>
    <definedName name="BExF63S045JO7H2ZJCBTBVH3SUIF" localSheetId="7" hidden="1">#REF!</definedName>
    <definedName name="BExF63S045JO7H2ZJCBTBVH3SUIF" localSheetId="3" hidden="1">#REF!</definedName>
    <definedName name="BExF63S045JO7H2ZJCBTBVH3SUIF" localSheetId="0" hidden="1">#REF!</definedName>
    <definedName name="BExF63S045JO7H2ZJCBTBVH3SUIF" localSheetId="1" hidden="1">#REF!</definedName>
    <definedName name="BExF63S045JO7H2ZJCBTBVH3SUIF" hidden="1">#REF!</definedName>
    <definedName name="BExF642TEGTXCI9A61ZOONJCB0U1" localSheetId="7" hidden="1">#REF!</definedName>
    <definedName name="BExF642TEGTXCI9A61ZOONJCB0U1" localSheetId="3" hidden="1">#REF!</definedName>
    <definedName name="BExF642TEGTXCI9A61ZOONJCB0U1" localSheetId="0" hidden="1">#REF!</definedName>
    <definedName name="BExF642TEGTXCI9A61ZOONJCB0U1" localSheetId="1" hidden="1">#REF!</definedName>
    <definedName name="BExF642TEGTXCI9A61ZOONJCB0U1" hidden="1">#REF!</definedName>
    <definedName name="BExF67O951CF8UJF3KBDNR0E83C1" localSheetId="7" hidden="1">#REF!</definedName>
    <definedName name="BExF67O951CF8UJF3KBDNR0E83C1" localSheetId="3" hidden="1">#REF!</definedName>
    <definedName name="BExF67O951CF8UJF3KBDNR0E83C1" localSheetId="0" hidden="1">#REF!</definedName>
    <definedName name="BExF67O951CF8UJF3KBDNR0E83C1" localSheetId="1" hidden="1">#REF!</definedName>
    <definedName name="BExF67O951CF8UJF3KBDNR0E83C1" hidden="1">#REF!</definedName>
    <definedName name="BExF6EV7I35NVMIJGYTB6E24YVPA" localSheetId="7" hidden="1">#REF!</definedName>
    <definedName name="BExF6EV7I35NVMIJGYTB6E24YVPA" localSheetId="3" hidden="1">#REF!</definedName>
    <definedName name="BExF6EV7I35NVMIJGYTB6E24YVPA" localSheetId="0" hidden="1">#REF!</definedName>
    <definedName name="BExF6EV7I35NVMIJGYTB6E24YVPA" localSheetId="1" hidden="1">#REF!</definedName>
    <definedName name="BExF6EV7I35NVMIJGYTB6E24YVPA" hidden="1">#REF!</definedName>
    <definedName name="BExF6FGUF393KTMBT40S5BYAFG00" localSheetId="7" hidden="1">#REF!</definedName>
    <definedName name="BExF6FGUF393KTMBT40S5BYAFG00" localSheetId="3" hidden="1">#REF!</definedName>
    <definedName name="BExF6FGUF393KTMBT40S5BYAFG00" localSheetId="0" hidden="1">#REF!</definedName>
    <definedName name="BExF6FGUF393KTMBT40S5BYAFG00" localSheetId="1" hidden="1">#REF!</definedName>
    <definedName name="BExF6FGUF393KTMBT40S5BYAFG00" hidden="1">#REF!</definedName>
    <definedName name="BExF6GNYXWY8A0SY4PW1B6KJMMTM" localSheetId="7" hidden="1">#REF!</definedName>
    <definedName name="BExF6GNYXWY8A0SY4PW1B6KJMMTM" localSheetId="3" hidden="1">#REF!</definedName>
    <definedName name="BExF6GNYXWY8A0SY4PW1B6KJMMTM" localSheetId="0" hidden="1">#REF!</definedName>
    <definedName name="BExF6GNYXWY8A0SY4PW1B6KJMMTM" localSheetId="1" hidden="1">#REF!</definedName>
    <definedName name="BExF6GNYXWY8A0SY4PW1B6KJMMTM" hidden="1">#REF!</definedName>
    <definedName name="BExF6IB8K74Z0AFT05GPOKKZW7C9" localSheetId="7" hidden="1">#REF!</definedName>
    <definedName name="BExF6IB8K74Z0AFT05GPOKKZW7C9" localSheetId="3" hidden="1">#REF!</definedName>
    <definedName name="BExF6IB8K74Z0AFT05GPOKKZW7C9" localSheetId="0" hidden="1">#REF!</definedName>
    <definedName name="BExF6IB8K74Z0AFT05GPOKKZW7C9" localSheetId="1" hidden="1">#REF!</definedName>
    <definedName name="BExF6IB8K74Z0AFT05GPOKKZW7C9" hidden="1">#REF!</definedName>
    <definedName name="BExF6NUXJI11W2IAZNAM1QWC0459" localSheetId="7" hidden="1">#REF!</definedName>
    <definedName name="BExF6NUXJI11W2IAZNAM1QWC0459" localSheetId="3" hidden="1">#REF!</definedName>
    <definedName name="BExF6NUXJI11W2IAZNAM1QWC0459" localSheetId="0" hidden="1">#REF!</definedName>
    <definedName name="BExF6NUXJI11W2IAZNAM1QWC0459" localSheetId="1" hidden="1">#REF!</definedName>
    <definedName name="BExF6NUXJI11W2IAZNAM1QWC0459" hidden="1">#REF!</definedName>
    <definedName name="BExF6RR76KNVIXGJOVFO8GDILKGZ" localSheetId="7" hidden="1">#REF!</definedName>
    <definedName name="BExF6RR76KNVIXGJOVFO8GDILKGZ" localSheetId="3" hidden="1">#REF!</definedName>
    <definedName name="BExF6RR76KNVIXGJOVFO8GDILKGZ" localSheetId="0" hidden="1">#REF!</definedName>
    <definedName name="BExF6RR76KNVIXGJOVFO8GDILKGZ" localSheetId="1" hidden="1">#REF!</definedName>
    <definedName name="BExF6RR76KNVIXGJOVFO8GDILKGZ" hidden="1">#REF!</definedName>
    <definedName name="BExF6ZE8D5CMPJPRWT6S4HM56LPF" localSheetId="7" hidden="1">#REF!</definedName>
    <definedName name="BExF6ZE8D5CMPJPRWT6S4HM56LPF" localSheetId="3" hidden="1">#REF!</definedName>
    <definedName name="BExF6ZE8D5CMPJPRWT6S4HM56LPF" localSheetId="0" hidden="1">#REF!</definedName>
    <definedName name="BExF6ZE8D5CMPJPRWT6S4HM56LPF" localSheetId="1" hidden="1">#REF!</definedName>
    <definedName name="BExF6ZE8D5CMPJPRWT6S4HM56LPF" hidden="1">#REF!</definedName>
    <definedName name="BExF76FV8SF7AJK7B35AL7VTZF6D" localSheetId="7" hidden="1">#REF!</definedName>
    <definedName name="BExF76FV8SF7AJK7B35AL7VTZF6D" localSheetId="3" hidden="1">#REF!</definedName>
    <definedName name="BExF76FV8SF7AJK7B35AL7VTZF6D" localSheetId="0" hidden="1">#REF!</definedName>
    <definedName name="BExF76FV8SF7AJK7B35AL7VTZF6D" localSheetId="1" hidden="1">#REF!</definedName>
    <definedName name="BExF76FV8SF7AJK7B35AL7VTZF6D" hidden="1">#REF!</definedName>
    <definedName name="BExF7EOIMC1OYL1N7835KGOI0FIZ" localSheetId="7" hidden="1">#REF!</definedName>
    <definedName name="BExF7EOIMC1OYL1N7835KGOI0FIZ" localSheetId="3" hidden="1">#REF!</definedName>
    <definedName name="BExF7EOIMC1OYL1N7835KGOI0FIZ" localSheetId="0" hidden="1">#REF!</definedName>
    <definedName name="BExF7EOIMC1OYL1N7835KGOI0FIZ" localSheetId="1" hidden="1">#REF!</definedName>
    <definedName name="BExF7EOIMC1OYL1N7835KGOI0FIZ" hidden="1">#REF!</definedName>
    <definedName name="BExF7K88K7ASGV6RAOAGH52G04VR" localSheetId="7" hidden="1">#REF!</definedName>
    <definedName name="BExF7K88K7ASGV6RAOAGH52G04VR" localSheetId="3" hidden="1">#REF!</definedName>
    <definedName name="BExF7K88K7ASGV6RAOAGH52G04VR" localSheetId="0" hidden="1">#REF!</definedName>
    <definedName name="BExF7K88K7ASGV6RAOAGH52G04VR" localSheetId="1" hidden="1">#REF!</definedName>
    <definedName name="BExF7K88K7ASGV6RAOAGH52G04VR" hidden="1">#REF!</definedName>
    <definedName name="BExF7OVDRP3LHNAF2CX4V84CKKIR" localSheetId="7" hidden="1">#REF!</definedName>
    <definedName name="BExF7OVDRP3LHNAF2CX4V84CKKIR" localSheetId="3" hidden="1">#REF!</definedName>
    <definedName name="BExF7OVDRP3LHNAF2CX4V84CKKIR" localSheetId="0" hidden="1">#REF!</definedName>
    <definedName name="BExF7OVDRP3LHNAF2CX4V84CKKIR" localSheetId="1" hidden="1">#REF!</definedName>
    <definedName name="BExF7OVDRP3LHNAF2CX4V84CKKIR" hidden="1">#REF!</definedName>
    <definedName name="BExF7QO41X2A2SL8UXDNP99GY7U9" localSheetId="7" hidden="1">#REF!</definedName>
    <definedName name="BExF7QO41X2A2SL8UXDNP99GY7U9" localSheetId="3" hidden="1">#REF!</definedName>
    <definedName name="BExF7QO41X2A2SL8UXDNP99GY7U9" localSheetId="0" hidden="1">#REF!</definedName>
    <definedName name="BExF7QO41X2A2SL8UXDNP99GY7U9" localSheetId="1" hidden="1">#REF!</definedName>
    <definedName name="BExF7QO41X2A2SL8UXDNP99GY7U9" hidden="1">#REF!</definedName>
    <definedName name="BExF7QYWRJ8S4SID84VVXH3TN7X8" localSheetId="7" hidden="1">#REF!</definedName>
    <definedName name="BExF7QYWRJ8S4SID84VVXH3TN7X8" localSheetId="3" hidden="1">#REF!</definedName>
    <definedName name="BExF7QYWRJ8S4SID84VVXH3TN7X8" localSheetId="0" hidden="1">#REF!</definedName>
    <definedName name="BExF7QYWRJ8S4SID84VVXH3TN7X8" localSheetId="1" hidden="1">#REF!</definedName>
    <definedName name="BExF7QYWRJ8S4SID84VVXH3TN7X8" hidden="1">#REF!</definedName>
    <definedName name="BExF81GI8B8WBHXFTET68A9358BR" localSheetId="7" hidden="1">#REF!</definedName>
    <definedName name="BExF81GI8B8WBHXFTET68A9358BR" localSheetId="3" hidden="1">#REF!</definedName>
    <definedName name="BExF81GI8B8WBHXFTET68A9358BR" localSheetId="0" hidden="1">#REF!</definedName>
    <definedName name="BExF81GI8B8WBHXFTET68A9358BR" localSheetId="1" hidden="1">#REF!</definedName>
    <definedName name="BExF81GI8B8WBHXFTET68A9358BR" hidden="1">#REF!</definedName>
    <definedName name="BExGKN1EUJWHOYSSFY4XX6T9QVV5" localSheetId="7" hidden="1">#REF!</definedName>
    <definedName name="BExGKN1EUJWHOYSSFY4XX6T9QVV5" localSheetId="3" hidden="1">#REF!</definedName>
    <definedName name="BExGKN1EUJWHOYSSFY4XX6T9QVV5" localSheetId="0" hidden="1">#REF!</definedName>
    <definedName name="BExGKN1EUJWHOYSSFY4XX6T9QVV5" localSheetId="1" hidden="1">#REF!</definedName>
    <definedName name="BExGKN1EUJWHOYSSFY4XX6T9QVV5" hidden="1">#REF!</definedName>
    <definedName name="BExGL97US0Y3KXXASUTVR26XLT70" localSheetId="7" hidden="1">#REF!</definedName>
    <definedName name="BExGL97US0Y3KXXASUTVR26XLT70" localSheetId="3" hidden="1">#REF!</definedName>
    <definedName name="BExGL97US0Y3KXXASUTVR26XLT70" localSheetId="0" hidden="1">#REF!</definedName>
    <definedName name="BExGL97US0Y3KXXASUTVR26XLT70" localSheetId="1" hidden="1">#REF!</definedName>
    <definedName name="BExGL97US0Y3KXXASUTVR26XLT70" hidden="1">#REF!</definedName>
    <definedName name="BExGL9TEJAX73AMCXKXTMRO9T6QA" localSheetId="7" hidden="1">#REF!</definedName>
    <definedName name="BExGL9TEJAX73AMCXKXTMRO9T6QA" localSheetId="3" hidden="1">#REF!</definedName>
    <definedName name="BExGL9TEJAX73AMCXKXTMRO9T6QA" localSheetId="0" hidden="1">#REF!</definedName>
    <definedName name="BExGL9TEJAX73AMCXKXTMRO9T6QA" localSheetId="1" hidden="1">#REF!</definedName>
    <definedName name="BExGL9TEJAX73AMCXKXTMRO9T6QA" hidden="1">#REF!</definedName>
    <definedName name="BExGLBM5GKGBJDTZSMMBZBAVQ7N1" localSheetId="7" hidden="1">#REF!</definedName>
    <definedName name="BExGLBM5GKGBJDTZSMMBZBAVQ7N1" localSheetId="3" hidden="1">#REF!</definedName>
    <definedName name="BExGLBM5GKGBJDTZSMMBZBAVQ7N1" localSheetId="0" hidden="1">#REF!</definedName>
    <definedName name="BExGLBM5GKGBJDTZSMMBZBAVQ7N1" localSheetId="1" hidden="1">#REF!</definedName>
    <definedName name="BExGLBM5GKGBJDTZSMMBZBAVQ7N1" hidden="1">#REF!</definedName>
    <definedName name="BExGLC7R4C33RO0PID97ZPPVCW4M" localSheetId="7" hidden="1">#REF!</definedName>
    <definedName name="BExGLC7R4C33RO0PID97ZPPVCW4M" localSheetId="3" hidden="1">#REF!</definedName>
    <definedName name="BExGLC7R4C33RO0PID97ZPPVCW4M" localSheetId="0" hidden="1">#REF!</definedName>
    <definedName name="BExGLC7R4C33RO0PID97ZPPVCW4M" localSheetId="1" hidden="1">#REF!</definedName>
    <definedName name="BExGLC7R4C33RO0PID97ZPPVCW4M" hidden="1">#REF!</definedName>
    <definedName name="BExGLFIF7HCFSHNQHKEV6RY0WCO3" localSheetId="7" hidden="1">#REF!</definedName>
    <definedName name="BExGLFIF7HCFSHNQHKEV6RY0WCO3" localSheetId="3" hidden="1">#REF!</definedName>
    <definedName name="BExGLFIF7HCFSHNQHKEV6RY0WCO3" localSheetId="0" hidden="1">#REF!</definedName>
    <definedName name="BExGLFIF7HCFSHNQHKEV6RY0WCO3" localSheetId="1" hidden="1">#REF!</definedName>
    <definedName name="BExGLFIF7HCFSHNQHKEV6RY0WCO3" hidden="1">#REF!</definedName>
    <definedName name="BExGLPP9Z6SH15N8AV0F7H58S14K" localSheetId="7" hidden="1">#REF!</definedName>
    <definedName name="BExGLPP9Z6SH15N8AV0F7H58S14K" localSheetId="3" hidden="1">#REF!</definedName>
    <definedName name="BExGLPP9Z6SH15N8AV0F7H58S14K" localSheetId="0" hidden="1">#REF!</definedName>
    <definedName name="BExGLPP9Z6SH15N8AV0F7H58S14K" localSheetId="1" hidden="1">#REF!</definedName>
    <definedName name="BExGLPP9Z6SH15N8AV0F7H58S14K" hidden="1">#REF!</definedName>
    <definedName name="BExGLQATG820J44V2O4JEICPUUTR" localSheetId="7" hidden="1">#REF!</definedName>
    <definedName name="BExGLQATG820J44V2O4JEICPUUTR" localSheetId="3" hidden="1">#REF!</definedName>
    <definedName name="BExGLQATG820J44V2O4JEICPUUTR" localSheetId="0" hidden="1">#REF!</definedName>
    <definedName name="BExGLQATG820J44V2O4JEICPUUTR" localSheetId="1" hidden="1">#REF!</definedName>
    <definedName name="BExGLQATG820J44V2O4JEICPUUTR" hidden="1">#REF!</definedName>
    <definedName name="BExGLTARRL0J772UD2TXEYAVPY6E" localSheetId="7" hidden="1">#REF!</definedName>
    <definedName name="BExGLTARRL0J772UD2TXEYAVPY6E" localSheetId="3" hidden="1">#REF!</definedName>
    <definedName name="BExGLTARRL0J772UD2TXEYAVPY6E" localSheetId="0" hidden="1">#REF!</definedName>
    <definedName name="BExGLTARRL0J772UD2TXEYAVPY6E" localSheetId="1" hidden="1">#REF!</definedName>
    <definedName name="BExGLTARRL0J772UD2TXEYAVPY6E" hidden="1">#REF!</definedName>
    <definedName name="BExGLYE6RZTAAWHJBG2QFJPTDS2Q" localSheetId="7" hidden="1">#REF!</definedName>
    <definedName name="BExGLYE6RZTAAWHJBG2QFJPTDS2Q" localSheetId="3" hidden="1">#REF!</definedName>
    <definedName name="BExGLYE6RZTAAWHJBG2QFJPTDS2Q" localSheetId="0" hidden="1">#REF!</definedName>
    <definedName name="BExGLYE6RZTAAWHJBG2QFJPTDS2Q" localSheetId="1" hidden="1">#REF!</definedName>
    <definedName name="BExGLYE6RZTAAWHJBG2QFJPTDS2Q" hidden="1">#REF!</definedName>
    <definedName name="BExGM4DZ65OAQP7MA4LN6QMYZOFF" localSheetId="7" hidden="1">#REF!</definedName>
    <definedName name="BExGM4DZ65OAQP7MA4LN6QMYZOFF" localSheetId="3" hidden="1">#REF!</definedName>
    <definedName name="BExGM4DZ65OAQP7MA4LN6QMYZOFF" localSheetId="0" hidden="1">#REF!</definedName>
    <definedName name="BExGM4DZ65OAQP7MA4LN6QMYZOFF" localSheetId="1" hidden="1">#REF!</definedName>
    <definedName name="BExGM4DZ65OAQP7MA4LN6QMYZOFF" hidden="1">#REF!</definedName>
    <definedName name="BExGMCXCWEC9XNUOEMZ61TMI6CUO" localSheetId="7" hidden="1">#REF!</definedName>
    <definedName name="BExGMCXCWEC9XNUOEMZ61TMI6CUO" localSheetId="3" hidden="1">#REF!</definedName>
    <definedName name="BExGMCXCWEC9XNUOEMZ61TMI6CUO" localSheetId="0" hidden="1">#REF!</definedName>
    <definedName name="BExGMCXCWEC9XNUOEMZ61TMI6CUO" localSheetId="1" hidden="1">#REF!</definedName>
    <definedName name="BExGMCXCWEC9XNUOEMZ61TMI6CUO" hidden="1">#REF!</definedName>
    <definedName name="BExGMJDGIH0MEPC2TUSFUCY2ROTB" localSheetId="7" hidden="1">#REF!</definedName>
    <definedName name="BExGMJDGIH0MEPC2TUSFUCY2ROTB" localSheetId="3" hidden="1">#REF!</definedName>
    <definedName name="BExGMJDGIH0MEPC2TUSFUCY2ROTB" localSheetId="0" hidden="1">#REF!</definedName>
    <definedName name="BExGMJDGIH0MEPC2TUSFUCY2ROTB" localSheetId="1" hidden="1">#REF!</definedName>
    <definedName name="BExGMJDGIH0MEPC2TUSFUCY2ROTB" hidden="1">#REF!</definedName>
    <definedName name="BExGMKPW2HPKN0M0XKF3AZ8YP0D6" localSheetId="7" hidden="1">#REF!</definedName>
    <definedName name="BExGMKPW2HPKN0M0XKF3AZ8YP0D6" localSheetId="3" hidden="1">#REF!</definedName>
    <definedName name="BExGMKPW2HPKN0M0XKF3AZ8YP0D6" localSheetId="0" hidden="1">#REF!</definedName>
    <definedName name="BExGMKPW2HPKN0M0XKF3AZ8YP0D6" localSheetId="1" hidden="1">#REF!</definedName>
    <definedName name="BExGMKPW2HPKN0M0XKF3AZ8YP0D6" hidden="1">#REF!</definedName>
    <definedName name="BExGMOGUOL3NATNV0TIZH2J6DLLD" localSheetId="7" hidden="1">#REF!</definedName>
    <definedName name="BExGMOGUOL3NATNV0TIZH2J6DLLD" localSheetId="3" hidden="1">#REF!</definedName>
    <definedName name="BExGMOGUOL3NATNV0TIZH2J6DLLD" localSheetId="0" hidden="1">#REF!</definedName>
    <definedName name="BExGMOGUOL3NATNV0TIZH2J6DLLD" localSheetId="1" hidden="1">#REF!</definedName>
    <definedName name="BExGMOGUOL3NATNV0TIZH2J6DLLD" hidden="1">#REF!</definedName>
    <definedName name="BExGMP2F175LGL6QVSJGP6GKYHHA" localSheetId="7" hidden="1">#REF!</definedName>
    <definedName name="BExGMP2F175LGL6QVSJGP6GKYHHA" localSheetId="3" hidden="1">#REF!</definedName>
    <definedName name="BExGMP2F175LGL6QVSJGP6GKYHHA" localSheetId="0" hidden="1">#REF!</definedName>
    <definedName name="BExGMP2F175LGL6QVSJGP6GKYHHA" localSheetId="1" hidden="1">#REF!</definedName>
    <definedName name="BExGMP2F175LGL6QVSJGP6GKYHHA" hidden="1">#REF!</definedName>
    <definedName name="BExGMPIIP8GKML2VVA8OEFL43NCS" localSheetId="7" hidden="1">#REF!</definedName>
    <definedName name="BExGMPIIP8GKML2VVA8OEFL43NCS" localSheetId="3" hidden="1">#REF!</definedName>
    <definedName name="BExGMPIIP8GKML2VVA8OEFL43NCS" localSheetId="0" hidden="1">#REF!</definedName>
    <definedName name="BExGMPIIP8GKML2VVA8OEFL43NCS" localSheetId="1" hidden="1">#REF!</definedName>
    <definedName name="BExGMPIIP8GKML2VVA8OEFL43NCS" hidden="1">#REF!</definedName>
    <definedName name="BExGMZ3SRIXLXMWBVOXXV3M4U4YL" localSheetId="7" hidden="1">#REF!</definedName>
    <definedName name="BExGMZ3SRIXLXMWBVOXXV3M4U4YL" localSheetId="3" hidden="1">#REF!</definedName>
    <definedName name="BExGMZ3SRIXLXMWBVOXXV3M4U4YL" localSheetId="0" hidden="1">#REF!</definedName>
    <definedName name="BExGMZ3SRIXLXMWBVOXXV3M4U4YL" localSheetId="1" hidden="1">#REF!</definedName>
    <definedName name="BExGMZ3SRIXLXMWBVOXXV3M4U4YL" hidden="1">#REF!</definedName>
    <definedName name="BExGMZ3UBN48IXU1ZEFYECEMZ1IM" localSheetId="7" hidden="1">#REF!</definedName>
    <definedName name="BExGMZ3UBN48IXU1ZEFYECEMZ1IM" localSheetId="3" hidden="1">#REF!</definedName>
    <definedName name="BExGMZ3UBN48IXU1ZEFYECEMZ1IM" localSheetId="0" hidden="1">#REF!</definedName>
    <definedName name="BExGMZ3UBN48IXU1ZEFYECEMZ1IM" localSheetId="1" hidden="1">#REF!</definedName>
    <definedName name="BExGMZ3UBN48IXU1ZEFYECEMZ1IM" hidden="1">#REF!</definedName>
    <definedName name="BExGN4I0QATXNZCLZJM1KH1OIJQH" localSheetId="7" hidden="1">#REF!</definedName>
    <definedName name="BExGN4I0QATXNZCLZJM1KH1OIJQH" localSheetId="3" hidden="1">#REF!</definedName>
    <definedName name="BExGN4I0QATXNZCLZJM1KH1OIJQH" localSheetId="0" hidden="1">#REF!</definedName>
    <definedName name="BExGN4I0QATXNZCLZJM1KH1OIJQH" localSheetId="1" hidden="1">#REF!</definedName>
    <definedName name="BExGN4I0QATXNZCLZJM1KH1OIJQH" hidden="1">#REF!</definedName>
    <definedName name="BExGN9FZ2RWCMSY1YOBJKZMNIM9R" localSheetId="7" hidden="1">#REF!</definedName>
    <definedName name="BExGN9FZ2RWCMSY1YOBJKZMNIM9R" localSheetId="3" hidden="1">#REF!</definedName>
    <definedName name="BExGN9FZ2RWCMSY1YOBJKZMNIM9R" localSheetId="0" hidden="1">#REF!</definedName>
    <definedName name="BExGN9FZ2RWCMSY1YOBJKZMNIM9R" localSheetId="1" hidden="1">#REF!</definedName>
    <definedName name="BExGN9FZ2RWCMSY1YOBJKZMNIM9R" hidden="1">#REF!</definedName>
    <definedName name="BExGNDSIMTHOCXXG6QOGR6DA8SGG" localSheetId="7" hidden="1">#REF!</definedName>
    <definedName name="BExGNDSIMTHOCXXG6QOGR6DA8SGG" localSheetId="3" hidden="1">#REF!</definedName>
    <definedName name="BExGNDSIMTHOCXXG6QOGR6DA8SGG" localSheetId="0" hidden="1">#REF!</definedName>
    <definedName name="BExGNDSIMTHOCXXG6QOGR6DA8SGG" localSheetId="1" hidden="1">#REF!</definedName>
    <definedName name="BExGNDSIMTHOCXXG6QOGR6DA8SGG" hidden="1">#REF!</definedName>
    <definedName name="BExGNHOS7RBERG1J2M2HVGSRZL5G" localSheetId="7" hidden="1">#REF!</definedName>
    <definedName name="BExGNHOS7RBERG1J2M2HVGSRZL5G" localSheetId="3" hidden="1">#REF!</definedName>
    <definedName name="BExGNHOS7RBERG1J2M2HVGSRZL5G" localSheetId="0" hidden="1">#REF!</definedName>
    <definedName name="BExGNHOS7RBERG1J2M2HVGSRZL5G" localSheetId="1" hidden="1">#REF!</definedName>
    <definedName name="BExGNHOS7RBERG1J2M2HVGSRZL5G" hidden="1">#REF!</definedName>
    <definedName name="BExGNJ18W3Q55XAXY8XTFB80IVMV" localSheetId="7" hidden="1">#REF!</definedName>
    <definedName name="BExGNJ18W3Q55XAXY8XTFB80IVMV" localSheetId="3" hidden="1">#REF!</definedName>
    <definedName name="BExGNJ18W3Q55XAXY8XTFB80IVMV" localSheetId="0" hidden="1">#REF!</definedName>
    <definedName name="BExGNJ18W3Q55XAXY8XTFB80IVMV" localSheetId="1" hidden="1">#REF!</definedName>
    <definedName name="BExGNJ18W3Q55XAXY8XTFB80IVMV" hidden="1">#REF!</definedName>
    <definedName name="BExGNN2YQ9BDAZXT2GLCSAPXKIM7" localSheetId="7" hidden="1">#REF!</definedName>
    <definedName name="BExGNN2YQ9BDAZXT2GLCSAPXKIM7" localSheetId="3" hidden="1">#REF!</definedName>
    <definedName name="BExGNN2YQ9BDAZXT2GLCSAPXKIM7" localSheetId="0" hidden="1">#REF!</definedName>
    <definedName name="BExGNN2YQ9BDAZXT2GLCSAPXKIM7" localSheetId="1" hidden="1">#REF!</definedName>
    <definedName name="BExGNN2YQ9BDAZXT2GLCSAPXKIM7" hidden="1">#REF!</definedName>
    <definedName name="BExGNP6INLF5NZFP5ME6K7C9Y0NH" localSheetId="7" hidden="1">#REF!</definedName>
    <definedName name="BExGNP6INLF5NZFP5ME6K7C9Y0NH" localSheetId="3" hidden="1">#REF!</definedName>
    <definedName name="BExGNP6INLF5NZFP5ME6K7C9Y0NH" localSheetId="0" hidden="1">#REF!</definedName>
    <definedName name="BExGNP6INLF5NZFP5ME6K7C9Y0NH" localSheetId="1" hidden="1">#REF!</definedName>
    <definedName name="BExGNP6INLF5NZFP5ME6K7C9Y0NH" hidden="1">#REF!</definedName>
    <definedName name="BExGNSS0CKRPKHO25R3TDBEL2NHX" localSheetId="7" hidden="1">#REF!</definedName>
    <definedName name="BExGNSS0CKRPKHO25R3TDBEL2NHX" localSheetId="3" hidden="1">#REF!</definedName>
    <definedName name="BExGNSS0CKRPKHO25R3TDBEL2NHX" localSheetId="0" hidden="1">#REF!</definedName>
    <definedName name="BExGNSS0CKRPKHO25R3TDBEL2NHX" localSheetId="1" hidden="1">#REF!</definedName>
    <definedName name="BExGNSS0CKRPKHO25R3TDBEL2NHX" hidden="1">#REF!</definedName>
    <definedName name="BExGNYH0MO8NOVS85L15G0RWX4GW" localSheetId="7" hidden="1">#REF!</definedName>
    <definedName name="BExGNYH0MO8NOVS85L15G0RWX4GW" localSheetId="3" hidden="1">#REF!</definedName>
    <definedName name="BExGNYH0MO8NOVS85L15G0RWX4GW" localSheetId="0" hidden="1">#REF!</definedName>
    <definedName name="BExGNYH0MO8NOVS85L15G0RWX4GW" localSheetId="1" hidden="1">#REF!</definedName>
    <definedName name="BExGNYH0MO8NOVS85L15G0RWX4GW" hidden="1">#REF!</definedName>
    <definedName name="BExGNZO44DEG8CGIDYSEGDUQ531R" localSheetId="7" hidden="1">#REF!</definedName>
    <definedName name="BExGNZO44DEG8CGIDYSEGDUQ531R" localSheetId="3" hidden="1">#REF!</definedName>
    <definedName name="BExGNZO44DEG8CGIDYSEGDUQ531R" localSheetId="0" hidden="1">#REF!</definedName>
    <definedName name="BExGNZO44DEG8CGIDYSEGDUQ531R" localSheetId="1" hidden="1">#REF!</definedName>
    <definedName name="BExGNZO44DEG8CGIDYSEGDUQ531R" hidden="1">#REF!</definedName>
    <definedName name="BExGO22GMMPZVQY9RQ8MDKZDP5G3" localSheetId="7" hidden="1">#REF!</definedName>
    <definedName name="BExGO22GMMPZVQY9RQ8MDKZDP5G3" localSheetId="3" hidden="1">#REF!</definedName>
    <definedName name="BExGO22GMMPZVQY9RQ8MDKZDP5G3" localSheetId="0" hidden="1">#REF!</definedName>
    <definedName name="BExGO22GMMPZVQY9RQ8MDKZDP5G3" localSheetId="1" hidden="1">#REF!</definedName>
    <definedName name="BExGO22GMMPZVQY9RQ8MDKZDP5G3" hidden="1">#REF!</definedName>
    <definedName name="BExGO2O0V6UYDY26AX8OSN72F77N" localSheetId="7" hidden="1">#REF!</definedName>
    <definedName name="BExGO2O0V6UYDY26AX8OSN72F77N" localSheetId="3" hidden="1">#REF!</definedName>
    <definedName name="BExGO2O0V6UYDY26AX8OSN72F77N" localSheetId="0" hidden="1">#REF!</definedName>
    <definedName name="BExGO2O0V6UYDY26AX8OSN72F77N" localSheetId="1" hidden="1">#REF!</definedName>
    <definedName name="BExGO2O0V6UYDY26AX8OSN72F77N" hidden="1">#REF!</definedName>
    <definedName name="BExGO2YUBOVLYHY1QSIHRE1KLAFV" localSheetId="7" hidden="1">#REF!</definedName>
    <definedName name="BExGO2YUBOVLYHY1QSIHRE1KLAFV" localSheetId="3" hidden="1">#REF!</definedName>
    <definedName name="BExGO2YUBOVLYHY1QSIHRE1KLAFV" localSheetId="0" hidden="1">#REF!</definedName>
    <definedName name="BExGO2YUBOVLYHY1QSIHRE1KLAFV" localSheetId="1" hidden="1">#REF!</definedName>
    <definedName name="BExGO2YUBOVLYHY1QSIHRE1KLAFV" hidden="1">#REF!</definedName>
    <definedName name="BExGO70E2O70LF46V8T26YFPL4V8" localSheetId="7" hidden="1">#REF!</definedName>
    <definedName name="BExGO70E2O70LF46V8T26YFPL4V8" localSheetId="3" hidden="1">#REF!</definedName>
    <definedName name="BExGO70E2O70LF46V8T26YFPL4V8" localSheetId="0" hidden="1">#REF!</definedName>
    <definedName name="BExGO70E2O70LF46V8T26YFPL4V8" localSheetId="1" hidden="1">#REF!</definedName>
    <definedName name="BExGO70E2O70LF46V8T26YFPL4V8" hidden="1">#REF!</definedName>
    <definedName name="BExGOB25QJMQCQE76MRW9X58OIOO" localSheetId="7" hidden="1">#REF!</definedName>
    <definedName name="BExGOB25QJMQCQE76MRW9X58OIOO" localSheetId="3" hidden="1">#REF!</definedName>
    <definedName name="BExGOB25QJMQCQE76MRW9X58OIOO" localSheetId="0" hidden="1">#REF!</definedName>
    <definedName name="BExGOB25QJMQCQE76MRW9X58OIOO" localSheetId="1" hidden="1">#REF!</definedName>
    <definedName name="BExGOB25QJMQCQE76MRW9X58OIOO" hidden="1">#REF!</definedName>
    <definedName name="BExGODAZKJ9EXMQZNQR5YDBSS525" localSheetId="7" hidden="1">#REF!</definedName>
    <definedName name="BExGODAZKJ9EXMQZNQR5YDBSS525" localSheetId="3" hidden="1">#REF!</definedName>
    <definedName name="BExGODAZKJ9EXMQZNQR5YDBSS525" localSheetId="0" hidden="1">#REF!</definedName>
    <definedName name="BExGODAZKJ9EXMQZNQR5YDBSS525" localSheetId="1" hidden="1">#REF!</definedName>
    <definedName name="BExGODAZKJ9EXMQZNQR5YDBSS525" hidden="1">#REF!</definedName>
    <definedName name="BExGODR8ZSMUC11I56QHSZ686XV5" localSheetId="7" hidden="1">#REF!</definedName>
    <definedName name="BExGODR8ZSMUC11I56QHSZ686XV5" localSheetId="3" hidden="1">#REF!</definedName>
    <definedName name="BExGODR8ZSMUC11I56QHSZ686XV5" localSheetId="0" hidden="1">#REF!</definedName>
    <definedName name="BExGODR8ZSMUC11I56QHSZ686XV5" localSheetId="1" hidden="1">#REF!</definedName>
    <definedName name="BExGODR8ZSMUC11I56QHSZ686XV5" hidden="1">#REF!</definedName>
    <definedName name="BExGOXJDHUDPDT8I8IVGVW9J0R5Q" localSheetId="7" hidden="1">#REF!</definedName>
    <definedName name="BExGOXJDHUDPDT8I8IVGVW9J0R5Q" localSheetId="3" hidden="1">#REF!</definedName>
    <definedName name="BExGOXJDHUDPDT8I8IVGVW9J0R5Q" localSheetId="0" hidden="1">#REF!</definedName>
    <definedName name="BExGOXJDHUDPDT8I8IVGVW9J0R5Q" localSheetId="1" hidden="1">#REF!</definedName>
    <definedName name="BExGOXJDHUDPDT8I8IVGVW9J0R5Q" hidden="1">#REF!</definedName>
    <definedName name="BExGPAPYI1N5W3IH8H485BHSVOY3" localSheetId="7" hidden="1">#REF!</definedName>
    <definedName name="BExGPAPYI1N5W3IH8H485BHSVOY3" localSheetId="3" hidden="1">#REF!</definedName>
    <definedName name="BExGPAPYI1N5W3IH8H485BHSVOY3" localSheetId="0" hidden="1">#REF!</definedName>
    <definedName name="BExGPAPYI1N5W3IH8H485BHSVOY3" localSheetId="1" hidden="1">#REF!</definedName>
    <definedName name="BExGPAPYI1N5W3IH8H485BHSVOY3" hidden="1">#REF!</definedName>
    <definedName name="BExGPFO3GOKYO2922Y91GMQRCMOA" localSheetId="7" hidden="1">#REF!</definedName>
    <definedName name="BExGPFO3GOKYO2922Y91GMQRCMOA" localSheetId="3" hidden="1">#REF!</definedName>
    <definedName name="BExGPFO3GOKYO2922Y91GMQRCMOA" localSheetId="0" hidden="1">#REF!</definedName>
    <definedName name="BExGPFO3GOKYO2922Y91GMQRCMOA" localSheetId="1" hidden="1">#REF!</definedName>
    <definedName name="BExGPFO3GOKYO2922Y91GMQRCMOA" hidden="1">#REF!</definedName>
    <definedName name="BExGPHGT5KDOCMV2EFS4OVKTWBRD" localSheetId="7" hidden="1">#REF!</definedName>
    <definedName name="BExGPHGT5KDOCMV2EFS4OVKTWBRD" localSheetId="3" hidden="1">#REF!</definedName>
    <definedName name="BExGPHGT5KDOCMV2EFS4OVKTWBRD" localSheetId="0" hidden="1">#REF!</definedName>
    <definedName name="BExGPHGT5KDOCMV2EFS4OVKTWBRD" localSheetId="1" hidden="1">#REF!</definedName>
    <definedName name="BExGPHGT5KDOCMV2EFS4OVKTWBRD" hidden="1">#REF!</definedName>
    <definedName name="BExGPID72Y4Y619LWASUQZKZHJNC" localSheetId="7" hidden="1">#REF!</definedName>
    <definedName name="BExGPID72Y4Y619LWASUQZKZHJNC" localSheetId="3" hidden="1">#REF!</definedName>
    <definedName name="BExGPID72Y4Y619LWASUQZKZHJNC" localSheetId="0" hidden="1">#REF!</definedName>
    <definedName name="BExGPID72Y4Y619LWASUQZKZHJNC" localSheetId="1" hidden="1">#REF!</definedName>
    <definedName name="BExGPID72Y4Y619LWASUQZKZHJNC" hidden="1">#REF!</definedName>
    <definedName name="BExGPPENQIANVGLVQJ77DK5JPRTB" localSheetId="7" hidden="1">#REF!</definedName>
    <definedName name="BExGPPENQIANVGLVQJ77DK5JPRTB" localSheetId="3" hidden="1">#REF!</definedName>
    <definedName name="BExGPPENQIANVGLVQJ77DK5JPRTB" localSheetId="0" hidden="1">#REF!</definedName>
    <definedName name="BExGPPENQIANVGLVQJ77DK5JPRTB" localSheetId="1" hidden="1">#REF!</definedName>
    <definedName name="BExGPPENQIANVGLVQJ77DK5JPRTB" hidden="1">#REF!</definedName>
    <definedName name="BExGPSUUG7TL5F5PTYU6G4HPJV1B" localSheetId="7" hidden="1">#REF!</definedName>
    <definedName name="BExGPSUUG7TL5F5PTYU6G4HPJV1B" localSheetId="3" hidden="1">#REF!</definedName>
    <definedName name="BExGPSUUG7TL5F5PTYU6G4HPJV1B" localSheetId="0" hidden="1">#REF!</definedName>
    <definedName name="BExGPSUUG7TL5F5PTYU6G4HPJV1B" localSheetId="1" hidden="1">#REF!</definedName>
    <definedName name="BExGPSUUG7TL5F5PTYU6G4HPJV1B" hidden="1">#REF!</definedName>
    <definedName name="BExGQ1E950UYXYWQ84EZEQPWHVYY" localSheetId="7" hidden="1">#REF!</definedName>
    <definedName name="BExGQ1E950UYXYWQ84EZEQPWHVYY" localSheetId="3" hidden="1">#REF!</definedName>
    <definedName name="BExGQ1E950UYXYWQ84EZEQPWHVYY" localSheetId="0" hidden="1">#REF!</definedName>
    <definedName name="BExGQ1E950UYXYWQ84EZEQPWHVYY" localSheetId="1" hidden="1">#REF!</definedName>
    <definedName name="BExGQ1E950UYXYWQ84EZEQPWHVYY" hidden="1">#REF!</definedName>
    <definedName name="BExGQ1ZU4967P72AHF4V1D0FOL5C" localSheetId="7" hidden="1">#REF!</definedName>
    <definedName name="BExGQ1ZU4967P72AHF4V1D0FOL5C" localSheetId="3" hidden="1">#REF!</definedName>
    <definedName name="BExGQ1ZU4967P72AHF4V1D0FOL5C" localSheetId="0" hidden="1">#REF!</definedName>
    <definedName name="BExGQ1ZU4967P72AHF4V1D0FOL5C" localSheetId="1" hidden="1">#REF!</definedName>
    <definedName name="BExGQ1ZU4967P72AHF4V1D0FOL5C" hidden="1">#REF!</definedName>
    <definedName name="BExGQ36ZOMR9GV8T05M605MMOY3Y" localSheetId="7" hidden="1">#REF!</definedName>
    <definedName name="BExGQ36ZOMR9GV8T05M605MMOY3Y" localSheetId="3" hidden="1">#REF!</definedName>
    <definedName name="BExGQ36ZOMR9GV8T05M605MMOY3Y" localSheetId="0" hidden="1">#REF!</definedName>
    <definedName name="BExGQ36ZOMR9GV8T05M605MMOY3Y" localSheetId="1" hidden="1">#REF!</definedName>
    <definedName name="BExGQ36ZOMR9GV8T05M605MMOY3Y" hidden="1">#REF!</definedName>
    <definedName name="BExGQ4ZP0PPMLDNVBUG12W9FFVI9" localSheetId="7" hidden="1">#REF!</definedName>
    <definedName name="BExGQ4ZP0PPMLDNVBUG12W9FFVI9" localSheetId="3" hidden="1">#REF!</definedName>
    <definedName name="BExGQ4ZP0PPMLDNVBUG12W9FFVI9" localSheetId="0" hidden="1">#REF!</definedName>
    <definedName name="BExGQ4ZP0PPMLDNVBUG12W9FFVI9" localSheetId="1" hidden="1">#REF!</definedName>
    <definedName name="BExGQ4ZP0PPMLDNVBUG12W9FFVI9" hidden="1">#REF!</definedName>
    <definedName name="BExGQ61DTJ0SBFMDFBAK3XZ9O0ZO" localSheetId="7" hidden="1">#REF!</definedName>
    <definedName name="BExGQ61DTJ0SBFMDFBAK3XZ9O0ZO" localSheetId="3" hidden="1">#REF!</definedName>
    <definedName name="BExGQ61DTJ0SBFMDFBAK3XZ9O0ZO" localSheetId="0" hidden="1">#REF!</definedName>
    <definedName name="BExGQ61DTJ0SBFMDFBAK3XZ9O0ZO" localSheetId="1" hidden="1">#REF!</definedName>
    <definedName name="BExGQ61DTJ0SBFMDFBAK3XZ9O0ZO" hidden="1">#REF!</definedName>
    <definedName name="BExGQ6SG9XEOD0VMBAR22YPZWSTA" localSheetId="7" hidden="1">#REF!</definedName>
    <definedName name="BExGQ6SG9XEOD0VMBAR22YPZWSTA" localSheetId="3" hidden="1">#REF!</definedName>
    <definedName name="BExGQ6SG9XEOD0VMBAR22YPZWSTA" localSheetId="0" hidden="1">#REF!</definedName>
    <definedName name="BExGQ6SG9XEOD0VMBAR22YPZWSTA" localSheetId="1" hidden="1">#REF!</definedName>
    <definedName name="BExGQ6SG9XEOD0VMBAR22YPZWSTA" hidden="1">#REF!</definedName>
    <definedName name="BExGQ8FQN3FRAGH5H2V74848P5JX" localSheetId="7" hidden="1">#REF!</definedName>
    <definedName name="BExGQ8FQN3FRAGH5H2V74848P5JX" localSheetId="3" hidden="1">#REF!</definedName>
    <definedName name="BExGQ8FQN3FRAGH5H2V74848P5JX" localSheetId="0" hidden="1">#REF!</definedName>
    <definedName name="BExGQ8FQN3FRAGH5H2V74848P5JX" localSheetId="1" hidden="1">#REF!</definedName>
    <definedName name="BExGQ8FQN3FRAGH5H2V74848P5JX" hidden="1">#REF!</definedName>
    <definedName name="BExGQGJ1A7LNZUS8QSMOG8UNGLMK" localSheetId="7" hidden="1">#REF!</definedName>
    <definedName name="BExGQGJ1A7LNZUS8QSMOG8UNGLMK" localSheetId="3" hidden="1">#REF!</definedName>
    <definedName name="BExGQGJ1A7LNZUS8QSMOG8UNGLMK" localSheetId="0" hidden="1">#REF!</definedName>
    <definedName name="BExGQGJ1A7LNZUS8QSMOG8UNGLMK" localSheetId="1" hidden="1">#REF!</definedName>
    <definedName name="BExGQGJ1A7LNZUS8QSMOG8UNGLMK" hidden="1">#REF!</definedName>
    <definedName name="BExGQLBNZ35IK2VK33HJUAE4ADX2" localSheetId="7" hidden="1">#REF!</definedName>
    <definedName name="BExGQLBNZ35IK2VK33HJUAE4ADX2" localSheetId="3" hidden="1">#REF!</definedName>
    <definedName name="BExGQLBNZ35IK2VK33HJUAE4ADX2" localSheetId="0" hidden="1">#REF!</definedName>
    <definedName name="BExGQLBNZ35IK2VK33HJUAE4ADX2" localSheetId="1" hidden="1">#REF!</definedName>
    <definedName name="BExGQLBNZ35IK2VK33HJUAE4ADX2" hidden="1">#REF!</definedName>
    <definedName name="BExGQPO7ENFEQC0NC6MC9OZR2LHY" localSheetId="7" hidden="1">#REF!</definedName>
    <definedName name="BExGQPO7ENFEQC0NC6MC9OZR2LHY" localSheetId="3" hidden="1">#REF!</definedName>
    <definedName name="BExGQPO7ENFEQC0NC6MC9OZR2LHY" localSheetId="0" hidden="1">#REF!</definedName>
    <definedName name="BExGQPO7ENFEQC0NC6MC9OZR2LHY" localSheetId="1" hidden="1">#REF!</definedName>
    <definedName name="BExGQPO7ENFEQC0NC6MC9OZR2LHY" hidden="1">#REF!</definedName>
    <definedName name="BExGQX0H4EZMXBJTKJJE4ICJWN5O" localSheetId="7" hidden="1">#REF!</definedName>
    <definedName name="BExGQX0H4EZMXBJTKJJE4ICJWN5O" localSheetId="3" hidden="1">#REF!</definedName>
    <definedName name="BExGQX0H4EZMXBJTKJJE4ICJWN5O" localSheetId="0" hidden="1">#REF!</definedName>
    <definedName name="BExGQX0H4EZMXBJTKJJE4ICJWN5O" localSheetId="1" hidden="1">#REF!</definedName>
    <definedName name="BExGQX0H4EZMXBJTKJJE4ICJWN5O" hidden="1">#REF!</definedName>
    <definedName name="BExGR4CW3WRIID17GGX4MI9ZDHFE" localSheetId="7" hidden="1">#REF!</definedName>
    <definedName name="BExGR4CW3WRIID17GGX4MI9ZDHFE" localSheetId="3" hidden="1">#REF!</definedName>
    <definedName name="BExGR4CW3WRIID17GGX4MI9ZDHFE" localSheetId="0" hidden="1">#REF!</definedName>
    <definedName name="BExGR4CW3WRIID17GGX4MI9ZDHFE" localSheetId="1" hidden="1">#REF!</definedName>
    <definedName name="BExGR4CW3WRIID17GGX4MI9ZDHFE" hidden="1">#REF!</definedName>
    <definedName name="BExGR65GJX27MU2OL6NI5PB8XVB4" localSheetId="7" hidden="1">#REF!</definedName>
    <definedName name="BExGR65GJX27MU2OL6NI5PB8XVB4" localSheetId="3" hidden="1">#REF!</definedName>
    <definedName name="BExGR65GJX27MU2OL6NI5PB8XVB4" localSheetId="0" hidden="1">#REF!</definedName>
    <definedName name="BExGR65GJX27MU2OL6NI5PB8XVB4" localSheetId="1" hidden="1">#REF!</definedName>
    <definedName name="BExGR65GJX27MU2OL6NI5PB8XVB4" hidden="1">#REF!</definedName>
    <definedName name="BExGR6LQ97HETGS3CT96L4IK0JSH" localSheetId="7" hidden="1">#REF!</definedName>
    <definedName name="BExGR6LQ97HETGS3CT96L4IK0JSH" localSheetId="3" hidden="1">#REF!</definedName>
    <definedName name="BExGR6LQ97HETGS3CT96L4IK0JSH" localSheetId="0" hidden="1">#REF!</definedName>
    <definedName name="BExGR6LQ97HETGS3CT96L4IK0JSH" localSheetId="1" hidden="1">#REF!</definedName>
    <definedName name="BExGR6LQ97HETGS3CT96L4IK0JSH" hidden="1">#REF!</definedName>
    <definedName name="BExGR9ATP2LVT7B9OCPSLJ11H9SX" localSheetId="7" hidden="1">#REF!</definedName>
    <definedName name="BExGR9ATP2LVT7B9OCPSLJ11H9SX" localSheetId="3" hidden="1">#REF!</definedName>
    <definedName name="BExGR9ATP2LVT7B9OCPSLJ11H9SX" localSheetId="0" hidden="1">#REF!</definedName>
    <definedName name="BExGR9ATP2LVT7B9OCPSLJ11H9SX" localSheetId="1" hidden="1">#REF!</definedName>
    <definedName name="BExGR9ATP2LVT7B9OCPSLJ11H9SX" hidden="1">#REF!</definedName>
    <definedName name="BExGRILCZ3BMTGDY72B1Q9BUGW0J" localSheetId="7" hidden="1">#REF!</definedName>
    <definedName name="BExGRILCZ3BMTGDY72B1Q9BUGW0J" localSheetId="3" hidden="1">#REF!</definedName>
    <definedName name="BExGRILCZ3BMTGDY72B1Q9BUGW0J" localSheetId="0" hidden="1">#REF!</definedName>
    <definedName name="BExGRILCZ3BMTGDY72B1Q9BUGW0J" localSheetId="1" hidden="1">#REF!</definedName>
    <definedName name="BExGRILCZ3BMTGDY72B1Q9BUGW0J" hidden="1">#REF!</definedName>
    <definedName name="BExGRNZJ74Y6OYJB9F9Y9T3CAHOS" localSheetId="7" hidden="1">#REF!</definedName>
    <definedName name="BExGRNZJ74Y6OYJB9F9Y9T3CAHOS" localSheetId="3" hidden="1">#REF!</definedName>
    <definedName name="BExGRNZJ74Y6OYJB9F9Y9T3CAHOS" localSheetId="0" hidden="1">#REF!</definedName>
    <definedName name="BExGRNZJ74Y6OYJB9F9Y9T3CAHOS" localSheetId="1" hidden="1">#REF!</definedName>
    <definedName name="BExGRNZJ74Y6OYJB9F9Y9T3CAHOS" hidden="1">#REF!</definedName>
    <definedName name="BExGRPC5QJQ7UGQ4P7CFWVGRQGFW" localSheetId="7" hidden="1">#REF!</definedName>
    <definedName name="BExGRPC5QJQ7UGQ4P7CFWVGRQGFW" localSheetId="3" hidden="1">#REF!</definedName>
    <definedName name="BExGRPC5QJQ7UGQ4P7CFWVGRQGFW" localSheetId="0" hidden="1">#REF!</definedName>
    <definedName name="BExGRPC5QJQ7UGQ4P7CFWVGRQGFW" localSheetId="1" hidden="1">#REF!</definedName>
    <definedName name="BExGRPC5QJQ7UGQ4P7CFWVGRQGFW" hidden="1">#REF!</definedName>
    <definedName name="BExGRSMULUXOBEN8G0TK90PRKQ9O" localSheetId="7" hidden="1">#REF!</definedName>
    <definedName name="BExGRSMULUXOBEN8G0TK90PRKQ9O" localSheetId="3" hidden="1">#REF!</definedName>
    <definedName name="BExGRSMULUXOBEN8G0TK90PRKQ9O" localSheetId="0" hidden="1">#REF!</definedName>
    <definedName name="BExGRSMULUXOBEN8G0TK90PRKQ9O" localSheetId="1" hidden="1">#REF!</definedName>
    <definedName name="BExGRSMULUXOBEN8G0TK90PRKQ9O" hidden="1">#REF!</definedName>
    <definedName name="BExGRUKVVKDL8483WI70VN2QZDGD" localSheetId="7" hidden="1">#REF!</definedName>
    <definedName name="BExGRUKVVKDL8483WI70VN2QZDGD" localSheetId="3" hidden="1">#REF!</definedName>
    <definedName name="BExGRUKVVKDL8483WI70VN2QZDGD" localSheetId="0" hidden="1">#REF!</definedName>
    <definedName name="BExGRUKVVKDL8483WI70VN2QZDGD" localSheetId="1" hidden="1">#REF!</definedName>
    <definedName name="BExGRUKVVKDL8483WI70VN2QZDGD" hidden="1">#REF!</definedName>
    <definedName name="BExGS2IWR5DUNJ1U9PAKIV8CMBNI" localSheetId="7" hidden="1">#REF!</definedName>
    <definedName name="BExGS2IWR5DUNJ1U9PAKIV8CMBNI" localSheetId="3" hidden="1">#REF!</definedName>
    <definedName name="BExGS2IWR5DUNJ1U9PAKIV8CMBNI" localSheetId="0" hidden="1">#REF!</definedName>
    <definedName name="BExGS2IWR5DUNJ1U9PAKIV8CMBNI" localSheetId="1" hidden="1">#REF!</definedName>
    <definedName name="BExGS2IWR5DUNJ1U9PAKIV8CMBNI" hidden="1">#REF!</definedName>
    <definedName name="BExGS69P9FFTEOPDS0MWFKF45G47" localSheetId="7" hidden="1">#REF!</definedName>
    <definedName name="BExGS69P9FFTEOPDS0MWFKF45G47" localSheetId="3" hidden="1">#REF!</definedName>
    <definedName name="BExGS69P9FFTEOPDS0MWFKF45G47" localSheetId="0" hidden="1">#REF!</definedName>
    <definedName name="BExGS69P9FFTEOPDS0MWFKF45G47" localSheetId="1" hidden="1">#REF!</definedName>
    <definedName name="BExGS69P9FFTEOPDS0MWFKF45G47" hidden="1">#REF!</definedName>
    <definedName name="BExGS6F1JFHM5MUJ1RFO50WP6D05" localSheetId="7" hidden="1">#REF!</definedName>
    <definedName name="BExGS6F1JFHM5MUJ1RFO50WP6D05" localSheetId="3" hidden="1">#REF!</definedName>
    <definedName name="BExGS6F1JFHM5MUJ1RFO50WP6D05" localSheetId="0" hidden="1">#REF!</definedName>
    <definedName name="BExGS6F1JFHM5MUJ1RFO50WP6D05" localSheetId="1" hidden="1">#REF!</definedName>
    <definedName name="BExGS6F1JFHM5MUJ1RFO50WP6D05" hidden="1">#REF!</definedName>
    <definedName name="BExGSA5YB5ZGE4NHDVCZ55TQAJTL" localSheetId="7" hidden="1">#REF!</definedName>
    <definedName name="BExGSA5YB5ZGE4NHDVCZ55TQAJTL" localSheetId="3" hidden="1">#REF!</definedName>
    <definedName name="BExGSA5YB5ZGE4NHDVCZ55TQAJTL" localSheetId="0" hidden="1">#REF!</definedName>
    <definedName name="BExGSA5YB5ZGE4NHDVCZ55TQAJTL" localSheetId="1" hidden="1">#REF!</definedName>
    <definedName name="BExGSA5YB5ZGE4NHDVCZ55TQAJTL" hidden="1">#REF!</definedName>
    <definedName name="BExGSBYPYOBOB218ABCIM2X63GJ8" localSheetId="7" hidden="1">#REF!</definedName>
    <definedName name="BExGSBYPYOBOB218ABCIM2X63GJ8" localSheetId="3" hidden="1">#REF!</definedName>
    <definedName name="BExGSBYPYOBOB218ABCIM2X63GJ8" localSheetId="0" hidden="1">#REF!</definedName>
    <definedName name="BExGSBYPYOBOB218ABCIM2X63GJ8" localSheetId="1" hidden="1">#REF!</definedName>
    <definedName name="BExGSBYPYOBOB218ABCIM2X63GJ8" hidden="1">#REF!</definedName>
    <definedName name="BExGSCEUCQQVDEEKWJ677QTGUVTE" localSheetId="7" hidden="1">#REF!</definedName>
    <definedName name="BExGSCEUCQQVDEEKWJ677QTGUVTE" localSheetId="3" hidden="1">#REF!</definedName>
    <definedName name="BExGSCEUCQQVDEEKWJ677QTGUVTE" localSheetId="0" hidden="1">#REF!</definedName>
    <definedName name="BExGSCEUCQQVDEEKWJ677QTGUVTE" localSheetId="1" hidden="1">#REF!</definedName>
    <definedName name="BExGSCEUCQQVDEEKWJ677QTGUVTE" hidden="1">#REF!</definedName>
    <definedName name="BExGSQY65LH1PCKKM5WHDW83F35O" localSheetId="7" hidden="1">#REF!</definedName>
    <definedName name="BExGSQY65LH1PCKKM5WHDW83F35O" localSheetId="3" hidden="1">#REF!</definedName>
    <definedName name="BExGSQY65LH1PCKKM5WHDW83F35O" localSheetId="0" hidden="1">#REF!</definedName>
    <definedName name="BExGSQY65LH1PCKKM5WHDW83F35O" localSheetId="1" hidden="1">#REF!</definedName>
    <definedName name="BExGSQY65LH1PCKKM5WHDW83F35O" hidden="1">#REF!</definedName>
    <definedName name="BExGSYW1GKISF0PMUAK3XJK9PEW9" localSheetId="7" hidden="1">#REF!</definedName>
    <definedName name="BExGSYW1GKISF0PMUAK3XJK9PEW9" localSheetId="3" hidden="1">#REF!</definedName>
    <definedName name="BExGSYW1GKISF0PMUAK3XJK9PEW9" localSheetId="0" hidden="1">#REF!</definedName>
    <definedName name="BExGSYW1GKISF0PMUAK3XJK9PEW9" localSheetId="1" hidden="1">#REF!</definedName>
    <definedName name="BExGSYW1GKISF0PMUAK3XJK9PEW9" hidden="1">#REF!</definedName>
    <definedName name="BExGT0DZJB6LSF6L693UUB9EY1VQ" localSheetId="7" hidden="1">#REF!</definedName>
    <definedName name="BExGT0DZJB6LSF6L693UUB9EY1VQ" localSheetId="3" hidden="1">#REF!</definedName>
    <definedName name="BExGT0DZJB6LSF6L693UUB9EY1VQ" localSheetId="0" hidden="1">#REF!</definedName>
    <definedName name="BExGT0DZJB6LSF6L693UUB9EY1VQ" localSheetId="1" hidden="1">#REF!</definedName>
    <definedName name="BExGT0DZJB6LSF6L693UUB9EY1VQ" hidden="1">#REF!</definedName>
    <definedName name="BExGTEMKIEF46KBIDWCAOAN5U718" localSheetId="7" hidden="1">#REF!</definedName>
    <definedName name="BExGTEMKIEF46KBIDWCAOAN5U718" localSheetId="3" hidden="1">#REF!</definedName>
    <definedName name="BExGTEMKIEF46KBIDWCAOAN5U718" localSheetId="0" hidden="1">#REF!</definedName>
    <definedName name="BExGTEMKIEF46KBIDWCAOAN5U718" localSheetId="1" hidden="1">#REF!</definedName>
    <definedName name="BExGTEMKIEF46KBIDWCAOAN5U718" hidden="1">#REF!</definedName>
    <definedName name="BExGTGVFIF8HOQXR54SK065A8M4K" localSheetId="7" hidden="1">#REF!</definedName>
    <definedName name="BExGTGVFIF8HOQXR54SK065A8M4K" localSheetId="3" hidden="1">#REF!</definedName>
    <definedName name="BExGTGVFIF8HOQXR54SK065A8M4K" localSheetId="0" hidden="1">#REF!</definedName>
    <definedName name="BExGTGVFIF8HOQXR54SK065A8M4K" localSheetId="1" hidden="1">#REF!</definedName>
    <definedName name="BExGTGVFIF8HOQXR54SK065A8M4K" hidden="1">#REF!</definedName>
    <definedName name="BExGTIYX3OWPIINOGY1E4QQYSKHP" localSheetId="7" hidden="1">#REF!</definedName>
    <definedName name="BExGTIYX3OWPIINOGY1E4QQYSKHP" localSheetId="3" hidden="1">#REF!</definedName>
    <definedName name="BExGTIYX3OWPIINOGY1E4QQYSKHP" localSheetId="0" hidden="1">#REF!</definedName>
    <definedName name="BExGTIYX3OWPIINOGY1E4QQYSKHP" localSheetId="1" hidden="1">#REF!</definedName>
    <definedName name="BExGTIYX3OWPIINOGY1E4QQYSKHP" hidden="1">#REF!</definedName>
    <definedName name="BExGTKGUN0KUU3C0RL2LK98D8MEK" localSheetId="7" hidden="1">#REF!</definedName>
    <definedName name="BExGTKGUN0KUU3C0RL2LK98D8MEK" localSheetId="3" hidden="1">#REF!</definedName>
    <definedName name="BExGTKGUN0KUU3C0RL2LK98D8MEK" localSheetId="0" hidden="1">#REF!</definedName>
    <definedName name="BExGTKGUN0KUU3C0RL2LK98D8MEK" localSheetId="1" hidden="1">#REF!</definedName>
    <definedName name="BExGTKGUN0KUU3C0RL2LK98D8MEK" hidden="1">#REF!</definedName>
    <definedName name="BExGTV3U5SZUPLTWEMEY3IIN1L4L" localSheetId="7" hidden="1">#REF!</definedName>
    <definedName name="BExGTV3U5SZUPLTWEMEY3IIN1L4L" localSheetId="3" hidden="1">#REF!</definedName>
    <definedName name="BExGTV3U5SZUPLTWEMEY3IIN1L4L" localSheetId="0" hidden="1">#REF!</definedName>
    <definedName name="BExGTV3U5SZUPLTWEMEY3IIN1L4L" localSheetId="1" hidden="1">#REF!</definedName>
    <definedName name="BExGTV3U5SZUPLTWEMEY3IIN1L4L" hidden="1">#REF!</definedName>
    <definedName name="BExGTZ046J7VMUG4YPKFN2K8TWB7" localSheetId="7" hidden="1">#REF!</definedName>
    <definedName name="BExGTZ046J7VMUG4YPKFN2K8TWB7" localSheetId="3" hidden="1">#REF!</definedName>
    <definedName name="BExGTZ046J7VMUG4YPKFN2K8TWB7" localSheetId="0" hidden="1">#REF!</definedName>
    <definedName name="BExGTZ046J7VMUG4YPKFN2K8TWB7" localSheetId="1" hidden="1">#REF!</definedName>
    <definedName name="BExGTZ046J7VMUG4YPKFN2K8TWB7" hidden="1">#REF!</definedName>
    <definedName name="BExGTZ04EFFQ3Z3JMM0G35JYWUK3" localSheetId="7" hidden="1">#REF!</definedName>
    <definedName name="BExGTZ04EFFQ3Z3JMM0G35JYWUK3" localSheetId="3" hidden="1">#REF!</definedName>
    <definedName name="BExGTZ04EFFQ3Z3JMM0G35JYWUK3" localSheetId="0" hidden="1">#REF!</definedName>
    <definedName name="BExGTZ04EFFQ3Z3JMM0G35JYWUK3" localSheetId="1" hidden="1">#REF!</definedName>
    <definedName name="BExGTZ04EFFQ3Z3JMM0G35JYWUK3" hidden="1">#REF!</definedName>
    <definedName name="BExGU2G9OPRZRIU9YGF6NX9FUW0J" localSheetId="7" hidden="1">#REF!</definedName>
    <definedName name="BExGU2G9OPRZRIU9YGF6NX9FUW0J" localSheetId="3" hidden="1">#REF!</definedName>
    <definedName name="BExGU2G9OPRZRIU9YGF6NX9FUW0J" localSheetId="0" hidden="1">#REF!</definedName>
    <definedName name="BExGU2G9OPRZRIU9YGF6NX9FUW0J" localSheetId="1" hidden="1">#REF!</definedName>
    <definedName name="BExGU2G9OPRZRIU9YGF6NX9FUW0J" hidden="1">#REF!</definedName>
    <definedName name="BExGU6HTKLRZO8UOI3DTAM5RFDBA" localSheetId="7" hidden="1">#REF!</definedName>
    <definedName name="BExGU6HTKLRZO8UOI3DTAM5RFDBA" localSheetId="3" hidden="1">#REF!</definedName>
    <definedName name="BExGU6HTKLRZO8UOI3DTAM5RFDBA" localSheetId="0" hidden="1">#REF!</definedName>
    <definedName name="BExGU6HTKLRZO8UOI3DTAM5RFDBA" localSheetId="1" hidden="1">#REF!</definedName>
    <definedName name="BExGU6HTKLRZO8UOI3DTAM5RFDBA" hidden="1">#REF!</definedName>
    <definedName name="BExGUDDZXFFQHAF4UZF8ZB1HO7H6" localSheetId="7" hidden="1">#REF!</definedName>
    <definedName name="BExGUDDZXFFQHAF4UZF8ZB1HO7H6" localSheetId="3" hidden="1">#REF!</definedName>
    <definedName name="BExGUDDZXFFQHAF4UZF8ZB1HO7H6" localSheetId="0" hidden="1">#REF!</definedName>
    <definedName name="BExGUDDZXFFQHAF4UZF8ZB1HO7H6" localSheetId="1" hidden="1">#REF!</definedName>
    <definedName name="BExGUDDZXFFQHAF4UZF8ZB1HO7H6" hidden="1">#REF!</definedName>
    <definedName name="BExGUI6NCRHY7EAB6SK6EPPMWFG1" localSheetId="7" hidden="1">#REF!</definedName>
    <definedName name="BExGUI6NCRHY7EAB6SK6EPPMWFG1" localSheetId="3" hidden="1">#REF!</definedName>
    <definedName name="BExGUI6NCRHY7EAB6SK6EPPMWFG1" localSheetId="0" hidden="1">#REF!</definedName>
    <definedName name="BExGUI6NCRHY7EAB6SK6EPPMWFG1" localSheetId="1" hidden="1">#REF!</definedName>
    <definedName name="BExGUI6NCRHY7EAB6SK6EPPMWFG1" hidden="1">#REF!</definedName>
    <definedName name="BExGUIBXBRHGM97ZX6GBA4ZDQ79C" localSheetId="7" hidden="1">#REF!</definedName>
    <definedName name="BExGUIBXBRHGM97ZX6GBA4ZDQ79C" localSheetId="3" hidden="1">#REF!</definedName>
    <definedName name="BExGUIBXBRHGM97ZX6GBA4ZDQ79C" localSheetId="0" hidden="1">#REF!</definedName>
    <definedName name="BExGUIBXBRHGM97ZX6GBA4ZDQ79C" localSheetId="1" hidden="1">#REF!</definedName>
    <definedName name="BExGUIBXBRHGM97ZX6GBA4ZDQ79C" hidden="1">#REF!</definedName>
    <definedName name="BExGUM8D91UNPCOO4TKP9FGX85TF" localSheetId="7" hidden="1">#REF!</definedName>
    <definedName name="BExGUM8D91UNPCOO4TKP9FGX85TF" localSheetId="3" hidden="1">#REF!</definedName>
    <definedName name="BExGUM8D91UNPCOO4TKP9FGX85TF" localSheetId="0" hidden="1">#REF!</definedName>
    <definedName name="BExGUM8D91UNPCOO4TKP9FGX85TF" localSheetId="1" hidden="1">#REF!</definedName>
    <definedName name="BExGUM8D91UNPCOO4TKP9FGX85TF" hidden="1">#REF!</definedName>
    <definedName name="BExGUMDP0WYFBZL2MCB36WWJIC04" localSheetId="7" hidden="1">#REF!</definedName>
    <definedName name="BExGUMDP0WYFBZL2MCB36WWJIC04" localSheetId="3" hidden="1">#REF!</definedName>
    <definedName name="BExGUMDP0WYFBZL2MCB36WWJIC04" localSheetId="0" hidden="1">#REF!</definedName>
    <definedName name="BExGUMDP0WYFBZL2MCB36WWJIC04" localSheetId="1" hidden="1">#REF!</definedName>
    <definedName name="BExGUMDP0WYFBZL2MCB36WWJIC04" hidden="1">#REF!</definedName>
    <definedName name="BExGUQF9N9FKI7S0H30WUAEB5LPD" localSheetId="7" hidden="1">#REF!</definedName>
    <definedName name="BExGUQF9N9FKI7S0H30WUAEB5LPD" localSheetId="3" hidden="1">#REF!</definedName>
    <definedName name="BExGUQF9N9FKI7S0H30WUAEB5LPD" localSheetId="0" hidden="1">#REF!</definedName>
    <definedName name="BExGUQF9N9FKI7S0H30WUAEB5LPD" localSheetId="1" hidden="1">#REF!</definedName>
    <definedName name="BExGUQF9N9FKI7S0H30WUAEB5LPD" hidden="1">#REF!</definedName>
    <definedName name="BExGUR6BA03XPBK60SQUW197GJ5X" localSheetId="7" hidden="1">#REF!</definedName>
    <definedName name="BExGUR6BA03XPBK60SQUW197GJ5X" localSheetId="3" hidden="1">#REF!</definedName>
    <definedName name="BExGUR6BA03XPBK60SQUW197GJ5X" localSheetId="0" hidden="1">#REF!</definedName>
    <definedName name="BExGUR6BA03XPBK60SQUW197GJ5X" localSheetId="1" hidden="1">#REF!</definedName>
    <definedName name="BExGUR6BA03XPBK60SQUW197GJ5X" hidden="1">#REF!</definedName>
    <definedName name="BExGUVIP60TA4B7X2PFGMBFUSKGX" localSheetId="7" hidden="1">#REF!</definedName>
    <definedName name="BExGUVIP60TA4B7X2PFGMBFUSKGX" localSheetId="3" hidden="1">#REF!</definedName>
    <definedName name="BExGUVIP60TA4B7X2PFGMBFUSKGX" localSheetId="0" hidden="1">#REF!</definedName>
    <definedName name="BExGUVIP60TA4B7X2PFGMBFUSKGX" localSheetId="1" hidden="1">#REF!</definedName>
    <definedName name="BExGUVIP60TA4B7X2PFGMBFUSKGX" hidden="1">#REF!</definedName>
    <definedName name="BExGUVTIIWAK5T0F5FD428QDO46W" localSheetId="7" hidden="1">#REF!</definedName>
    <definedName name="BExGUVTIIWAK5T0F5FD428QDO46W" localSheetId="3" hidden="1">#REF!</definedName>
    <definedName name="BExGUVTIIWAK5T0F5FD428QDO46W" localSheetId="0" hidden="1">#REF!</definedName>
    <definedName name="BExGUVTIIWAK5T0F5FD428QDO46W" localSheetId="1" hidden="1">#REF!</definedName>
    <definedName name="BExGUVTIIWAK5T0F5FD428QDO46W" hidden="1">#REF!</definedName>
    <definedName name="BExGUZKF06F209XL1IZWVJEQ82EE" localSheetId="7" hidden="1">#REF!</definedName>
    <definedName name="BExGUZKF06F209XL1IZWVJEQ82EE" localSheetId="3" hidden="1">#REF!</definedName>
    <definedName name="BExGUZKF06F209XL1IZWVJEQ82EE" localSheetId="0" hidden="1">#REF!</definedName>
    <definedName name="BExGUZKF06F209XL1IZWVJEQ82EE" localSheetId="1" hidden="1">#REF!</definedName>
    <definedName name="BExGUZKF06F209XL1IZWVJEQ82EE" hidden="1">#REF!</definedName>
    <definedName name="BExGUZPWM950OZ8P1A3N86LXK97U" localSheetId="7" hidden="1">#REF!</definedName>
    <definedName name="BExGUZPWM950OZ8P1A3N86LXK97U" localSheetId="3" hidden="1">#REF!</definedName>
    <definedName name="BExGUZPWM950OZ8P1A3N86LXK97U" localSheetId="0" hidden="1">#REF!</definedName>
    <definedName name="BExGUZPWM950OZ8P1A3N86LXK97U" localSheetId="1" hidden="1">#REF!</definedName>
    <definedName name="BExGUZPWM950OZ8P1A3N86LXK97U" hidden="1">#REF!</definedName>
    <definedName name="BExGV2EVT380QHD4AP2RL9MR8L5L" localSheetId="7" hidden="1">#REF!</definedName>
    <definedName name="BExGV2EVT380QHD4AP2RL9MR8L5L" localSheetId="3" hidden="1">#REF!</definedName>
    <definedName name="BExGV2EVT380QHD4AP2RL9MR8L5L" localSheetId="0" hidden="1">#REF!</definedName>
    <definedName name="BExGV2EVT380QHD4AP2RL9MR8L5L" localSheetId="1" hidden="1">#REF!</definedName>
    <definedName name="BExGV2EVT380QHD4AP2RL9MR8L5L" hidden="1">#REF!</definedName>
    <definedName name="BExGVBUSKOI7KB24K40PTXJE6MER" localSheetId="7" hidden="1">#REF!</definedName>
    <definedName name="BExGVBUSKOI7KB24K40PTXJE6MER" localSheetId="3" hidden="1">#REF!</definedName>
    <definedName name="BExGVBUSKOI7KB24K40PTXJE6MER" localSheetId="0" hidden="1">#REF!</definedName>
    <definedName name="BExGVBUSKOI7KB24K40PTXJE6MER" localSheetId="1" hidden="1">#REF!</definedName>
    <definedName name="BExGVBUSKOI7KB24K40PTXJE6MER" hidden="1">#REF!</definedName>
    <definedName name="BExGVGSQSVWTL2MNI6TT8Y92W3KA" localSheetId="7" hidden="1">#REF!</definedName>
    <definedName name="BExGVGSQSVWTL2MNI6TT8Y92W3KA" localSheetId="3" hidden="1">#REF!</definedName>
    <definedName name="BExGVGSQSVWTL2MNI6TT8Y92W3KA" localSheetId="0" hidden="1">#REF!</definedName>
    <definedName name="BExGVGSQSVWTL2MNI6TT8Y92W3KA" localSheetId="1" hidden="1">#REF!</definedName>
    <definedName name="BExGVGSQSVWTL2MNI6TT8Y92W3KA" hidden="1">#REF!</definedName>
    <definedName name="BExGVHP63K0GSYU17R73XGX6W2U6" localSheetId="7" hidden="1">#REF!</definedName>
    <definedName name="BExGVHP63K0GSYU17R73XGX6W2U6" localSheetId="3" hidden="1">#REF!</definedName>
    <definedName name="BExGVHP63K0GSYU17R73XGX6W2U6" localSheetId="0" hidden="1">#REF!</definedName>
    <definedName name="BExGVHP63K0GSYU17R73XGX6W2U6" localSheetId="1" hidden="1">#REF!</definedName>
    <definedName name="BExGVHP63K0GSYU17R73XGX6W2U6" hidden="1">#REF!</definedName>
    <definedName name="BExGVN3DDSLKWSP9MVJS9QMNEUIK" localSheetId="7" hidden="1">#REF!</definedName>
    <definedName name="BExGVN3DDSLKWSP9MVJS9QMNEUIK" localSheetId="3" hidden="1">#REF!</definedName>
    <definedName name="BExGVN3DDSLKWSP9MVJS9QMNEUIK" localSheetId="0" hidden="1">#REF!</definedName>
    <definedName name="BExGVN3DDSLKWSP9MVJS9QMNEUIK" localSheetId="1" hidden="1">#REF!</definedName>
    <definedName name="BExGVN3DDSLKWSP9MVJS9QMNEUIK" hidden="1">#REF!</definedName>
    <definedName name="BExGVUVVMLOCR9DPVUZSQ141EE4J" localSheetId="7" hidden="1">#REF!</definedName>
    <definedName name="BExGVUVVMLOCR9DPVUZSQ141EE4J" localSheetId="3" hidden="1">#REF!</definedName>
    <definedName name="BExGVUVVMLOCR9DPVUZSQ141EE4J" localSheetId="0" hidden="1">#REF!</definedName>
    <definedName name="BExGVUVVMLOCR9DPVUZSQ141EE4J" localSheetId="1" hidden="1">#REF!</definedName>
    <definedName name="BExGVUVVMLOCR9DPVUZSQ141EE4J" hidden="1">#REF!</definedName>
    <definedName name="BExGVV6OOLDQ3TXZK51TTF3YX0WN" localSheetId="7" hidden="1">#REF!</definedName>
    <definedName name="BExGVV6OOLDQ3TXZK51TTF3YX0WN" localSheetId="3" hidden="1">#REF!</definedName>
    <definedName name="BExGVV6OOLDQ3TXZK51TTF3YX0WN" localSheetId="0" hidden="1">#REF!</definedName>
    <definedName name="BExGVV6OOLDQ3TXZK51TTF3YX0WN" localSheetId="1" hidden="1">#REF!</definedName>
    <definedName name="BExGVV6OOLDQ3TXZK51TTF3YX0WN" hidden="1">#REF!</definedName>
    <definedName name="BExGW0KVS7U0C87XFZ78QW991IEV" localSheetId="7" hidden="1">#REF!</definedName>
    <definedName name="BExGW0KVS7U0C87XFZ78QW991IEV" localSheetId="3" hidden="1">#REF!</definedName>
    <definedName name="BExGW0KVS7U0C87XFZ78QW991IEV" localSheetId="0" hidden="1">#REF!</definedName>
    <definedName name="BExGW0KVS7U0C87XFZ78QW991IEV" localSheetId="1" hidden="1">#REF!</definedName>
    <definedName name="BExGW0KVS7U0C87XFZ78QW991IEV" hidden="1">#REF!</definedName>
    <definedName name="BExGW0Q7QHE29TGNWAWQ6GR0V6TQ" localSheetId="7" hidden="1">#REF!</definedName>
    <definedName name="BExGW0Q7QHE29TGNWAWQ6GR0V6TQ" localSheetId="3" hidden="1">#REF!</definedName>
    <definedName name="BExGW0Q7QHE29TGNWAWQ6GR0V6TQ" localSheetId="0" hidden="1">#REF!</definedName>
    <definedName name="BExGW0Q7QHE29TGNWAWQ6GR0V6TQ" localSheetId="1" hidden="1">#REF!</definedName>
    <definedName name="BExGW0Q7QHE29TGNWAWQ6GR0V6TQ" hidden="1">#REF!</definedName>
    <definedName name="BExGW2Z7AMPG6H9EXA9ML6EZVGGA" localSheetId="7" hidden="1">#REF!</definedName>
    <definedName name="BExGW2Z7AMPG6H9EXA9ML6EZVGGA" localSheetId="3" hidden="1">#REF!</definedName>
    <definedName name="BExGW2Z7AMPG6H9EXA9ML6EZVGGA" localSheetId="0" hidden="1">#REF!</definedName>
    <definedName name="BExGW2Z7AMPG6H9EXA9ML6EZVGGA" localSheetId="1" hidden="1">#REF!</definedName>
    <definedName name="BExGW2Z7AMPG6H9EXA9ML6EZVGGA" hidden="1">#REF!</definedName>
    <definedName name="BExGWABG5VT5XO1A196RK61AXA8C" localSheetId="7" hidden="1">#REF!</definedName>
    <definedName name="BExGWABG5VT5XO1A196RK61AXA8C" localSheetId="3" hidden="1">#REF!</definedName>
    <definedName name="BExGWABG5VT5XO1A196RK61AXA8C" localSheetId="0" hidden="1">#REF!</definedName>
    <definedName name="BExGWABG5VT5XO1A196RK61AXA8C" localSheetId="1" hidden="1">#REF!</definedName>
    <definedName name="BExGWABG5VT5XO1A196RK61AXA8C" hidden="1">#REF!</definedName>
    <definedName name="BExGWEO0JDG84NYLEAV5NSOAGMJZ" localSheetId="7" hidden="1">#REF!</definedName>
    <definedName name="BExGWEO0JDG84NYLEAV5NSOAGMJZ" localSheetId="3" hidden="1">#REF!</definedName>
    <definedName name="BExGWEO0JDG84NYLEAV5NSOAGMJZ" localSheetId="0" hidden="1">#REF!</definedName>
    <definedName name="BExGWEO0JDG84NYLEAV5NSOAGMJZ" localSheetId="1" hidden="1">#REF!</definedName>
    <definedName name="BExGWEO0JDG84NYLEAV5NSOAGMJZ" hidden="1">#REF!</definedName>
    <definedName name="BExGWLEOC70Z8QAJTPT2PDHTNM4L" localSheetId="7" hidden="1">#REF!</definedName>
    <definedName name="BExGWLEOC70Z8QAJTPT2PDHTNM4L" localSheetId="3" hidden="1">#REF!</definedName>
    <definedName name="BExGWLEOC70Z8QAJTPT2PDHTNM4L" localSheetId="0" hidden="1">#REF!</definedName>
    <definedName name="BExGWLEOC70Z8QAJTPT2PDHTNM4L" localSheetId="1" hidden="1">#REF!</definedName>
    <definedName name="BExGWLEOC70Z8QAJTPT2PDHTNM4L" hidden="1">#REF!</definedName>
    <definedName name="BExGWNCXLCRTLBVMTXYJ5PHQI6SS" localSheetId="7" hidden="1">#REF!</definedName>
    <definedName name="BExGWNCXLCRTLBVMTXYJ5PHQI6SS" localSheetId="3" hidden="1">#REF!</definedName>
    <definedName name="BExGWNCXLCRTLBVMTXYJ5PHQI6SS" localSheetId="0" hidden="1">#REF!</definedName>
    <definedName name="BExGWNCXLCRTLBVMTXYJ5PHQI6SS" localSheetId="1" hidden="1">#REF!</definedName>
    <definedName name="BExGWNCXLCRTLBVMTXYJ5PHQI6SS" hidden="1">#REF!</definedName>
    <definedName name="BExGX4L8N6ERT0Q4EVVNA97EGD80" localSheetId="7" hidden="1">#REF!</definedName>
    <definedName name="BExGX4L8N6ERT0Q4EVVNA97EGD80" localSheetId="3" hidden="1">#REF!</definedName>
    <definedName name="BExGX4L8N6ERT0Q4EVVNA97EGD80" localSheetId="0" hidden="1">#REF!</definedName>
    <definedName name="BExGX4L8N6ERT0Q4EVVNA97EGD80" localSheetId="1" hidden="1">#REF!</definedName>
    <definedName name="BExGX4L8N6ERT0Q4EVVNA97EGD80" hidden="1">#REF!</definedName>
    <definedName name="BExGX5MWTL78XM0QCP4NT564ML39" localSheetId="7" hidden="1">#REF!</definedName>
    <definedName name="BExGX5MWTL78XM0QCP4NT564ML39" localSheetId="3" hidden="1">#REF!</definedName>
    <definedName name="BExGX5MWTL78XM0QCP4NT564ML39" localSheetId="0" hidden="1">#REF!</definedName>
    <definedName name="BExGX5MWTL78XM0QCP4NT564ML39" localSheetId="1" hidden="1">#REF!</definedName>
    <definedName name="BExGX5MWTL78XM0QCP4NT564ML39" hidden="1">#REF!</definedName>
    <definedName name="BExGX6U988MCFIGDA1282F92U9AA" localSheetId="7" hidden="1">#REF!</definedName>
    <definedName name="BExGX6U988MCFIGDA1282F92U9AA" localSheetId="3" hidden="1">#REF!</definedName>
    <definedName name="BExGX6U988MCFIGDA1282F92U9AA" localSheetId="0" hidden="1">#REF!</definedName>
    <definedName name="BExGX6U988MCFIGDA1282F92U9AA" localSheetId="1" hidden="1">#REF!</definedName>
    <definedName name="BExGX6U988MCFIGDA1282F92U9AA" hidden="1">#REF!</definedName>
    <definedName name="BExGX7FTB1CKAT5HUW6H531FIY6I" localSheetId="7" hidden="1">#REF!</definedName>
    <definedName name="BExGX7FTB1CKAT5HUW6H531FIY6I" localSheetId="3" hidden="1">#REF!</definedName>
    <definedName name="BExGX7FTB1CKAT5HUW6H531FIY6I" localSheetId="0" hidden="1">#REF!</definedName>
    <definedName name="BExGX7FTB1CKAT5HUW6H531FIY6I" localSheetId="1" hidden="1">#REF!</definedName>
    <definedName name="BExGX7FTB1CKAT5HUW6H531FIY6I" hidden="1">#REF!</definedName>
    <definedName name="BExGX9DVACJQIZ4GH6YAD2A7F70O" localSheetId="7" hidden="1">#REF!</definedName>
    <definedName name="BExGX9DVACJQIZ4GH6YAD2A7F70O" localSheetId="3" hidden="1">#REF!</definedName>
    <definedName name="BExGX9DVACJQIZ4GH6YAD2A7F70O" localSheetId="0" hidden="1">#REF!</definedName>
    <definedName name="BExGX9DVACJQIZ4GH6YAD2A7F70O" localSheetId="1" hidden="1">#REF!</definedName>
    <definedName name="BExGX9DVACJQIZ4GH6YAD2A7F70O" hidden="1">#REF!</definedName>
    <definedName name="BExGXCZBQISQ3IMF6DJH1OXNAQP8" localSheetId="7" hidden="1">#REF!</definedName>
    <definedName name="BExGXCZBQISQ3IMF6DJH1OXNAQP8" localSheetId="3" hidden="1">#REF!</definedName>
    <definedName name="BExGXCZBQISQ3IMF6DJH1OXNAQP8" localSheetId="0" hidden="1">#REF!</definedName>
    <definedName name="BExGXCZBQISQ3IMF6DJH1OXNAQP8" localSheetId="1" hidden="1">#REF!</definedName>
    <definedName name="BExGXCZBQISQ3IMF6DJH1OXNAQP8" hidden="1">#REF!</definedName>
    <definedName name="BExGXDVP2S2Y8Z8Q43I78RCIK3DD" localSheetId="7" hidden="1">#REF!</definedName>
    <definedName name="BExGXDVP2S2Y8Z8Q43I78RCIK3DD" localSheetId="3" hidden="1">#REF!</definedName>
    <definedName name="BExGXDVP2S2Y8Z8Q43I78RCIK3DD" localSheetId="0" hidden="1">#REF!</definedName>
    <definedName name="BExGXDVP2S2Y8Z8Q43I78RCIK3DD" localSheetId="1" hidden="1">#REF!</definedName>
    <definedName name="BExGXDVP2S2Y8Z8Q43I78RCIK3DD" hidden="1">#REF!</definedName>
    <definedName name="BExGXJ9W5JU7TT9S0BKL5Y6VVB39" localSheetId="7" hidden="1">#REF!</definedName>
    <definedName name="BExGXJ9W5JU7TT9S0BKL5Y6VVB39" localSheetId="3" hidden="1">#REF!</definedName>
    <definedName name="BExGXJ9W5JU7TT9S0BKL5Y6VVB39" localSheetId="0" hidden="1">#REF!</definedName>
    <definedName name="BExGXJ9W5JU7TT9S0BKL5Y6VVB39" localSheetId="1" hidden="1">#REF!</definedName>
    <definedName name="BExGXJ9W5JU7TT9S0BKL5Y6VVB39" hidden="1">#REF!</definedName>
    <definedName name="BExGXWB73RJ4BASBQTQ8EY0EC1EB" localSheetId="7" hidden="1">#REF!</definedName>
    <definedName name="BExGXWB73RJ4BASBQTQ8EY0EC1EB" localSheetId="3" hidden="1">#REF!</definedName>
    <definedName name="BExGXWB73RJ4BASBQTQ8EY0EC1EB" localSheetId="0" hidden="1">#REF!</definedName>
    <definedName name="BExGXWB73RJ4BASBQTQ8EY0EC1EB" localSheetId="1" hidden="1">#REF!</definedName>
    <definedName name="BExGXWB73RJ4BASBQTQ8EY0EC1EB" hidden="1">#REF!</definedName>
    <definedName name="BExGXZ0ABB43C7SMRKZHWOSU9EQX" localSheetId="7" hidden="1">#REF!</definedName>
    <definedName name="BExGXZ0ABB43C7SMRKZHWOSU9EQX" localSheetId="3" hidden="1">#REF!</definedName>
    <definedName name="BExGXZ0ABB43C7SMRKZHWOSU9EQX" localSheetId="0" hidden="1">#REF!</definedName>
    <definedName name="BExGXZ0ABB43C7SMRKZHWOSU9EQX" localSheetId="1" hidden="1">#REF!</definedName>
    <definedName name="BExGXZ0ABB43C7SMRKZHWOSU9EQX" hidden="1">#REF!</definedName>
    <definedName name="BExGY6SU3SYVCJ3AG2ITY59SAZ5A" localSheetId="7" hidden="1">#REF!</definedName>
    <definedName name="BExGY6SU3SYVCJ3AG2ITY59SAZ5A" localSheetId="3" hidden="1">#REF!</definedName>
    <definedName name="BExGY6SU3SYVCJ3AG2ITY59SAZ5A" localSheetId="0" hidden="1">#REF!</definedName>
    <definedName name="BExGY6SU3SYVCJ3AG2ITY59SAZ5A" localSheetId="1" hidden="1">#REF!</definedName>
    <definedName name="BExGY6SU3SYVCJ3AG2ITY59SAZ5A" hidden="1">#REF!</definedName>
    <definedName name="BExGY6YA4P5KMY2VHT0DYK3YTFAX" localSheetId="7" hidden="1">#REF!</definedName>
    <definedName name="BExGY6YA4P5KMY2VHT0DYK3YTFAX" localSheetId="3" hidden="1">#REF!</definedName>
    <definedName name="BExGY6YA4P5KMY2VHT0DYK3YTFAX" localSheetId="0" hidden="1">#REF!</definedName>
    <definedName name="BExGY6YA4P5KMY2VHT0DYK3YTFAX" localSheetId="1" hidden="1">#REF!</definedName>
    <definedName name="BExGY6YA4P5KMY2VHT0DYK3YTFAX" hidden="1">#REF!</definedName>
    <definedName name="BExGY8G88PVVRYHPHRPJZFSX6HSC" localSheetId="7" hidden="1">#REF!</definedName>
    <definedName name="BExGY8G88PVVRYHPHRPJZFSX6HSC" localSheetId="3" hidden="1">#REF!</definedName>
    <definedName name="BExGY8G88PVVRYHPHRPJZFSX6HSC" localSheetId="0" hidden="1">#REF!</definedName>
    <definedName name="BExGY8G88PVVRYHPHRPJZFSX6HSC" localSheetId="1" hidden="1">#REF!</definedName>
    <definedName name="BExGY8G88PVVRYHPHRPJZFSX6HSC" hidden="1">#REF!</definedName>
    <definedName name="BExGYC718HTZ80PNKYPVIYGRJVF6" localSheetId="7" hidden="1">#REF!</definedName>
    <definedName name="BExGYC718HTZ80PNKYPVIYGRJVF6" localSheetId="3" hidden="1">#REF!</definedName>
    <definedName name="BExGYC718HTZ80PNKYPVIYGRJVF6" localSheetId="0" hidden="1">#REF!</definedName>
    <definedName name="BExGYC718HTZ80PNKYPVIYGRJVF6" localSheetId="1" hidden="1">#REF!</definedName>
    <definedName name="BExGYC718HTZ80PNKYPVIYGRJVF6" hidden="1">#REF!</definedName>
    <definedName name="BExGYCNATXZY2FID93B17YWIPPRD" localSheetId="7" hidden="1">#REF!</definedName>
    <definedName name="BExGYCNATXZY2FID93B17YWIPPRD" localSheetId="3" hidden="1">#REF!</definedName>
    <definedName name="BExGYCNATXZY2FID93B17YWIPPRD" localSheetId="0" hidden="1">#REF!</definedName>
    <definedName name="BExGYCNATXZY2FID93B17YWIPPRD" localSheetId="1" hidden="1">#REF!</definedName>
    <definedName name="BExGYCNATXZY2FID93B17YWIPPRD" hidden="1">#REF!</definedName>
    <definedName name="BExGYGJJJ3BBCQAOA51WHP01HN73" localSheetId="7" hidden="1">#REF!</definedName>
    <definedName name="BExGYGJJJ3BBCQAOA51WHP01HN73" localSheetId="3" hidden="1">#REF!</definedName>
    <definedName name="BExGYGJJJ3BBCQAOA51WHP01HN73" localSheetId="0" hidden="1">#REF!</definedName>
    <definedName name="BExGYGJJJ3BBCQAOA51WHP01HN73" localSheetId="1" hidden="1">#REF!</definedName>
    <definedName name="BExGYGJJJ3BBCQAOA51WHP01HN73" hidden="1">#REF!</definedName>
    <definedName name="BExGYOS6TV2C72PLRFU8RP1I58GY" localSheetId="7" hidden="1">#REF!</definedName>
    <definedName name="BExGYOS6TV2C72PLRFU8RP1I58GY" localSheetId="3" hidden="1">#REF!</definedName>
    <definedName name="BExGYOS6TV2C72PLRFU8RP1I58GY" localSheetId="0" hidden="1">#REF!</definedName>
    <definedName name="BExGYOS6TV2C72PLRFU8RP1I58GY" localSheetId="1" hidden="1">#REF!</definedName>
    <definedName name="BExGYOS6TV2C72PLRFU8RP1I58GY" hidden="1">#REF!</definedName>
    <definedName name="BExGYXBM828PX0KPDVAZBWDL6MJZ" localSheetId="7" hidden="1">#REF!</definedName>
    <definedName name="BExGYXBM828PX0KPDVAZBWDL6MJZ" localSheetId="3" hidden="1">#REF!</definedName>
    <definedName name="BExGYXBM828PX0KPDVAZBWDL6MJZ" localSheetId="0" hidden="1">#REF!</definedName>
    <definedName name="BExGYXBM828PX0KPDVAZBWDL6MJZ" localSheetId="1" hidden="1">#REF!</definedName>
    <definedName name="BExGYXBM828PX0KPDVAZBWDL6MJZ" hidden="1">#REF!</definedName>
    <definedName name="BExGZJ78ZWZCVHZ3BKEKFJZ6MAEO" localSheetId="7" hidden="1">#REF!</definedName>
    <definedName name="BExGZJ78ZWZCVHZ3BKEKFJZ6MAEO" localSheetId="3" hidden="1">#REF!</definedName>
    <definedName name="BExGZJ78ZWZCVHZ3BKEKFJZ6MAEO" localSheetId="0" hidden="1">#REF!</definedName>
    <definedName name="BExGZJ78ZWZCVHZ3BKEKFJZ6MAEO" localSheetId="1" hidden="1">#REF!</definedName>
    <definedName name="BExGZJ78ZWZCVHZ3BKEKFJZ6MAEO" hidden="1">#REF!</definedName>
    <definedName name="BExGZOLH2QV73J3M9IWDDPA62TP4" localSheetId="7" hidden="1">#REF!</definedName>
    <definedName name="BExGZOLH2QV73J3M9IWDDPA62TP4" localSheetId="3" hidden="1">#REF!</definedName>
    <definedName name="BExGZOLH2QV73J3M9IWDDPA62TP4" localSheetId="0" hidden="1">#REF!</definedName>
    <definedName name="BExGZOLH2QV73J3M9IWDDPA62TP4" localSheetId="1" hidden="1">#REF!</definedName>
    <definedName name="BExGZOLH2QV73J3M9IWDDPA62TP4" hidden="1">#REF!</definedName>
    <definedName name="BExGZP1PWGFKVVVN4YDIS22DZPCR" localSheetId="7" hidden="1">#REF!</definedName>
    <definedName name="BExGZP1PWGFKVVVN4YDIS22DZPCR" localSheetId="3" hidden="1">#REF!</definedName>
    <definedName name="BExGZP1PWGFKVVVN4YDIS22DZPCR" localSheetId="0" hidden="1">#REF!</definedName>
    <definedName name="BExGZP1PWGFKVVVN4YDIS22DZPCR" localSheetId="1" hidden="1">#REF!</definedName>
    <definedName name="BExGZP1PWGFKVVVN4YDIS22DZPCR" hidden="1">#REF!</definedName>
    <definedName name="BExGZQUHCPM6G5U9OM8JU339JAG6" localSheetId="7" hidden="1">#REF!</definedName>
    <definedName name="BExGZQUHCPM6G5U9OM8JU339JAG6" localSheetId="3" hidden="1">#REF!</definedName>
    <definedName name="BExGZQUHCPM6G5U9OM8JU339JAG6" localSheetId="0" hidden="1">#REF!</definedName>
    <definedName name="BExGZQUHCPM6G5U9OM8JU339JAG6" localSheetId="1" hidden="1">#REF!</definedName>
    <definedName name="BExGZQUHCPM6G5U9OM8JU339JAG6" hidden="1">#REF!</definedName>
    <definedName name="BExH00FQKX09BD5WU4DB5KPXAUYA" localSheetId="7" hidden="1">#REF!</definedName>
    <definedName name="BExH00FQKX09BD5WU4DB5KPXAUYA" localSheetId="3" hidden="1">#REF!</definedName>
    <definedName name="BExH00FQKX09BD5WU4DB5KPXAUYA" localSheetId="0" hidden="1">#REF!</definedName>
    <definedName name="BExH00FQKX09BD5WU4DB5KPXAUYA" localSheetId="1" hidden="1">#REF!</definedName>
    <definedName name="BExH00FQKX09BD5WU4DB5KPXAUYA" hidden="1">#REF!</definedName>
    <definedName name="BExH00L21GZX5YJJGVMOAWBERLP5" localSheetId="7" hidden="1">#REF!</definedName>
    <definedName name="BExH00L21GZX5YJJGVMOAWBERLP5" localSheetId="3" hidden="1">#REF!</definedName>
    <definedName name="BExH00L21GZX5YJJGVMOAWBERLP5" localSheetId="0" hidden="1">#REF!</definedName>
    <definedName name="BExH00L21GZX5YJJGVMOAWBERLP5" localSheetId="1" hidden="1">#REF!</definedName>
    <definedName name="BExH00L21GZX5YJJGVMOAWBERLP5" hidden="1">#REF!</definedName>
    <definedName name="BExH02ZD6VAY1KQLAQYBBI6WWIZB" localSheetId="7" hidden="1">#REF!</definedName>
    <definedName name="BExH02ZD6VAY1KQLAQYBBI6WWIZB" localSheetId="3" hidden="1">#REF!</definedName>
    <definedName name="BExH02ZD6VAY1KQLAQYBBI6WWIZB" localSheetId="0" hidden="1">#REF!</definedName>
    <definedName name="BExH02ZD6VAY1KQLAQYBBI6WWIZB" localSheetId="1" hidden="1">#REF!</definedName>
    <definedName name="BExH02ZD6VAY1KQLAQYBBI6WWIZB" hidden="1">#REF!</definedName>
    <definedName name="BExH08Z6LQCGGSGSAILMHX4X7JMD" localSheetId="7" hidden="1">#REF!</definedName>
    <definedName name="BExH08Z6LQCGGSGSAILMHX4X7JMD" localSheetId="3" hidden="1">#REF!</definedName>
    <definedName name="BExH08Z6LQCGGSGSAILMHX4X7JMD" localSheetId="0" hidden="1">#REF!</definedName>
    <definedName name="BExH08Z6LQCGGSGSAILMHX4X7JMD" localSheetId="1" hidden="1">#REF!</definedName>
    <definedName name="BExH08Z6LQCGGSGSAILMHX4X7JMD" hidden="1">#REF!</definedName>
    <definedName name="BExH0KT9Z8HEVRRQRGQ8YHXRLIJA" localSheetId="7" hidden="1">#REF!</definedName>
    <definedName name="BExH0KT9Z8HEVRRQRGQ8YHXRLIJA" localSheetId="3" hidden="1">#REF!</definedName>
    <definedName name="BExH0KT9Z8HEVRRQRGQ8YHXRLIJA" localSheetId="0" hidden="1">#REF!</definedName>
    <definedName name="BExH0KT9Z8HEVRRQRGQ8YHXRLIJA" localSheetId="1" hidden="1">#REF!</definedName>
    <definedName name="BExH0KT9Z8HEVRRQRGQ8YHXRLIJA" hidden="1">#REF!</definedName>
    <definedName name="BExH0M0FDN12YBOCKL3XL2Z7T7Y8" localSheetId="7" hidden="1">#REF!</definedName>
    <definedName name="BExH0M0FDN12YBOCKL3XL2Z7T7Y8" localSheetId="3" hidden="1">#REF!</definedName>
    <definedName name="BExH0M0FDN12YBOCKL3XL2Z7T7Y8" localSheetId="0" hidden="1">#REF!</definedName>
    <definedName name="BExH0M0FDN12YBOCKL3XL2Z7T7Y8" localSheetId="1" hidden="1">#REF!</definedName>
    <definedName name="BExH0M0FDN12YBOCKL3XL2Z7T7Y8" hidden="1">#REF!</definedName>
    <definedName name="BExH0O9G06YPZ5TN9RYT326I1CP2" localSheetId="7" hidden="1">#REF!</definedName>
    <definedName name="BExH0O9G06YPZ5TN9RYT326I1CP2" localSheetId="3" hidden="1">#REF!</definedName>
    <definedName name="BExH0O9G06YPZ5TN9RYT326I1CP2" localSheetId="0" hidden="1">#REF!</definedName>
    <definedName name="BExH0O9G06YPZ5TN9RYT326I1CP2" localSheetId="1" hidden="1">#REF!</definedName>
    <definedName name="BExH0O9G06YPZ5TN9RYT326I1CP2" hidden="1">#REF!</definedName>
    <definedName name="BExH0PGM6RG0F3AAGULBIGOH91C2" localSheetId="7" hidden="1">#REF!</definedName>
    <definedName name="BExH0PGM6RG0F3AAGULBIGOH91C2" localSheetId="3" hidden="1">#REF!</definedName>
    <definedName name="BExH0PGM6RG0F3AAGULBIGOH91C2" localSheetId="0" hidden="1">#REF!</definedName>
    <definedName name="BExH0PGM6RG0F3AAGULBIGOH91C2" localSheetId="1" hidden="1">#REF!</definedName>
    <definedName name="BExH0PGM6RG0F3AAGULBIGOH91C2" hidden="1">#REF!</definedName>
    <definedName name="BExH0QIB3F0YZLM5XYHBCU5F0OVR" localSheetId="7" hidden="1">#REF!</definedName>
    <definedName name="BExH0QIB3F0YZLM5XYHBCU5F0OVR" localSheetId="3" hidden="1">#REF!</definedName>
    <definedName name="BExH0QIB3F0YZLM5XYHBCU5F0OVR" localSheetId="0" hidden="1">#REF!</definedName>
    <definedName name="BExH0QIB3F0YZLM5XYHBCU5F0OVR" localSheetId="1" hidden="1">#REF!</definedName>
    <definedName name="BExH0QIB3F0YZLM5XYHBCU5F0OVR" hidden="1">#REF!</definedName>
    <definedName name="BExH0RK5LJAAP7O67ZFB4RG6WPPL" localSheetId="7" hidden="1">#REF!</definedName>
    <definedName name="BExH0RK5LJAAP7O67ZFB4RG6WPPL" localSheetId="3" hidden="1">#REF!</definedName>
    <definedName name="BExH0RK5LJAAP7O67ZFB4RG6WPPL" localSheetId="0" hidden="1">#REF!</definedName>
    <definedName name="BExH0RK5LJAAP7O67ZFB4RG6WPPL" localSheetId="1" hidden="1">#REF!</definedName>
    <definedName name="BExH0RK5LJAAP7O67ZFB4RG6WPPL" hidden="1">#REF!</definedName>
    <definedName name="BExH0WNJAKTJRCKMTX8O4KNMIIJM" localSheetId="7" hidden="1">#REF!</definedName>
    <definedName name="BExH0WNJAKTJRCKMTX8O4KNMIIJM" localSheetId="3" hidden="1">#REF!</definedName>
    <definedName name="BExH0WNJAKTJRCKMTX8O4KNMIIJM" localSheetId="0" hidden="1">#REF!</definedName>
    <definedName name="BExH0WNJAKTJRCKMTX8O4KNMIIJM" localSheetId="1" hidden="1">#REF!</definedName>
    <definedName name="BExH0WNJAKTJRCKMTX8O4KNMIIJM" hidden="1">#REF!</definedName>
    <definedName name="BExH12Y4WX542WI3ZEM15AK4UM9J" localSheetId="7" hidden="1">#REF!</definedName>
    <definedName name="BExH12Y4WX542WI3ZEM15AK4UM9J" localSheetId="3" hidden="1">#REF!</definedName>
    <definedName name="BExH12Y4WX542WI3ZEM15AK4UM9J" localSheetId="0" hidden="1">#REF!</definedName>
    <definedName name="BExH12Y4WX542WI3ZEM15AK4UM9J" localSheetId="1" hidden="1">#REF!</definedName>
    <definedName name="BExH12Y4WX542WI3ZEM15AK4UM9J" hidden="1">#REF!</definedName>
    <definedName name="BExH18CCU7B8JWO8AWGEQRLWZG6J" localSheetId="7" hidden="1">#REF!</definedName>
    <definedName name="BExH18CCU7B8JWO8AWGEQRLWZG6J" localSheetId="3" hidden="1">#REF!</definedName>
    <definedName name="BExH18CCU7B8JWO8AWGEQRLWZG6J" localSheetId="0" hidden="1">#REF!</definedName>
    <definedName name="BExH18CCU7B8JWO8AWGEQRLWZG6J" localSheetId="1" hidden="1">#REF!</definedName>
    <definedName name="BExH18CCU7B8JWO8AWGEQRLWZG6J" hidden="1">#REF!</definedName>
    <definedName name="BExH1BN2H92IQKKP5IREFSS9FBF2" localSheetId="7" hidden="1">#REF!</definedName>
    <definedName name="BExH1BN2H92IQKKP5IREFSS9FBF2" localSheetId="3" hidden="1">#REF!</definedName>
    <definedName name="BExH1BN2H92IQKKP5IREFSS9FBF2" localSheetId="0" hidden="1">#REF!</definedName>
    <definedName name="BExH1BN2H92IQKKP5IREFSS9FBF2" localSheetId="1" hidden="1">#REF!</definedName>
    <definedName name="BExH1BN2H92IQKKP5IREFSS9FBF2" hidden="1">#REF!</definedName>
    <definedName name="BExH1FDTQXR9QQ31WDB7OPXU7MPT" localSheetId="7" hidden="1">#REF!</definedName>
    <definedName name="BExH1FDTQXR9QQ31WDB7OPXU7MPT" localSheetId="3" hidden="1">#REF!</definedName>
    <definedName name="BExH1FDTQXR9QQ31WDB7OPXU7MPT" localSheetId="0" hidden="1">#REF!</definedName>
    <definedName name="BExH1FDTQXR9QQ31WDB7OPXU7MPT" localSheetId="1" hidden="1">#REF!</definedName>
    <definedName name="BExH1FDTQXR9QQ31WDB7OPXU7MPT" hidden="1">#REF!</definedName>
    <definedName name="BExH1FOMEUIJNIDJAUY0ZQFBJSY9" localSheetId="7" hidden="1">#REF!</definedName>
    <definedName name="BExH1FOMEUIJNIDJAUY0ZQFBJSY9" localSheetId="3" hidden="1">#REF!</definedName>
    <definedName name="BExH1FOMEUIJNIDJAUY0ZQFBJSY9" localSheetId="0" hidden="1">#REF!</definedName>
    <definedName name="BExH1FOMEUIJNIDJAUY0ZQFBJSY9" localSheetId="1" hidden="1">#REF!</definedName>
    <definedName name="BExH1FOMEUIJNIDJAUY0ZQFBJSY9" hidden="1">#REF!</definedName>
    <definedName name="BExH1GA6TT290OTIZ8C3N610CYZ1" localSheetId="7" hidden="1">#REF!</definedName>
    <definedName name="BExH1GA6TT290OTIZ8C3N610CYZ1" localSheetId="3" hidden="1">#REF!</definedName>
    <definedName name="BExH1GA6TT290OTIZ8C3N610CYZ1" localSheetId="0" hidden="1">#REF!</definedName>
    <definedName name="BExH1GA6TT290OTIZ8C3N610CYZ1" localSheetId="1" hidden="1">#REF!</definedName>
    <definedName name="BExH1GA6TT290OTIZ8C3N610CYZ1" hidden="1">#REF!</definedName>
    <definedName name="BExH1I8E3HJSZLFRZZ1ZKX7TBJEP" localSheetId="7" hidden="1">#REF!</definedName>
    <definedName name="BExH1I8E3HJSZLFRZZ1ZKX7TBJEP" localSheetId="3" hidden="1">#REF!</definedName>
    <definedName name="BExH1I8E3HJSZLFRZZ1ZKX7TBJEP" localSheetId="0" hidden="1">#REF!</definedName>
    <definedName name="BExH1I8E3HJSZLFRZZ1ZKX7TBJEP" localSheetId="1" hidden="1">#REF!</definedName>
    <definedName name="BExH1I8E3HJSZLFRZZ1ZKX7TBJEP" hidden="1">#REF!</definedName>
    <definedName name="BExH1JFFHEBFX9BWJMNIA3N66R3Z" localSheetId="7" hidden="1">#REF!</definedName>
    <definedName name="BExH1JFFHEBFX9BWJMNIA3N66R3Z" localSheetId="3" hidden="1">#REF!</definedName>
    <definedName name="BExH1JFFHEBFX9BWJMNIA3N66R3Z" localSheetId="0" hidden="1">#REF!</definedName>
    <definedName name="BExH1JFFHEBFX9BWJMNIA3N66R3Z" localSheetId="1" hidden="1">#REF!</definedName>
    <definedName name="BExH1JFFHEBFX9BWJMNIA3N66R3Z" hidden="1">#REF!</definedName>
    <definedName name="BExH1XYRKX51T571O1SRBP9J1D98" localSheetId="7" hidden="1">#REF!</definedName>
    <definedName name="BExH1XYRKX51T571O1SRBP9J1D98" localSheetId="3" hidden="1">#REF!</definedName>
    <definedName name="BExH1XYRKX51T571O1SRBP9J1D98" localSheetId="0" hidden="1">#REF!</definedName>
    <definedName name="BExH1XYRKX51T571O1SRBP9J1D98" localSheetId="1" hidden="1">#REF!</definedName>
    <definedName name="BExH1XYRKX51T571O1SRBP9J1D98" hidden="1">#REF!</definedName>
    <definedName name="BExH1Z0GIUSVTF2H1G1I3PDGBNK2" localSheetId="7" hidden="1">#REF!</definedName>
    <definedName name="BExH1Z0GIUSVTF2H1G1I3PDGBNK2" localSheetId="3" hidden="1">#REF!</definedName>
    <definedName name="BExH1Z0GIUSVTF2H1G1I3PDGBNK2" localSheetId="0" hidden="1">#REF!</definedName>
    <definedName name="BExH1Z0GIUSVTF2H1G1I3PDGBNK2" localSheetId="1" hidden="1">#REF!</definedName>
    <definedName name="BExH1Z0GIUSVTF2H1G1I3PDGBNK2" hidden="1">#REF!</definedName>
    <definedName name="BExH225UTM6S9FW4MUDZS7F1PQSH" localSheetId="7" hidden="1">#REF!</definedName>
    <definedName name="BExH225UTM6S9FW4MUDZS7F1PQSH" localSheetId="3" hidden="1">#REF!</definedName>
    <definedName name="BExH225UTM6S9FW4MUDZS7F1PQSH" localSheetId="0" hidden="1">#REF!</definedName>
    <definedName name="BExH225UTM6S9FW4MUDZS7F1PQSH" localSheetId="1" hidden="1">#REF!</definedName>
    <definedName name="BExH225UTM6S9FW4MUDZS7F1PQSH" hidden="1">#REF!</definedName>
    <definedName name="BExH23271RF7AYZ542KHQTH68GQ7" localSheetId="7" hidden="1">#REF!</definedName>
    <definedName name="BExH23271RF7AYZ542KHQTH68GQ7" localSheetId="3" hidden="1">#REF!</definedName>
    <definedName name="BExH23271RF7AYZ542KHQTH68GQ7" localSheetId="0" hidden="1">#REF!</definedName>
    <definedName name="BExH23271RF7AYZ542KHQTH68GQ7" localSheetId="1" hidden="1">#REF!</definedName>
    <definedName name="BExH23271RF7AYZ542KHQTH68GQ7" hidden="1">#REF!</definedName>
    <definedName name="BExH2DP58R7D1BGUFBM2FHESVRF0" localSheetId="7" hidden="1">#REF!</definedName>
    <definedName name="BExH2DP58R7D1BGUFBM2FHESVRF0" localSheetId="3" hidden="1">#REF!</definedName>
    <definedName name="BExH2DP58R7D1BGUFBM2FHESVRF0" localSheetId="0" hidden="1">#REF!</definedName>
    <definedName name="BExH2DP58R7D1BGUFBM2FHESVRF0" localSheetId="1" hidden="1">#REF!</definedName>
    <definedName name="BExH2DP58R7D1BGUFBM2FHESVRF0" hidden="1">#REF!</definedName>
    <definedName name="BExH2GJQR4JALNB314RY0LDI49VH" localSheetId="7" hidden="1">#REF!</definedName>
    <definedName name="BExH2GJQR4JALNB314RY0LDI49VH" localSheetId="3" hidden="1">#REF!</definedName>
    <definedName name="BExH2GJQR4JALNB314RY0LDI49VH" localSheetId="0" hidden="1">#REF!</definedName>
    <definedName name="BExH2GJQR4JALNB314RY0LDI49VH" localSheetId="1" hidden="1">#REF!</definedName>
    <definedName name="BExH2GJQR4JALNB314RY0LDI49VH" hidden="1">#REF!</definedName>
    <definedName name="BExH2JZR49T7644JFVE7B3N7RZM9" localSheetId="7" hidden="1">#REF!</definedName>
    <definedName name="BExH2JZR49T7644JFVE7B3N7RZM9" localSheetId="3" hidden="1">#REF!</definedName>
    <definedName name="BExH2JZR49T7644JFVE7B3N7RZM9" localSheetId="0" hidden="1">#REF!</definedName>
    <definedName name="BExH2JZR49T7644JFVE7B3N7RZM9" localSheetId="1" hidden="1">#REF!</definedName>
    <definedName name="BExH2JZR49T7644JFVE7B3N7RZM9" hidden="1">#REF!</definedName>
    <definedName name="BExH2QVWL3AXHSB9EK2GQRD0DBRH" localSheetId="7" hidden="1">#REF!</definedName>
    <definedName name="BExH2QVWL3AXHSB9EK2GQRD0DBRH" localSheetId="3" hidden="1">#REF!</definedName>
    <definedName name="BExH2QVWL3AXHSB9EK2GQRD0DBRH" localSheetId="0" hidden="1">#REF!</definedName>
    <definedName name="BExH2QVWL3AXHSB9EK2GQRD0DBRH" localSheetId="1" hidden="1">#REF!</definedName>
    <definedName name="BExH2QVWL3AXHSB9EK2GQRD0DBRH" hidden="1">#REF!</definedName>
    <definedName name="BExH2WKXV8X5S2GSBBTWGI0NLNAH" localSheetId="7" hidden="1">#REF!</definedName>
    <definedName name="BExH2WKXV8X5S2GSBBTWGI0NLNAH" localSheetId="3" hidden="1">#REF!</definedName>
    <definedName name="BExH2WKXV8X5S2GSBBTWGI0NLNAH" localSheetId="0" hidden="1">#REF!</definedName>
    <definedName name="BExH2WKXV8X5S2GSBBTWGI0NLNAH" localSheetId="1" hidden="1">#REF!</definedName>
    <definedName name="BExH2WKXV8X5S2GSBBTWGI0NLNAH" hidden="1">#REF!</definedName>
    <definedName name="BExH2XS1UFYFGU0S0EBXX90W2WE8" localSheetId="7" hidden="1">#REF!</definedName>
    <definedName name="BExH2XS1UFYFGU0S0EBXX90W2WE8" localSheetId="3" hidden="1">#REF!</definedName>
    <definedName name="BExH2XS1UFYFGU0S0EBXX90W2WE8" localSheetId="0" hidden="1">#REF!</definedName>
    <definedName name="BExH2XS1UFYFGU0S0EBXX90W2WE8" localSheetId="1" hidden="1">#REF!</definedName>
    <definedName name="BExH2XS1UFYFGU0S0EBXX90W2WE8" hidden="1">#REF!</definedName>
    <definedName name="BExH2XS1X04DMUN544K5RU4XPDCI" localSheetId="7" hidden="1">#REF!</definedName>
    <definedName name="BExH2XS1X04DMUN544K5RU4XPDCI" localSheetId="3" hidden="1">#REF!</definedName>
    <definedName name="BExH2XS1X04DMUN544K5RU4XPDCI" localSheetId="0" hidden="1">#REF!</definedName>
    <definedName name="BExH2XS1X04DMUN544K5RU4XPDCI" localSheetId="1" hidden="1">#REF!</definedName>
    <definedName name="BExH2XS1X04DMUN544K5RU4XPDCI" hidden="1">#REF!</definedName>
    <definedName name="BExH2XS2TND9SB0GC295R4FP6K5Y" localSheetId="7" hidden="1">#REF!</definedName>
    <definedName name="BExH2XS2TND9SB0GC295R4FP6K5Y" localSheetId="3" hidden="1">#REF!</definedName>
    <definedName name="BExH2XS2TND9SB0GC295R4FP6K5Y" localSheetId="0" hidden="1">#REF!</definedName>
    <definedName name="BExH2XS2TND9SB0GC295R4FP6K5Y" localSheetId="1" hidden="1">#REF!</definedName>
    <definedName name="BExH2XS2TND9SB0GC295R4FP6K5Y" hidden="1">#REF!</definedName>
    <definedName name="BExH2ZA0SZ4SSITL50NA8LZ3OEX6" localSheetId="7" hidden="1">#REF!</definedName>
    <definedName name="BExH2ZA0SZ4SSITL50NA8LZ3OEX6" localSheetId="3" hidden="1">#REF!</definedName>
    <definedName name="BExH2ZA0SZ4SSITL50NA8LZ3OEX6" localSheetId="0" hidden="1">#REF!</definedName>
    <definedName name="BExH2ZA0SZ4SSITL50NA8LZ3OEX6" localSheetId="1" hidden="1">#REF!</definedName>
    <definedName name="BExH2ZA0SZ4SSITL50NA8LZ3OEX6" hidden="1">#REF!</definedName>
    <definedName name="BExH31Z3JNVJPESWKXHILGXZHP2M" localSheetId="7" hidden="1">#REF!</definedName>
    <definedName name="BExH31Z3JNVJPESWKXHILGXZHP2M" localSheetId="3" hidden="1">#REF!</definedName>
    <definedName name="BExH31Z3JNVJPESWKXHILGXZHP2M" localSheetId="0" hidden="1">#REF!</definedName>
    <definedName name="BExH31Z3JNVJPESWKXHILGXZHP2M" localSheetId="1" hidden="1">#REF!</definedName>
    <definedName name="BExH31Z3JNVJPESWKXHILGXZHP2M" hidden="1">#REF!</definedName>
    <definedName name="BExH3E9HZ3QJCDZW7WI7YACFQCHE" localSheetId="7" hidden="1">#REF!</definedName>
    <definedName name="BExH3E9HZ3QJCDZW7WI7YACFQCHE" localSheetId="3" hidden="1">#REF!</definedName>
    <definedName name="BExH3E9HZ3QJCDZW7WI7YACFQCHE" localSheetId="0" hidden="1">#REF!</definedName>
    <definedName name="BExH3E9HZ3QJCDZW7WI7YACFQCHE" localSheetId="1" hidden="1">#REF!</definedName>
    <definedName name="BExH3E9HZ3QJCDZW7WI7YACFQCHE" hidden="1">#REF!</definedName>
    <definedName name="BExH3IRB6764RQ5HBYRLH6XCT29X" localSheetId="7" hidden="1">#REF!</definedName>
    <definedName name="BExH3IRB6764RQ5HBYRLH6XCT29X" localSheetId="3" hidden="1">#REF!</definedName>
    <definedName name="BExH3IRB6764RQ5HBYRLH6XCT29X" localSheetId="0" hidden="1">#REF!</definedName>
    <definedName name="BExH3IRB6764RQ5HBYRLH6XCT29X" localSheetId="1" hidden="1">#REF!</definedName>
    <definedName name="BExH3IRB6764RQ5HBYRLH6XCT29X" hidden="1">#REF!</definedName>
    <definedName name="BExIG2U8V6RSB47SXLCQG3Q68YRO" localSheetId="7" hidden="1">#REF!</definedName>
    <definedName name="BExIG2U8V6RSB47SXLCQG3Q68YRO" localSheetId="3" hidden="1">#REF!</definedName>
    <definedName name="BExIG2U8V6RSB47SXLCQG3Q68YRO" localSheetId="0" hidden="1">#REF!</definedName>
    <definedName name="BExIG2U8V6RSB47SXLCQG3Q68YRO" localSheetId="1" hidden="1">#REF!</definedName>
    <definedName name="BExIG2U8V6RSB47SXLCQG3Q68YRO" hidden="1">#REF!</definedName>
    <definedName name="BExIGJBO8R13LV7CZ7C1YCP974NN" localSheetId="7" hidden="1">#REF!</definedName>
    <definedName name="BExIGJBO8R13LV7CZ7C1YCP974NN" localSheetId="3" hidden="1">#REF!</definedName>
    <definedName name="BExIGJBO8R13LV7CZ7C1YCP974NN" localSheetId="0" hidden="1">#REF!</definedName>
    <definedName name="BExIGJBO8R13LV7CZ7C1YCP974NN" localSheetId="1" hidden="1">#REF!</definedName>
    <definedName name="BExIGJBO8R13LV7CZ7C1YCP974NN" hidden="1">#REF!</definedName>
    <definedName name="BExIGWT86FPOEYTI8GXCGU5Y3KGK" localSheetId="7" hidden="1">#REF!</definedName>
    <definedName name="BExIGWT86FPOEYTI8GXCGU5Y3KGK" localSheetId="3" hidden="1">#REF!</definedName>
    <definedName name="BExIGWT86FPOEYTI8GXCGU5Y3KGK" localSheetId="0" hidden="1">#REF!</definedName>
    <definedName name="BExIGWT86FPOEYTI8GXCGU5Y3KGK" localSheetId="1" hidden="1">#REF!</definedName>
    <definedName name="BExIGWT86FPOEYTI8GXCGU5Y3KGK" hidden="1">#REF!</definedName>
    <definedName name="BExIHBHXA7E7VUTBVHXXXCH3A5CL" localSheetId="7" hidden="1">#REF!</definedName>
    <definedName name="BExIHBHXA7E7VUTBVHXXXCH3A5CL" localSheetId="3" hidden="1">#REF!</definedName>
    <definedName name="BExIHBHXA7E7VUTBVHXXXCH3A5CL" localSheetId="0" hidden="1">#REF!</definedName>
    <definedName name="BExIHBHXA7E7VUTBVHXXXCH3A5CL" localSheetId="1" hidden="1">#REF!</definedName>
    <definedName name="BExIHBHXA7E7VUTBVHXXXCH3A5CL" hidden="1">#REF!</definedName>
    <definedName name="BExIHBSOGRSH1GKS6GKBRAJ7GXFQ" localSheetId="7" hidden="1">#REF!</definedName>
    <definedName name="BExIHBSOGRSH1GKS6GKBRAJ7GXFQ" localSheetId="3" hidden="1">#REF!</definedName>
    <definedName name="BExIHBSOGRSH1GKS6GKBRAJ7GXFQ" localSheetId="0" hidden="1">#REF!</definedName>
    <definedName name="BExIHBSOGRSH1GKS6GKBRAJ7GXFQ" localSheetId="1" hidden="1">#REF!</definedName>
    <definedName name="BExIHBSOGRSH1GKS6GKBRAJ7GXFQ" hidden="1">#REF!</definedName>
    <definedName name="BExIHDFY73YM0AHAR2Z5OJTFKSL2" localSheetId="7" hidden="1">#REF!</definedName>
    <definedName name="BExIHDFY73YM0AHAR2Z5OJTFKSL2" localSheetId="3" hidden="1">#REF!</definedName>
    <definedName name="BExIHDFY73YM0AHAR2Z5OJTFKSL2" localSheetId="0" hidden="1">#REF!</definedName>
    <definedName name="BExIHDFY73YM0AHAR2Z5OJTFKSL2" localSheetId="1" hidden="1">#REF!</definedName>
    <definedName name="BExIHDFY73YM0AHAR2Z5OJTFKSL2" hidden="1">#REF!</definedName>
    <definedName name="BExIHPQCQTGEW8QOJVIQ4VX0P6DX" localSheetId="7" hidden="1">#REF!</definedName>
    <definedName name="BExIHPQCQTGEW8QOJVIQ4VX0P6DX" localSheetId="3" hidden="1">#REF!</definedName>
    <definedName name="BExIHPQCQTGEW8QOJVIQ4VX0P6DX" localSheetId="0" hidden="1">#REF!</definedName>
    <definedName name="BExIHPQCQTGEW8QOJVIQ4VX0P6DX" localSheetId="1" hidden="1">#REF!</definedName>
    <definedName name="BExIHPQCQTGEW8QOJVIQ4VX0P6DX" hidden="1">#REF!</definedName>
    <definedName name="BExII1KN91Q7DLW0UB7W2TJ5ACT9" localSheetId="7" hidden="1">#REF!</definedName>
    <definedName name="BExII1KN91Q7DLW0UB7W2TJ5ACT9" localSheetId="3" hidden="1">#REF!</definedName>
    <definedName name="BExII1KN91Q7DLW0UB7W2TJ5ACT9" localSheetId="0" hidden="1">#REF!</definedName>
    <definedName name="BExII1KN91Q7DLW0UB7W2TJ5ACT9" localSheetId="1" hidden="1">#REF!</definedName>
    <definedName name="BExII1KN91Q7DLW0UB7W2TJ5ACT9" hidden="1">#REF!</definedName>
    <definedName name="BExII50LI8I0CDOOZEMIVHVA2V95" localSheetId="7" hidden="1">#REF!</definedName>
    <definedName name="BExII50LI8I0CDOOZEMIVHVA2V95" localSheetId="3" hidden="1">#REF!</definedName>
    <definedName name="BExII50LI8I0CDOOZEMIVHVA2V95" localSheetId="0" hidden="1">#REF!</definedName>
    <definedName name="BExII50LI8I0CDOOZEMIVHVA2V95" localSheetId="1" hidden="1">#REF!</definedName>
    <definedName name="BExII50LI8I0CDOOZEMIVHVA2V95" hidden="1">#REF!</definedName>
    <definedName name="BExIINQWABWRGYDT02DOJQ5L7BQF" localSheetId="7" hidden="1">#REF!</definedName>
    <definedName name="BExIINQWABWRGYDT02DOJQ5L7BQF" localSheetId="3" hidden="1">#REF!</definedName>
    <definedName name="BExIINQWABWRGYDT02DOJQ5L7BQF" localSheetId="0" hidden="1">#REF!</definedName>
    <definedName name="BExIINQWABWRGYDT02DOJQ5L7BQF" localSheetId="1" hidden="1">#REF!</definedName>
    <definedName name="BExIINQWABWRGYDT02DOJQ5L7BQF" hidden="1">#REF!</definedName>
    <definedName name="BExIIXMY38TQD12CVV4S57L3I809" localSheetId="7" hidden="1">#REF!</definedName>
    <definedName name="BExIIXMY38TQD12CVV4S57L3I809" localSheetId="3" hidden="1">#REF!</definedName>
    <definedName name="BExIIXMY38TQD12CVV4S57L3I809" localSheetId="0" hidden="1">#REF!</definedName>
    <definedName name="BExIIXMY38TQD12CVV4S57L3I809" localSheetId="1" hidden="1">#REF!</definedName>
    <definedName name="BExIIXMY38TQD12CVV4S57L3I809" hidden="1">#REF!</definedName>
    <definedName name="BExIIY37NEVU2LGS1JE4VR9AN6W4" localSheetId="7" hidden="1">#REF!</definedName>
    <definedName name="BExIIY37NEVU2LGS1JE4VR9AN6W4" localSheetId="3" hidden="1">#REF!</definedName>
    <definedName name="BExIIY37NEVU2LGS1JE4VR9AN6W4" localSheetId="0" hidden="1">#REF!</definedName>
    <definedName name="BExIIY37NEVU2LGS1JE4VR9AN6W4" localSheetId="1" hidden="1">#REF!</definedName>
    <definedName name="BExIIY37NEVU2LGS1JE4VR9AN6W4" hidden="1">#REF!</definedName>
    <definedName name="BExIIYJAGXR8TPZ1KCYM7EGJ79UW" localSheetId="7" hidden="1">#REF!</definedName>
    <definedName name="BExIIYJAGXR8TPZ1KCYM7EGJ79UW" localSheetId="3" hidden="1">#REF!</definedName>
    <definedName name="BExIIYJAGXR8TPZ1KCYM7EGJ79UW" localSheetId="0" hidden="1">#REF!</definedName>
    <definedName name="BExIIYJAGXR8TPZ1KCYM7EGJ79UW" localSheetId="1" hidden="1">#REF!</definedName>
    <definedName name="BExIIYJAGXR8TPZ1KCYM7EGJ79UW" hidden="1">#REF!</definedName>
    <definedName name="BExIJ3160YCWGAVEU0208ZGXXG3P" localSheetId="7" hidden="1">#REF!</definedName>
    <definedName name="BExIJ3160YCWGAVEU0208ZGXXG3P" localSheetId="3" hidden="1">#REF!</definedName>
    <definedName name="BExIJ3160YCWGAVEU0208ZGXXG3P" localSheetId="0" hidden="1">#REF!</definedName>
    <definedName name="BExIJ3160YCWGAVEU0208ZGXXG3P" localSheetId="1" hidden="1">#REF!</definedName>
    <definedName name="BExIJ3160YCWGAVEU0208ZGXXG3P" hidden="1">#REF!</definedName>
    <definedName name="BExIJFGZJ5ED9D6KAY4PGQYLELAX" localSheetId="7" hidden="1">#REF!</definedName>
    <definedName name="BExIJFGZJ5ED9D6KAY4PGQYLELAX" localSheetId="3" hidden="1">#REF!</definedName>
    <definedName name="BExIJFGZJ5ED9D6KAY4PGQYLELAX" localSheetId="0" hidden="1">#REF!</definedName>
    <definedName name="BExIJFGZJ5ED9D6KAY4PGQYLELAX" localSheetId="1" hidden="1">#REF!</definedName>
    <definedName name="BExIJFGZJ5ED9D6KAY4PGQYLELAX" hidden="1">#REF!</definedName>
    <definedName name="BExIJQK80ZEKSTV62E59AYJYUNLI" localSheetId="7" hidden="1">#REF!</definedName>
    <definedName name="BExIJQK80ZEKSTV62E59AYJYUNLI" localSheetId="3" hidden="1">#REF!</definedName>
    <definedName name="BExIJQK80ZEKSTV62E59AYJYUNLI" localSheetId="0" hidden="1">#REF!</definedName>
    <definedName name="BExIJQK80ZEKSTV62E59AYJYUNLI" localSheetId="1" hidden="1">#REF!</definedName>
    <definedName name="BExIJQK80ZEKSTV62E59AYJYUNLI" hidden="1">#REF!</definedName>
    <definedName name="BExIJRLX3M0YQLU1D5Y9V7HM5QNM" localSheetId="7" hidden="1">#REF!</definedName>
    <definedName name="BExIJRLX3M0YQLU1D5Y9V7HM5QNM" localSheetId="3" hidden="1">#REF!</definedName>
    <definedName name="BExIJRLX3M0YQLU1D5Y9V7HM5QNM" localSheetId="0" hidden="1">#REF!</definedName>
    <definedName name="BExIJRLX3M0YQLU1D5Y9V7HM5QNM" localSheetId="1" hidden="1">#REF!</definedName>
    <definedName name="BExIJRLX3M0YQLU1D5Y9V7HM5QNM" hidden="1">#REF!</definedName>
    <definedName name="BExIJV22J0QA7286KNPMHO1ZUCB3" localSheetId="7" hidden="1">#REF!</definedName>
    <definedName name="BExIJV22J0QA7286KNPMHO1ZUCB3" localSheetId="3" hidden="1">#REF!</definedName>
    <definedName name="BExIJV22J0QA7286KNPMHO1ZUCB3" localSheetId="0" hidden="1">#REF!</definedName>
    <definedName name="BExIJV22J0QA7286KNPMHO1ZUCB3" localSheetId="1" hidden="1">#REF!</definedName>
    <definedName name="BExIJV22J0QA7286KNPMHO1ZUCB3" hidden="1">#REF!</definedName>
    <definedName name="BExIJVI6OC7B6ZE9V4PAOYZXKNER" localSheetId="7" hidden="1">#REF!</definedName>
    <definedName name="BExIJVI6OC7B6ZE9V4PAOYZXKNER" localSheetId="3" hidden="1">#REF!</definedName>
    <definedName name="BExIJVI6OC7B6ZE9V4PAOYZXKNER" localSheetId="0" hidden="1">#REF!</definedName>
    <definedName name="BExIJVI6OC7B6ZE9V4PAOYZXKNER" localSheetId="1" hidden="1">#REF!</definedName>
    <definedName name="BExIJVI6OC7B6ZE9V4PAOYZXKNER" hidden="1">#REF!</definedName>
    <definedName name="BExIJWK0NGTGQ4X7D5VIVXD14JHI" localSheetId="7" hidden="1">#REF!</definedName>
    <definedName name="BExIJWK0NGTGQ4X7D5VIVXD14JHI" localSheetId="3" hidden="1">#REF!</definedName>
    <definedName name="BExIJWK0NGTGQ4X7D5VIVXD14JHI" localSheetId="0" hidden="1">#REF!</definedName>
    <definedName name="BExIJWK0NGTGQ4X7D5VIVXD14JHI" localSheetId="1" hidden="1">#REF!</definedName>
    <definedName name="BExIJWK0NGTGQ4X7D5VIVXD14JHI" hidden="1">#REF!</definedName>
    <definedName name="BExIJWPCIYINEJUTXU74VK7WG031" localSheetId="7" hidden="1">#REF!</definedName>
    <definedName name="BExIJWPCIYINEJUTXU74VK7WG031" localSheetId="3" hidden="1">#REF!</definedName>
    <definedName name="BExIJWPCIYINEJUTXU74VK7WG031" localSheetId="0" hidden="1">#REF!</definedName>
    <definedName name="BExIJWPCIYINEJUTXU74VK7WG031" localSheetId="1" hidden="1">#REF!</definedName>
    <definedName name="BExIJWPCIYINEJUTXU74VK7WG031" hidden="1">#REF!</definedName>
    <definedName name="BExIKHTXPZR5A8OHB6HDP6QWDHAD" localSheetId="7" hidden="1">#REF!</definedName>
    <definedName name="BExIKHTXPZR5A8OHB6HDP6QWDHAD" localSheetId="3" hidden="1">#REF!</definedName>
    <definedName name="BExIKHTXPZR5A8OHB6HDP6QWDHAD" localSheetId="0" hidden="1">#REF!</definedName>
    <definedName name="BExIKHTXPZR5A8OHB6HDP6QWDHAD" localSheetId="1" hidden="1">#REF!</definedName>
    <definedName name="BExIKHTXPZR5A8OHB6HDP6QWDHAD" hidden="1">#REF!</definedName>
    <definedName name="BExIKMMJOETSAXJYY1SIKM58LMA2" localSheetId="7" hidden="1">#REF!</definedName>
    <definedName name="BExIKMMJOETSAXJYY1SIKM58LMA2" localSheetId="3" hidden="1">#REF!</definedName>
    <definedName name="BExIKMMJOETSAXJYY1SIKM58LMA2" localSheetId="0" hidden="1">#REF!</definedName>
    <definedName name="BExIKMMJOETSAXJYY1SIKM58LMA2" localSheetId="1" hidden="1">#REF!</definedName>
    <definedName name="BExIKMMJOETSAXJYY1SIKM58LMA2" hidden="1">#REF!</definedName>
    <definedName name="BExIKRF6AQ6VOO9KCIWSM6FY8M7D" localSheetId="7" hidden="1">#REF!</definedName>
    <definedName name="BExIKRF6AQ6VOO9KCIWSM6FY8M7D" localSheetId="3" hidden="1">#REF!</definedName>
    <definedName name="BExIKRF6AQ6VOO9KCIWSM6FY8M7D" localSheetId="0" hidden="1">#REF!</definedName>
    <definedName name="BExIKRF6AQ6VOO9KCIWSM6FY8M7D" localSheetId="1" hidden="1">#REF!</definedName>
    <definedName name="BExIKRF6AQ6VOO9KCIWSM6FY8M7D" hidden="1">#REF!</definedName>
    <definedName name="BExIKTYZESFT3LC0ASFMFKSE0D1X" localSheetId="7" hidden="1">#REF!</definedName>
    <definedName name="BExIKTYZESFT3LC0ASFMFKSE0D1X" localSheetId="3" hidden="1">#REF!</definedName>
    <definedName name="BExIKTYZESFT3LC0ASFMFKSE0D1X" localSheetId="0" hidden="1">#REF!</definedName>
    <definedName name="BExIKTYZESFT3LC0ASFMFKSE0D1X" localSheetId="1" hidden="1">#REF!</definedName>
    <definedName name="BExIKTYZESFT3LC0ASFMFKSE0D1X" hidden="1">#REF!</definedName>
    <definedName name="BExIKXVA6M8K0PTRYAGXS666L335" localSheetId="7" hidden="1">#REF!</definedName>
    <definedName name="BExIKXVA6M8K0PTRYAGXS666L335" localSheetId="3" hidden="1">#REF!</definedName>
    <definedName name="BExIKXVA6M8K0PTRYAGXS666L335" localSheetId="0" hidden="1">#REF!</definedName>
    <definedName name="BExIKXVA6M8K0PTRYAGXS666L335" localSheetId="1" hidden="1">#REF!</definedName>
    <definedName name="BExIKXVA6M8K0PTRYAGXS666L335" hidden="1">#REF!</definedName>
    <definedName name="BExIL0PMZ2SXK9R6MLP43KBU1J2P" localSheetId="7" hidden="1">#REF!</definedName>
    <definedName name="BExIL0PMZ2SXK9R6MLP43KBU1J2P" localSheetId="3" hidden="1">#REF!</definedName>
    <definedName name="BExIL0PMZ2SXK9R6MLP43KBU1J2P" localSheetId="0" hidden="1">#REF!</definedName>
    <definedName name="BExIL0PMZ2SXK9R6MLP43KBU1J2P" localSheetId="1" hidden="1">#REF!</definedName>
    <definedName name="BExIL0PMZ2SXK9R6MLP43KBU1J2P" hidden="1">#REF!</definedName>
    <definedName name="BExIL1WSMNNQQK98YHWHV5HVONIZ" localSheetId="7" hidden="1">#REF!</definedName>
    <definedName name="BExIL1WSMNNQQK98YHWHV5HVONIZ" localSheetId="3" hidden="1">#REF!</definedName>
    <definedName name="BExIL1WSMNNQQK98YHWHV5HVONIZ" localSheetId="0" hidden="1">#REF!</definedName>
    <definedName name="BExIL1WSMNNQQK98YHWHV5HVONIZ" localSheetId="1" hidden="1">#REF!</definedName>
    <definedName name="BExIL1WSMNNQQK98YHWHV5HVONIZ" hidden="1">#REF!</definedName>
    <definedName name="BExILAAXRTRAD18K74M6MGUEEPUM" localSheetId="7" hidden="1">#REF!</definedName>
    <definedName name="BExILAAXRTRAD18K74M6MGUEEPUM" localSheetId="3" hidden="1">#REF!</definedName>
    <definedName name="BExILAAXRTRAD18K74M6MGUEEPUM" localSheetId="0" hidden="1">#REF!</definedName>
    <definedName name="BExILAAXRTRAD18K74M6MGUEEPUM" localSheetId="1" hidden="1">#REF!</definedName>
    <definedName name="BExILAAXRTRAD18K74M6MGUEEPUM" hidden="1">#REF!</definedName>
    <definedName name="BExILG5F338C0FFLMVOKMKF8X5ZP" localSheetId="7" hidden="1">#REF!</definedName>
    <definedName name="BExILG5F338C0FFLMVOKMKF8X5ZP" localSheetId="3" hidden="1">#REF!</definedName>
    <definedName name="BExILG5F338C0FFLMVOKMKF8X5ZP" localSheetId="0" hidden="1">#REF!</definedName>
    <definedName name="BExILG5F338C0FFLMVOKMKF8X5ZP" localSheetId="1" hidden="1">#REF!</definedName>
    <definedName name="BExILG5F338C0FFLMVOKMKF8X5ZP" hidden="1">#REF!</definedName>
    <definedName name="BExILGQTQM0HOD0BJI90YO7GOIN3" localSheetId="7" hidden="1">#REF!</definedName>
    <definedName name="BExILGQTQM0HOD0BJI90YO7GOIN3" localSheetId="3" hidden="1">#REF!</definedName>
    <definedName name="BExILGQTQM0HOD0BJI90YO7GOIN3" localSheetId="0" hidden="1">#REF!</definedName>
    <definedName name="BExILGQTQM0HOD0BJI90YO7GOIN3" localSheetId="1" hidden="1">#REF!</definedName>
    <definedName name="BExILGQTQM0HOD0BJI90YO7GOIN3" hidden="1">#REF!</definedName>
    <definedName name="BExILPL7P2BNCD7MYCGTQ9F0R5JX" localSheetId="7" hidden="1">#REF!</definedName>
    <definedName name="BExILPL7P2BNCD7MYCGTQ9F0R5JX" localSheetId="3" hidden="1">#REF!</definedName>
    <definedName name="BExILPL7P2BNCD7MYCGTQ9F0R5JX" localSheetId="0" hidden="1">#REF!</definedName>
    <definedName name="BExILPL7P2BNCD7MYCGTQ9F0R5JX" localSheetId="1" hidden="1">#REF!</definedName>
    <definedName name="BExILPL7P2BNCD7MYCGTQ9F0R5JX" hidden="1">#REF!</definedName>
    <definedName name="BExILVVS4B1B4G7IO0LPUDWY9K8W" localSheetId="7" hidden="1">#REF!</definedName>
    <definedName name="BExILVVS4B1B4G7IO0LPUDWY9K8W" localSheetId="3" hidden="1">#REF!</definedName>
    <definedName name="BExILVVS4B1B4G7IO0LPUDWY9K8W" localSheetId="0" hidden="1">#REF!</definedName>
    <definedName name="BExILVVS4B1B4G7IO0LPUDWY9K8W" localSheetId="1" hidden="1">#REF!</definedName>
    <definedName name="BExILVVS4B1B4G7IO0LPUDWY9K8W" hidden="1">#REF!</definedName>
    <definedName name="BExIM9DBUB7ZGF4B20FVUO9QGOX2" localSheetId="7" hidden="1">#REF!</definedName>
    <definedName name="BExIM9DBUB7ZGF4B20FVUO9QGOX2" localSheetId="3" hidden="1">#REF!</definedName>
    <definedName name="BExIM9DBUB7ZGF4B20FVUO9QGOX2" localSheetId="0" hidden="1">#REF!</definedName>
    <definedName name="BExIM9DBUB7ZGF4B20FVUO9QGOX2" localSheetId="1" hidden="1">#REF!</definedName>
    <definedName name="BExIM9DBUB7ZGF4B20FVUO9QGOX2" hidden="1">#REF!</definedName>
    <definedName name="BExIMCTBZ4WAESGCDWJ64SB4F0L1" localSheetId="7" hidden="1">#REF!</definedName>
    <definedName name="BExIMCTBZ4WAESGCDWJ64SB4F0L1" localSheetId="3" hidden="1">#REF!</definedName>
    <definedName name="BExIMCTBZ4WAESGCDWJ64SB4F0L1" localSheetId="0" hidden="1">#REF!</definedName>
    <definedName name="BExIMCTBZ4WAESGCDWJ64SB4F0L1" localSheetId="1" hidden="1">#REF!</definedName>
    <definedName name="BExIMCTBZ4WAESGCDWJ64SB4F0L1" hidden="1">#REF!</definedName>
    <definedName name="BExIMGK9Z94TFPWWZFMD10HV0IF6" localSheetId="7" hidden="1">#REF!</definedName>
    <definedName name="BExIMGK9Z94TFPWWZFMD10HV0IF6" localSheetId="3" hidden="1">#REF!</definedName>
    <definedName name="BExIMGK9Z94TFPWWZFMD10HV0IF6" localSheetId="0" hidden="1">#REF!</definedName>
    <definedName name="BExIMGK9Z94TFPWWZFMD10HV0IF6" localSheetId="1" hidden="1">#REF!</definedName>
    <definedName name="BExIMGK9Z94TFPWWZFMD10HV0IF6" hidden="1">#REF!</definedName>
    <definedName name="BExIMPEGKG18TELVC33T4OQTNBWC" localSheetId="7" hidden="1">#REF!</definedName>
    <definedName name="BExIMPEGKG18TELVC33T4OQTNBWC" localSheetId="3" hidden="1">#REF!</definedName>
    <definedName name="BExIMPEGKG18TELVC33T4OQTNBWC" localSheetId="0" hidden="1">#REF!</definedName>
    <definedName name="BExIMPEGKG18TELVC33T4OQTNBWC" localSheetId="1" hidden="1">#REF!</definedName>
    <definedName name="BExIMPEGKG18TELVC33T4OQTNBWC" hidden="1">#REF!</definedName>
    <definedName name="BExIN4OR435DL1US13JQPOQK8GD5" localSheetId="7" hidden="1">#REF!</definedName>
    <definedName name="BExIN4OR435DL1US13JQPOQK8GD5" localSheetId="3" hidden="1">#REF!</definedName>
    <definedName name="BExIN4OR435DL1US13JQPOQK8GD5" localSheetId="0" hidden="1">#REF!</definedName>
    <definedName name="BExIN4OR435DL1US13JQPOQK8GD5" localSheetId="1" hidden="1">#REF!</definedName>
    <definedName name="BExIN4OR435DL1US13JQPOQK8GD5" hidden="1">#REF!</definedName>
    <definedName name="BExINI6A7H3KSFRFA6UBBDPKW37F" localSheetId="7" hidden="1">#REF!</definedName>
    <definedName name="BExINI6A7H3KSFRFA6UBBDPKW37F" localSheetId="3" hidden="1">#REF!</definedName>
    <definedName name="BExINI6A7H3KSFRFA6UBBDPKW37F" localSheetId="0" hidden="1">#REF!</definedName>
    <definedName name="BExINI6A7H3KSFRFA6UBBDPKW37F" localSheetId="1" hidden="1">#REF!</definedName>
    <definedName name="BExINI6A7H3KSFRFA6UBBDPKW37F" hidden="1">#REF!</definedName>
    <definedName name="BExINIMK8XC3JOBT2EXYFHHH52H0" localSheetId="7" hidden="1">#REF!</definedName>
    <definedName name="BExINIMK8XC3JOBT2EXYFHHH52H0" localSheetId="3" hidden="1">#REF!</definedName>
    <definedName name="BExINIMK8XC3JOBT2EXYFHHH52H0" localSheetId="0" hidden="1">#REF!</definedName>
    <definedName name="BExINIMK8XC3JOBT2EXYFHHH52H0" localSheetId="1" hidden="1">#REF!</definedName>
    <definedName name="BExINIMK8XC3JOBT2EXYFHHH52H0" hidden="1">#REF!</definedName>
    <definedName name="BExINLX401ZKEGWU168DS4JUM2J6" localSheetId="7" hidden="1">#REF!</definedName>
    <definedName name="BExINLX401ZKEGWU168DS4JUM2J6" localSheetId="3" hidden="1">#REF!</definedName>
    <definedName name="BExINLX401ZKEGWU168DS4JUM2J6" localSheetId="0" hidden="1">#REF!</definedName>
    <definedName name="BExINLX401ZKEGWU168DS4JUM2J6" localSheetId="1" hidden="1">#REF!</definedName>
    <definedName name="BExINLX401ZKEGWU168DS4JUM2J6" hidden="1">#REF!</definedName>
    <definedName name="BExINMYYJO1FTV1CZF6O5XCFAMQX" localSheetId="7" hidden="1">#REF!</definedName>
    <definedName name="BExINMYYJO1FTV1CZF6O5XCFAMQX" localSheetId="3" hidden="1">#REF!</definedName>
    <definedName name="BExINMYYJO1FTV1CZF6O5XCFAMQX" localSheetId="0" hidden="1">#REF!</definedName>
    <definedName name="BExINMYYJO1FTV1CZF6O5XCFAMQX" localSheetId="1" hidden="1">#REF!</definedName>
    <definedName name="BExINMYYJO1FTV1CZF6O5XCFAMQX" hidden="1">#REF!</definedName>
    <definedName name="BExINP2H4KI05FRFV5PKZFE00HKO" localSheetId="7" hidden="1">#REF!</definedName>
    <definedName name="BExINP2H4KI05FRFV5PKZFE00HKO" localSheetId="3" hidden="1">#REF!</definedName>
    <definedName name="BExINP2H4KI05FRFV5PKZFE00HKO" localSheetId="0" hidden="1">#REF!</definedName>
    <definedName name="BExINP2H4KI05FRFV5PKZFE00HKO" localSheetId="1" hidden="1">#REF!</definedName>
    <definedName name="BExINP2H4KI05FRFV5PKZFE00HKO" hidden="1">#REF!</definedName>
    <definedName name="BExINPTCEJ9RPDEBJEJH80NATGUQ" localSheetId="7" hidden="1">#REF!</definedName>
    <definedName name="BExINPTCEJ9RPDEBJEJH80NATGUQ" localSheetId="3" hidden="1">#REF!</definedName>
    <definedName name="BExINPTCEJ9RPDEBJEJH80NATGUQ" localSheetId="0" hidden="1">#REF!</definedName>
    <definedName name="BExINPTCEJ9RPDEBJEJH80NATGUQ" localSheetId="1" hidden="1">#REF!</definedName>
    <definedName name="BExINPTCEJ9RPDEBJEJH80NATGUQ" hidden="1">#REF!</definedName>
    <definedName name="BExINWEQMNJ70A6JRXC2LACBX1GX" localSheetId="7" hidden="1">#REF!</definedName>
    <definedName name="BExINWEQMNJ70A6JRXC2LACBX1GX" localSheetId="3" hidden="1">#REF!</definedName>
    <definedName name="BExINWEQMNJ70A6JRXC2LACBX1GX" localSheetId="0" hidden="1">#REF!</definedName>
    <definedName name="BExINWEQMNJ70A6JRXC2LACBX1GX" localSheetId="1" hidden="1">#REF!</definedName>
    <definedName name="BExINWEQMNJ70A6JRXC2LACBX1GX" hidden="1">#REF!</definedName>
    <definedName name="BExINZELVWYGU876QUUZCIMXPBQC" localSheetId="7" hidden="1">#REF!</definedName>
    <definedName name="BExINZELVWYGU876QUUZCIMXPBQC" localSheetId="3" hidden="1">#REF!</definedName>
    <definedName name="BExINZELVWYGU876QUUZCIMXPBQC" localSheetId="0" hidden="1">#REF!</definedName>
    <definedName name="BExINZELVWYGU876QUUZCIMXPBQC" localSheetId="1" hidden="1">#REF!</definedName>
    <definedName name="BExINZELVWYGU876QUUZCIMXPBQC" hidden="1">#REF!</definedName>
    <definedName name="BExIO9QZ59ZHRA8SX6QICH2AY8A2" localSheetId="7" hidden="1">#REF!</definedName>
    <definedName name="BExIO9QZ59ZHRA8SX6QICH2AY8A2" localSheetId="3" hidden="1">#REF!</definedName>
    <definedName name="BExIO9QZ59ZHRA8SX6QICH2AY8A2" localSheetId="0" hidden="1">#REF!</definedName>
    <definedName name="BExIO9QZ59ZHRA8SX6QICH2AY8A2" localSheetId="1" hidden="1">#REF!</definedName>
    <definedName name="BExIO9QZ59ZHRA8SX6QICH2AY8A2" hidden="1">#REF!</definedName>
    <definedName name="BExIOAHV525SMMGFDJFE7456JPBD" localSheetId="7" hidden="1">#REF!</definedName>
    <definedName name="BExIOAHV525SMMGFDJFE7456JPBD" localSheetId="3" hidden="1">#REF!</definedName>
    <definedName name="BExIOAHV525SMMGFDJFE7456JPBD" localSheetId="0" hidden="1">#REF!</definedName>
    <definedName name="BExIOAHV525SMMGFDJFE7456JPBD" localSheetId="1" hidden="1">#REF!</definedName>
    <definedName name="BExIOAHV525SMMGFDJFE7456JPBD" hidden="1">#REF!</definedName>
    <definedName name="BExIOCQUQHKUU1KONGSDOLQTQEIC" localSheetId="7" hidden="1">#REF!</definedName>
    <definedName name="BExIOCQUQHKUU1KONGSDOLQTQEIC" localSheetId="3" hidden="1">#REF!</definedName>
    <definedName name="BExIOCQUQHKUU1KONGSDOLQTQEIC" localSheetId="0" hidden="1">#REF!</definedName>
    <definedName name="BExIOCQUQHKUU1KONGSDOLQTQEIC" localSheetId="1" hidden="1">#REF!</definedName>
    <definedName name="BExIOCQUQHKUU1KONGSDOLQTQEIC" hidden="1">#REF!</definedName>
    <definedName name="BExIOFAGCDQQKALMX3V0KU94KUQO" localSheetId="7" hidden="1">#REF!</definedName>
    <definedName name="BExIOFAGCDQQKALMX3V0KU94KUQO" localSheetId="3" hidden="1">#REF!</definedName>
    <definedName name="BExIOFAGCDQQKALMX3V0KU94KUQO" localSheetId="0" hidden="1">#REF!</definedName>
    <definedName name="BExIOFAGCDQQKALMX3V0KU94KUQO" localSheetId="1" hidden="1">#REF!</definedName>
    <definedName name="BExIOFAGCDQQKALMX3V0KU94KUQO" hidden="1">#REF!</definedName>
    <definedName name="BExIOFL8Y5O61VLKTB4H20IJNWS1" localSheetId="7" hidden="1">#REF!</definedName>
    <definedName name="BExIOFL8Y5O61VLKTB4H20IJNWS1" localSheetId="3" hidden="1">#REF!</definedName>
    <definedName name="BExIOFL8Y5O61VLKTB4H20IJNWS1" localSheetId="0" hidden="1">#REF!</definedName>
    <definedName name="BExIOFL8Y5O61VLKTB4H20IJNWS1" localSheetId="1" hidden="1">#REF!</definedName>
    <definedName name="BExIOFL8Y5O61VLKTB4H20IJNWS1" hidden="1">#REF!</definedName>
    <definedName name="BExIOMBXRW5NS4ZPYX9G5QREZ5J6" localSheetId="7" hidden="1">#REF!</definedName>
    <definedName name="BExIOMBXRW5NS4ZPYX9G5QREZ5J6" localSheetId="3" hidden="1">#REF!</definedName>
    <definedName name="BExIOMBXRW5NS4ZPYX9G5QREZ5J6" localSheetId="0" hidden="1">#REF!</definedName>
    <definedName name="BExIOMBXRW5NS4ZPYX9G5QREZ5J6" localSheetId="1" hidden="1">#REF!</definedName>
    <definedName name="BExIOMBXRW5NS4ZPYX9G5QREZ5J6" hidden="1">#REF!</definedName>
    <definedName name="BExIORA3GK78T7C7SNBJJUONJ0LS" localSheetId="7" hidden="1">#REF!</definedName>
    <definedName name="BExIORA3GK78T7C7SNBJJUONJ0LS" localSheetId="3" hidden="1">#REF!</definedName>
    <definedName name="BExIORA3GK78T7C7SNBJJUONJ0LS" localSheetId="0" hidden="1">#REF!</definedName>
    <definedName name="BExIORA3GK78T7C7SNBJJUONJ0LS" localSheetId="1" hidden="1">#REF!</definedName>
    <definedName name="BExIORA3GK78T7C7SNBJJUONJ0LS" hidden="1">#REF!</definedName>
    <definedName name="BExIORFDXP4AVIEBLSTZ8ETSXMNM" localSheetId="7" hidden="1">#REF!</definedName>
    <definedName name="BExIORFDXP4AVIEBLSTZ8ETSXMNM" localSheetId="3" hidden="1">#REF!</definedName>
    <definedName name="BExIORFDXP4AVIEBLSTZ8ETSXMNM" localSheetId="0" hidden="1">#REF!</definedName>
    <definedName name="BExIORFDXP4AVIEBLSTZ8ETSXMNM" localSheetId="1" hidden="1">#REF!</definedName>
    <definedName name="BExIORFDXP4AVIEBLSTZ8ETSXMNM" hidden="1">#REF!</definedName>
    <definedName name="BExIOTZ5EFZ2NASVQ05RH15HRSW6" localSheetId="7" hidden="1">#REF!</definedName>
    <definedName name="BExIOTZ5EFZ2NASVQ05RH15HRSW6" localSheetId="3" hidden="1">#REF!</definedName>
    <definedName name="BExIOTZ5EFZ2NASVQ05RH15HRSW6" localSheetId="0" hidden="1">#REF!</definedName>
    <definedName name="BExIOTZ5EFZ2NASVQ05RH15HRSW6" localSheetId="1" hidden="1">#REF!</definedName>
    <definedName name="BExIOTZ5EFZ2NASVQ05RH15HRSW6" hidden="1">#REF!</definedName>
    <definedName name="BExIP8YNN6UUE1GZ223SWH7DLGKO" localSheetId="7" hidden="1">#REF!</definedName>
    <definedName name="BExIP8YNN6UUE1GZ223SWH7DLGKO" localSheetId="3" hidden="1">#REF!</definedName>
    <definedName name="BExIP8YNN6UUE1GZ223SWH7DLGKO" localSheetId="0" hidden="1">#REF!</definedName>
    <definedName name="BExIP8YNN6UUE1GZ223SWH7DLGKO" localSheetId="1" hidden="1">#REF!</definedName>
    <definedName name="BExIP8YNN6UUE1GZ223SWH7DLGKO" hidden="1">#REF!</definedName>
    <definedName name="BExIPAB4AOL592OJCC1CFAXTLF1A" localSheetId="7" hidden="1">#REF!</definedName>
    <definedName name="BExIPAB4AOL592OJCC1CFAXTLF1A" localSheetId="3" hidden="1">#REF!</definedName>
    <definedName name="BExIPAB4AOL592OJCC1CFAXTLF1A" localSheetId="0" hidden="1">#REF!</definedName>
    <definedName name="BExIPAB4AOL592OJCC1CFAXTLF1A" localSheetId="1" hidden="1">#REF!</definedName>
    <definedName name="BExIPAB4AOL592OJCC1CFAXTLF1A" hidden="1">#REF!</definedName>
    <definedName name="BExIPB25DKX4S2ZCKQN7KWSC3JBF" localSheetId="7" hidden="1">#REF!</definedName>
    <definedName name="BExIPB25DKX4S2ZCKQN7KWSC3JBF" localSheetId="3" hidden="1">#REF!</definedName>
    <definedName name="BExIPB25DKX4S2ZCKQN7KWSC3JBF" localSheetId="0" hidden="1">#REF!</definedName>
    <definedName name="BExIPB25DKX4S2ZCKQN7KWSC3JBF" localSheetId="1" hidden="1">#REF!</definedName>
    <definedName name="BExIPB25DKX4S2ZCKQN7KWSC3JBF" hidden="1">#REF!</definedName>
    <definedName name="BExIPCUX4I4S2N50TLMMLALYLH9S" localSheetId="7" hidden="1">#REF!</definedName>
    <definedName name="BExIPCUX4I4S2N50TLMMLALYLH9S" localSheetId="3" hidden="1">#REF!</definedName>
    <definedName name="BExIPCUX4I4S2N50TLMMLALYLH9S" localSheetId="0" hidden="1">#REF!</definedName>
    <definedName name="BExIPCUX4I4S2N50TLMMLALYLH9S" localSheetId="1" hidden="1">#REF!</definedName>
    <definedName name="BExIPCUX4I4S2N50TLMMLALYLH9S" hidden="1">#REF!</definedName>
    <definedName name="BExIPDLT8JYAMGE5HTN4D1YHZF3V" localSheetId="7" hidden="1">#REF!</definedName>
    <definedName name="BExIPDLT8JYAMGE5HTN4D1YHZF3V" localSheetId="3" hidden="1">#REF!</definedName>
    <definedName name="BExIPDLT8JYAMGE5HTN4D1YHZF3V" localSheetId="0" hidden="1">#REF!</definedName>
    <definedName name="BExIPDLT8JYAMGE5HTN4D1YHZF3V" localSheetId="1" hidden="1">#REF!</definedName>
    <definedName name="BExIPDLT8JYAMGE5HTN4D1YHZF3V" hidden="1">#REF!</definedName>
    <definedName name="BExIPG040Q08EWIWL6CAVR3GRI43" localSheetId="7" hidden="1">#REF!</definedName>
    <definedName name="BExIPG040Q08EWIWL6CAVR3GRI43" localSheetId="3" hidden="1">#REF!</definedName>
    <definedName name="BExIPG040Q08EWIWL6CAVR3GRI43" localSheetId="0" hidden="1">#REF!</definedName>
    <definedName name="BExIPG040Q08EWIWL6CAVR3GRI43" localSheetId="1" hidden="1">#REF!</definedName>
    <definedName name="BExIPG040Q08EWIWL6CAVR3GRI43" hidden="1">#REF!</definedName>
    <definedName name="BExIPKNFUDPDKOSH5GHDVNA8D66S" localSheetId="7" hidden="1">#REF!</definedName>
    <definedName name="BExIPKNFUDPDKOSH5GHDVNA8D66S" localSheetId="3" hidden="1">#REF!</definedName>
    <definedName name="BExIPKNFUDPDKOSH5GHDVNA8D66S" localSheetId="0" hidden="1">#REF!</definedName>
    <definedName name="BExIPKNFUDPDKOSH5GHDVNA8D66S" localSheetId="1" hidden="1">#REF!</definedName>
    <definedName name="BExIPKNFUDPDKOSH5GHDVNA8D66S" hidden="1">#REF!</definedName>
    <definedName name="BExIPVL5VEVK9Q7AYB7EC2VZWBEZ" localSheetId="7" hidden="1">#REF!</definedName>
    <definedName name="BExIPVL5VEVK9Q7AYB7EC2VZWBEZ" localSheetId="3" hidden="1">#REF!</definedName>
    <definedName name="BExIPVL5VEVK9Q7AYB7EC2VZWBEZ" localSheetId="0" hidden="1">#REF!</definedName>
    <definedName name="BExIPVL5VEVK9Q7AYB7EC2VZWBEZ" localSheetId="1" hidden="1">#REF!</definedName>
    <definedName name="BExIPVL5VEVK9Q7AYB7EC2VZWBEZ" hidden="1">#REF!</definedName>
    <definedName name="BExIQ1VS9A2FHVD9TUHKG9K8EVVP" localSheetId="7" hidden="1">#REF!</definedName>
    <definedName name="BExIQ1VS9A2FHVD9TUHKG9K8EVVP" localSheetId="3" hidden="1">#REF!</definedName>
    <definedName name="BExIQ1VS9A2FHVD9TUHKG9K8EVVP" localSheetId="0" hidden="1">#REF!</definedName>
    <definedName name="BExIQ1VS9A2FHVD9TUHKG9K8EVVP" localSheetId="1" hidden="1">#REF!</definedName>
    <definedName name="BExIQ1VS9A2FHVD9TUHKG9K8EVVP" hidden="1">#REF!</definedName>
    <definedName name="BExIQ3J19L30PSQ2CXNT6IHW0I7V" localSheetId="7" hidden="1">#REF!</definedName>
    <definedName name="BExIQ3J19L30PSQ2CXNT6IHW0I7V" localSheetId="3" hidden="1">#REF!</definedName>
    <definedName name="BExIQ3J19L30PSQ2CXNT6IHW0I7V" localSheetId="0" hidden="1">#REF!</definedName>
    <definedName name="BExIQ3J19L30PSQ2CXNT6IHW0I7V" localSheetId="1" hidden="1">#REF!</definedName>
    <definedName name="BExIQ3J19L30PSQ2CXNT6IHW0I7V" hidden="1">#REF!</definedName>
    <definedName name="BExIQ3OJ7M04XCY276IO0LJA5XUK" localSheetId="7" hidden="1">#REF!</definedName>
    <definedName name="BExIQ3OJ7M04XCY276IO0LJA5XUK" localSheetId="3" hidden="1">#REF!</definedName>
    <definedName name="BExIQ3OJ7M04XCY276IO0LJA5XUK" localSheetId="0" hidden="1">#REF!</definedName>
    <definedName name="BExIQ3OJ7M04XCY276IO0LJA5XUK" localSheetId="1" hidden="1">#REF!</definedName>
    <definedName name="BExIQ3OJ7M04XCY276IO0LJA5XUK" hidden="1">#REF!</definedName>
    <definedName name="BExIQ5S19ITB0NDRUN4XV7B905ED" localSheetId="7" hidden="1">#REF!</definedName>
    <definedName name="BExIQ5S19ITB0NDRUN4XV7B905ED" localSheetId="3" hidden="1">#REF!</definedName>
    <definedName name="BExIQ5S19ITB0NDRUN4XV7B905ED" localSheetId="0" hidden="1">#REF!</definedName>
    <definedName name="BExIQ5S19ITB0NDRUN4XV7B905ED" localSheetId="1" hidden="1">#REF!</definedName>
    <definedName name="BExIQ5S19ITB0NDRUN4XV7B905ED" hidden="1">#REF!</definedName>
    <definedName name="BExIQ810MMN2UN0EQ9CRQAFWA19X" localSheetId="7" hidden="1">#REF!</definedName>
    <definedName name="BExIQ810MMN2UN0EQ9CRQAFWA19X" localSheetId="3" hidden="1">#REF!</definedName>
    <definedName name="BExIQ810MMN2UN0EQ9CRQAFWA19X" localSheetId="0" hidden="1">#REF!</definedName>
    <definedName name="BExIQ810MMN2UN0EQ9CRQAFWA19X" localSheetId="1" hidden="1">#REF!</definedName>
    <definedName name="BExIQ810MMN2UN0EQ9CRQAFWA19X" hidden="1">#REF!</definedName>
    <definedName name="BExIQ9TMQT2EIXSVQW7GVSOAW2VJ" localSheetId="7" hidden="1">#REF!</definedName>
    <definedName name="BExIQ9TMQT2EIXSVQW7GVSOAW2VJ" localSheetId="3" hidden="1">#REF!</definedName>
    <definedName name="BExIQ9TMQT2EIXSVQW7GVSOAW2VJ" localSheetId="0" hidden="1">#REF!</definedName>
    <definedName name="BExIQ9TMQT2EIXSVQW7GVSOAW2VJ" localSheetId="1" hidden="1">#REF!</definedName>
    <definedName name="BExIQ9TMQT2EIXSVQW7GVSOAW2VJ" hidden="1">#REF!</definedName>
    <definedName name="BExIQBMDE1L6J4H27K1FMSHQKDSE" localSheetId="7" hidden="1">#REF!</definedName>
    <definedName name="BExIQBMDE1L6J4H27K1FMSHQKDSE" localSheetId="3" hidden="1">#REF!</definedName>
    <definedName name="BExIQBMDE1L6J4H27K1FMSHQKDSE" localSheetId="0" hidden="1">#REF!</definedName>
    <definedName name="BExIQBMDE1L6J4H27K1FMSHQKDSE" localSheetId="1" hidden="1">#REF!</definedName>
    <definedName name="BExIQBMDE1L6J4H27K1FMSHQKDSE" hidden="1">#REF!</definedName>
    <definedName name="BExIQE65LVXUOF3UZFO7SDHFJH22" localSheetId="7" hidden="1">#REF!</definedName>
    <definedName name="BExIQE65LVXUOF3UZFO7SDHFJH22" localSheetId="3" hidden="1">#REF!</definedName>
    <definedName name="BExIQE65LVXUOF3UZFO7SDHFJH22" localSheetId="0" hidden="1">#REF!</definedName>
    <definedName name="BExIQE65LVXUOF3UZFO7SDHFJH22" localSheetId="1" hidden="1">#REF!</definedName>
    <definedName name="BExIQE65LVXUOF3UZFO7SDHFJH22" hidden="1">#REF!</definedName>
    <definedName name="BExIQG9OO2KKBOWTMD1OXY36TEGA" localSheetId="7" hidden="1">#REF!</definedName>
    <definedName name="BExIQG9OO2KKBOWTMD1OXY36TEGA" localSheetId="3" hidden="1">#REF!</definedName>
    <definedName name="BExIQG9OO2KKBOWTMD1OXY36TEGA" localSheetId="0" hidden="1">#REF!</definedName>
    <definedName name="BExIQG9OO2KKBOWTMD1OXY36TEGA" localSheetId="1" hidden="1">#REF!</definedName>
    <definedName name="BExIQG9OO2KKBOWTMD1OXY36TEGA" hidden="1">#REF!</definedName>
    <definedName name="BExIQHWZ65ALA9VAFCJEGIL1145G" localSheetId="7" hidden="1">#REF!</definedName>
    <definedName name="BExIQHWZ65ALA9VAFCJEGIL1145G" localSheetId="3" hidden="1">#REF!</definedName>
    <definedName name="BExIQHWZ65ALA9VAFCJEGIL1145G" localSheetId="0" hidden="1">#REF!</definedName>
    <definedName name="BExIQHWZ65ALA9VAFCJEGIL1145G" localSheetId="1" hidden="1">#REF!</definedName>
    <definedName name="BExIQHWZ65ALA9VAFCJEGIL1145G" hidden="1">#REF!</definedName>
    <definedName name="BExIQX1XBB31HZTYEEVOBSE3C5A6" localSheetId="7" hidden="1">#REF!</definedName>
    <definedName name="BExIQX1XBB31HZTYEEVOBSE3C5A6" localSheetId="3" hidden="1">#REF!</definedName>
    <definedName name="BExIQX1XBB31HZTYEEVOBSE3C5A6" localSheetId="0" hidden="1">#REF!</definedName>
    <definedName name="BExIQX1XBB31HZTYEEVOBSE3C5A6" localSheetId="1" hidden="1">#REF!</definedName>
    <definedName name="BExIQX1XBB31HZTYEEVOBSE3C5A6" hidden="1">#REF!</definedName>
    <definedName name="BExIR2ALYRP9FW99DK2084J7IIDC" localSheetId="7" hidden="1">#REF!</definedName>
    <definedName name="BExIR2ALYRP9FW99DK2084J7IIDC" localSheetId="3" hidden="1">#REF!</definedName>
    <definedName name="BExIR2ALYRP9FW99DK2084J7IIDC" localSheetId="0" hidden="1">#REF!</definedName>
    <definedName name="BExIR2ALYRP9FW99DK2084J7IIDC" localSheetId="1" hidden="1">#REF!</definedName>
    <definedName name="BExIR2ALYRP9FW99DK2084J7IIDC" hidden="1">#REF!</definedName>
    <definedName name="BExIR8FQETPTQYW37DBVDWG3J4JW" localSheetId="7" hidden="1">#REF!</definedName>
    <definedName name="BExIR8FQETPTQYW37DBVDWG3J4JW" localSheetId="3" hidden="1">#REF!</definedName>
    <definedName name="BExIR8FQETPTQYW37DBVDWG3J4JW" localSheetId="0" hidden="1">#REF!</definedName>
    <definedName name="BExIR8FQETPTQYW37DBVDWG3J4JW" localSheetId="1" hidden="1">#REF!</definedName>
    <definedName name="BExIR8FQETPTQYW37DBVDWG3J4JW" hidden="1">#REF!</definedName>
    <definedName name="BExIRHKWQB1PP4ZLB0C3AVUBAFMD" localSheetId="7" hidden="1">#REF!</definedName>
    <definedName name="BExIRHKWQB1PP4ZLB0C3AVUBAFMD" localSheetId="3" hidden="1">#REF!</definedName>
    <definedName name="BExIRHKWQB1PP4ZLB0C3AVUBAFMD" localSheetId="0" hidden="1">#REF!</definedName>
    <definedName name="BExIRHKWQB1PP4ZLB0C3AVUBAFMD" localSheetId="1" hidden="1">#REF!</definedName>
    <definedName name="BExIRHKWQB1PP4ZLB0C3AVUBAFMD" hidden="1">#REF!</definedName>
    <definedName name="BExIRJTRJPQR3OTAGAV7JTA4VMPS" localSheetId="7" hidden="1">#REF!</definedName>
    <definedName name="BExIRJTRJPQR3OTAGAV7JTA4VMPS" localSheetId="3" hidden="1">#REF!</definedName>
    <definedName name="BExIRJTRJPQR3OTAGAV7JTA4VMPS" localSheetId="0" hidden="1">#REF!</definedName>
    <definedName name="BExIRJTRJPQR3OTAGAV7JTA4VMPS" localSheetId="1" hidden="1">#REF!</definedName>
    <definedName name="BExIRJTRJPQR3OTAGAV7JTA4VMPS" hidden="1">#REF!</definedName>
    <definedName name="BExIROH27RJOG6VI7ZHR0RZGAZZ4" localSheetId="7" hidden="1">#REF!</definedName>
    <definedName name="BExIROH27RJOG6VI7ZHR0RZGAZZ4" localSheetId="3" hidden="1">#REF!</definedName>
    <definedName name="BExIROH27RJOG6VI7ZHR0RZGAZZ4" localSheetId="0" hidden="1">#REF!</definedName>
    <definedName name="BExIROH27RJOG6VI7ZHR0RZGAZZ4" localSheetId="1" hidden="1">#REF!</definedName>
    <definedName name="BExIROH27RJOG6VI7ZHR0RZGAZZ4" hidden="1">#REF!</definedName>
    <definedName name="BExIRRBGTY01OQOI3U5SW59RFDFI" localSheetId="7" hidden="1">#REF!</definedName>
    <definedName name="BExIRRBGTY01OQOI3U5SW59RFDFI" localSheetId="3" hidden="1">#REF!</definedName>
    <definedName name="BExIRRBGTY01OQOI3U5SW59RFDFI" localSheetId="0" hidden="1">#REF!</definedName>
    <definedName name="BExIRRBGTY01OQOI3U5SW59RFDFI" localSheetId="1" hidden="1">#REF!</definedName>
    <definedName name="BExIRRBGTY01OQOI3U5SW59RFDFI" hidden="1">#REF!</definedName>
    <definedName name="BExIS4T0DRF57HYO7OGG72KBOFOI" localSheetId="7" hidden="1">#REF!</definedName>
    <definedName name="BExIS4T0DRF57HYO7OGG72KBOFOI" localSheetId="3" hidden="1">#REF!</definedName>
    <definedName name="BExIS4T0DRF57HYO7OGG72KBOFOI" localSheetId="0" hidden="1">#REF!</definedName>
    <definedName name="BExIS4T0DRF57HYO7OGG72KBOFOI" localSheetId="1" hidden="1">#REF!</definedName>
    <definedName name="BExIS4T0DRF57HYO7OGG72KBOFOI" hidden="1">#REF!</definedName>
    <definedName name="BExIS77BJDDK18PGI9DSEYZPIL7P" localSheetId="7" hidden="1">#REF!</definedName>
    <definedName name="BExIS77BJDDK18PGI9DSEYZPIL7P" localSheetId="3" hidden="1">#REF!</definedName>
    <definedName name="BExIS77BJDDK18PGI9DSEYZPIL7P" localSheetId="0" hidden="1">#REF!</definedName>
    <definedName name="BExIS77BJDDK18PGI9DSEYZPIL7P" localSheetId="1" hidden="1">#REF!</definedName>
    <definedName name="BExIS77BJDDK18PGI9DSEYZPIL7P" hidden="1">#REF!</definedName>
    <definedName name="BExIS8USL1T3Z97CZ30HJ98E2GXQ" localSheetId="7" hidden="1">#REF!</definedName>
    <definedName name="BExIS8USL1T3Z97CZ30HJ98E2GXQ" localSheetId="3" hidden="1">#REF!</definedName>
    <definedName name="BExIS8USL1T3Z97CZ30HJ98E2GXQ" localSheetId="0" hidden="1">#REF!</definedName>
    <definedName name="BExIS8USL1T3Z97CZ30HJ98E2GXQ" localSheetId="1" hidden="1">#REF!</definedName>
    <definedName name="BExIS8USL1T3Z97CZ30HJ98E2GXQ" hidden="1">#REF!</definedName>
    <definedName name="BExISC5B700MZUBFTQ9K4IKTF7HR" localSheetId="7" hidden="1">#REF!</definedName>
    <definedName name="BExISC5B700MZUBFTQ9K4IKTF7HR" localSheetId="3" hidden="1">#REF!</definedName>
    <definedName name="BExISC5B700MZUBFTQ9K4IKTF7HR" localSheetId="0" hidden="1">#REF!</definedName>
    <definedName name="BExISC5B700MZUBFTQ9K4IKTF7HR" localSheetId="1" hidden="1">#REF!</definedName>
    <definedName name="BExISC5B700MZUBFTQ9K4IKTF7HR" hidden="1">#REF!</definedName>
    <definedName name="BExISDHXS49S1H56ENBPRF1NLD5C" localSheetId="7" hidden="1">#REF!</definedName>
    <definedName name="BExISDHXS49S1H56ENBPRF1NLD5C" localSheetId="3" hidden="1">#REF!</definedName>
    <definedName name="BExISDHXS49S1H56ENBPRF1NLD5C" localSheetId="0" hidden="1">#REF!</definedName>
    <definedName name="BExISDHXS49S1H56ENBPRF1NLD5C" localSheetId="1" hidden="1">#REF!</definedName>
    <definedName name="BExISDHXS49S1H56ENBPRF1NLD5C" hidden="1">#REF!</definedName>
    <definedName name="BExISM1JLV54A21A164IURMPGUMU" localSheetId="7" hidden="1">#REF!</definedName>
    <definedName name="BExISM1JLV54A21A164IURMPGUMU" localSheetId="3" hidden="1">#REF!</definedName>
    <definedName name="BExISM1JLV54A21A164IURMPGUMU" localSheetId="0" hidden="1">#REF!</definedName>
    <definedName name="BExISM1JLV54A21A164IURMPGUMU" localSheetId="1" hidden="1">#REF!</definedName>
    <definedName name="BExISM1JLV54A21A164IURMPGUMU" hidden="1">#REF!</definedName>
    <definedName name="BExISRFKJYUZ4AKW44IJF7RF9Y90" localSheetId="7" hidden="1">#REF!</definedName>
    <definedName name="BExISRFKJYUZ4AKW44IJF7RF9Y90" localSheetId="3" hidden="1">#REF!</definedName>
    <definedName name="BExISRFKJYUZ4AKW44IJF7RF9Y90" localSheetId="0" hidden="1">#REF!</definedName>
    <definedName name="BExISRFKJYUZ4AKW44IJF7RF9Y90" localSheetId="1" hidden="1">#REF!</definedName>
    <definedName name="BExISRFKJYUZ4AKW44IJF7RF9Y90" hidden="1">#REF!</definedName>
    <definedName name="BExISSMVV57JAUB6CSGBMBFVNGWK" localSheetId="7" hidden="1">#REF!</definedName>
    <definedName name="BExISSMVV57JAUB6CSGBMBFVNGWK" localSheetId="3" hidden="1">#REF!</definedName>
    <definedName name="BExISSMVV57JAUB6CSGBMBFVNGWK" localSheetId="0" hidden="1">#REF!</definedName>
    <definedName name="BExISSMVV57JAUB6CSGBMBFVNGWK" localSheetId="1" hidden="1">#REF!</definedName>
    <definedName name="BExISSMVV57JAUB6CSGBMBFVNGWK" hidden="1">#REF!</definedName>
    <definedName name="BExIT16AD4HCD0WQCCA72AKLQHK1" localSheetId="7" hidden="1">#REF!</definedName>
    <definedName name="BExIT16AD4HCD0WQCCA72AKLQHK1" localSheetId="3" hidden="1">#REF!</definedName>
    <definedName name="BExIT16AD4HCD0WQCCA72AKLQHK1" localSheetId="0" hidden="1">#REF!</definedName>
    <definedName name="BExIT16AD4HCD0WQCCA72AKLQHK1" localSheetId="1" hidden="1">#REF!</definedName>
    <definedName name="BExIT16AD4HCD0WQCCA72AKLQHK1" hidden="1">#REF!</definedName>
    <definedName name="BExIT1MK8TBAK3SNP36A8FKDQSOK" localSheetId="7" hidden="1">#REF!</definedName>
    <definedName name="BExIT1MK8TBAK3SNP36A8FKDQSOK" localSheetId="3" hidden="1">#REF!</definedName>
    <definedName name="BExIT1MK8TBAK3SNP36A8FKDQSOK" localSheetId="0" hidden="1">#REF!</definedName>
    <definedName name="BExIT1MK8TBAK3SNP36A8FKDQSOK" localSheetId="1" hidden="1">#REF!</definedName>
    <definedName name="BExIT1MK8TBAK3SNP36A8FKDQSOK" hidden="1">#REF!</definedName>
    <definedName name="BExIT9PPVL7XGGIZS7G6QI6L7H9U" localSheetId="7" hidden="1">#REF!</definedName>
    <definedName name="BExIT9PPVL7XGGIZS7G6QI6L7H9U" localSheetId="3" hidden="1">#REF!</definedName>
    <definedName name="BExIT9PPVL7XGGIZS7G6QI6L7H9U" localSheetId="0" hidden="1">#REF!</definedName>
    <definedName name="BExIT9PPVL7XGGIZS7G6QI6L7H9U" localSheetId="1" hidden="1">#REF!</definedName>
    <definedName name="BExIT9PPVL7XGGIZS7G6QI6L7H9U" hidden="1">#REF!</definedName>
    <definedName name="BExITBNYANV2S8KD56GOGCKW393R" localSheetId="7" hidden="1">#REF!</definedName>
    <definedName name="BExITBNYANV2S8KD56GOGCKW393R" localSheetId="3" hidden="1">#REF!</definedName>
    <definedName name="BExITBNYANV2S8KD56GOGCKW393R" localSheetId="0" hidden="1">#REF!</definedName>
    <definedName name="BExITBNYANV2S8KD56GOGCKW393R" localSheetId="1" hidden="1">#REF!</definedName>
    <definedName name="BExITBNYANV2S8KD56GOGCKW393R" hidden="1">#REF!</definedName>
    <definedName name="BExITGB4FVAV0LE88D7JMX7FBYXI" localSheetId="7" hidden="1">#REF!</definedName>
    <definedName name="BExITGB4FVAV0LE88D7JMX7FBYXI" localSheetId="3" hidden="1">#REF!</definedName>
    <definedName name="BExITGB4FVAV0LE88D7JMX7FBYXI" localSheetId="0" hidden="1">#REF!</definedName>
    <definedName name="BExITGB4FVAV0LE88D7JMX7FBYXI" localSheetId="1" hidden="1">#REF!</definedName>
    <definedName name="BExITGB4FVAV0LE88D7JMX7FBYXI" hidden="1">#REF!</definedName>
    <definedName name="BExITI3TQ14K842P38QF0PNWSWNO" localSheetId="7" hidden="1">#REF!</definedName>
    <definedName name="BExITI3TQ14K842P38QF0PNWSWNO" localSheetId="3" hidden="1">#REF!</definedName>
    <definedName name="BExITI3TQ14K842P38QF0PNWSWNO" localSheetId="0" hidden="1">#REF!</definedName>
    <definedName name="BExITI3TQ14K842P38QF0PNWSWNO" localSheetId="1" hidden="1">#REF!</definedName>
    <definedName name="BExITI3TQ14K842P38QF0PNWSWNO" hidden="1">#REF!</definedName>
    <definedName name="BExIU9OGER4TPMETACWUEP1UENK0" localSheetId="7" hidden="1">#REF!</definedName>
    <definedName name="BExIU9OGER4TPMETACWUEP1UENK0" localSheetId="3" hidden="1">#REF!</definedName>
    <definedName name="BExIU9OGER4TPMETACWUEP1UENK0" localSheetId="0" hidden="1">#REF!</definedName>
    <definedName name="BExIU9OGER4TPMETACWUEP1UENK0" localSheetId="1" hidden="1">#REF!</definedName>
    <definedName name="BExIU9OGER4TPMETACWUEP1UENK0" hidden="1">#REF!</definedName>
    <definedName name="BExIUD4OJGH65NFNQ4VMCE3R4J1X" localSheetId="7" hidden="1">#REF!</definedName>
    <definedName name="BExIUD4OJGH65NFNQ4VMCE3R4J1X" localSheetId="3" hidden="1">#REF!</definedName>
    <definedName name="BExIUD4OJGH65NFNQ4VMCE3R4J1X" localSheetId="0" hidden="1">#REF!</definedName>
    <definedName name="BExIUD4OJGH65NFNQ4VMCE3R4J1X" localSheetId="1" hidden="1">#REF!</definedName>
    <definedName name="BExIUD4OJGH65NFNQ4VMCE3R4J1X" hidden="1">#REF!</definedName>
    <definedName name="BExIUQM0XWNNW3MJD26EOVIT7FSU" localSheetId="7" hidden="1">#REF!</definedName>
    <definedName name="BExIUQM0XWNNW3MJD26EOVIT7FSU" localSheetId="3" hidden="1">#REF!</definedName>
    <definedName name="BExIUQM0XWNNW3MJD26EOVIT7FSU" localSheetId="0" hidden="1">#REF!</definedName>
    <definedName name="BExIUQM0XWNNW3MJD26EOVIT7FSU" localSheetId="1" hidden="1">#REF!</definedName>
    <definedName name="BExIUQM0XWNNW3MJD26EOVIT7FSU" hidden="1">#REF!</definedName>
    <definedName name="BExIUTB5OAAXYW0OFMP0PS40SPOB" localSheetId="7" hidden="1">#REF!</definedName>
    <definedName name="BExIUTB5OAAXYW0OFMP0PS40SPOB" localSheetId="3" hidden="1">#REF!</definedName>
    <definedName name="BExIUTB5OAAXYW0OFMP0PS40SPOB" localSheetId="0" hidden="1">#REF!</definedName>
    <definedName name="BExIUTB5OAAXYW0OFMP0PS40SPOB" localSheetId="1" hidden="1">#REF!</definedName>
    <definedName name="BExIUTB5OAAXYW0OFMP0PS40SPOB" hidden="1">#REF!</definedName>
    <definedName name="BExIUUT2MHIOV6R3WHA0DPM1KBKY" localSheetId="7" hidden="1">#REF!</definedName>
    <definedName name="BExIUUT2MHIOV6R3WHA0DPM1KBKY" localSheetId="3" hidden="1">#REF!</definedName>
    <definedName name="BExIUUT2MHIOV6R3WHA0DPM1KBKY" localSheetId="0" hidden="1">#REF!</definedName>
    <definedName name="BExIUUT2MHIOV6R3WHA0DPM1KBKY" localSheetId="1" hidden="1">#REF!</definedName>
    <definedName name="BExIUUT2MHIOV6R3WHA0DPM1KBKY" hidden="1">#REF!</definedName>
    <definedName name="BExIUYPDT1AM6MWGWQS646PIZIWC" localSheetId="7" hidden="1">#REF!</definedName>
    <definedName name="BExIUYPDT1AM6MWGWQS646PIZIWC" localSheetId="3" hidden="1">#REF!</definedName>
    <definedName name="BExIUYPDT1AM6MWGWQS646PIZIWC" localSheetId="0" hidden="1">#REF!</definedName>
    <definedName name="BExIUYPDT1AM6MWGWQS646PIZIWC" localSheetId="1" hidden="1">#REF!</definedName>
    <definedName name="BExIUYPDT1AM6MWGWQS646PIZIWC" hidden="1">#REF!</definedName>
    <definedName name="BExIV0I2O9F8D1UK1SI8AEYR6U0A" localSheetId="7" hidden="1">#REF!</definedName>
    <definedName name="BExIV0I2O9F8D1UK1SI8AEYR6U0A" localSheetId="3" hidden="1">#REF!</definedName>
    <definedName name="BExIV0I2O9F8D1UK1SI8AEYR6U0A" localSheetId="0" hidden="1">#REF!</definedName>
    <definedName name="BExIV0I2O9F8D1UK1SI8AEYR6U0A" localSheetId="1" hidden="1">#REF!</definedName>
    <definedName name="BExIV0I2O9F8D1UK1SI8AEYR6U0A" hidden="1">#REF!</definedName>
    <definedName name="BExIV2LM38XPLRTWT0R44TMQ59E5" localSheetId="7" hidden="1">#REF!</definedName>
    <definedName name="BExIV2LM38XPLRTWT0R44TMQ59E5" localSheetId="3" hidden="1">#REF!</definedName>
    <definedName name="BExIV2LM38XPLRTWT0R44TMQ59E5" localSheetId="0" hidden="1">#REF!</definedName>
    <definedName name="BExIV2LM38XPLRTWT0R44TMQ59E5" localSheetId="1" hidden="1">#REF!</definedName>
    <definedName name="BExIV2LM38XPLRTWT0R44TMQ59E5" hidden="1">#REF!</definedName>
    <definedName name="BExIV3HY4S0YRV1F7XEMF2YHAR2I" localSheetId="7" hidden="1">#REF!</definedName>
    <definedName name="BExIV3HY4S0YRV1F7XEMF2YHAR2I" localSheetId="3" hidden="1">#REF!</definedName>
    <definedName name="BExIV3HY4S0YRV1F7XEMF2YHAR2I" localSheetId="0" hidden="1">#REF!</definedName>
    <definedName name="BExIV3HY4S0YRV1F7XEMF2YHAR2I" localSheetId="1" hidden="1">#REF!</definedName>
    <definedName name="BExIV3HY4S0YRV1F7XEMF2YHAR2I" hidden="1">#REF!</definedName>
    <definedName name="BExIV6HUZFRIFLXW2SICKGTAH1PV" localSheetId="7" hidden="1">#REF!</definedName>
    <definedName name="BExIV6HUZFRIFLXW2SICKGTAH1PV" localSheetId="3" hidden="1">#REF!</definedName>
    <definedName name="BExIV6HUZFRIFLXW2SICKGTAH1PV" localSheetId="0" hidden="1">#REF!</definedName>
    <definedName name="BExIV6HUZFRIFLXW2SICKGTAH1PV" localSheetId="1" hidden="1">#REF!</definedName>
    <definedName name="BExIV6HUZFRIFLXW2SICKGTAH1PV" hidden="1">#REF!</definedName>
    <definedName name="BExIVCXWL6H5LD9DHDIA4F5U9TQL" localSheetId="7" hidden="1">#REF!</definedName>
    <definedName name="BExIVCXWL6H5LD9DHDIA4F5U9TQL" localSheetId="3" hidden="1">#REF!</definedName>
    <definedName name="BExIVCXWL6H5LD9DHDIA4F5U9TQL" localSheetId="0" hidden="1">#REF!</definedName>
    <definedName name="BExIVCXWL6H5LD9DHDIA4F5U9TQL" localSheetId="1" hidden="1">#REF!</definedName>
    <definedName name="BExIVCXWL6H5LD9DHDIA4F5U9TQL" hidden="1">#REF!</definedName>
    <definedName name="BExIVEVYJ7KL8QNR5ZTOSD11I5A6" localSheetId="7" hidden="1">#REF!</definedName>
    <definedName name="BExIVEVYJ7KL8QNR5ZTOSD11I5A6" localSheetId="3" hidden="1">#REF!</definedName>
    <definedName name="BExIVEVYJ7KL8QNR5ZTOSD11I5A6" localSheetId="0" hidden="1">#REF!</definedName>
    <definedName name="BExIVEVYJ7KL8QNR5ZTOSD11I5A6" localSheetId="1" hidden="1">#REF!</definedName>
    <definedName name="BExIVEVYJ7KL8QNR5ZTOSD11I5A6" hidden="1">#REF!</definedName>
    <definedName name="BExIVJ30S9U8MA1TUBRND8DGF96D" localSheetId="7" hidden="1">#REF!</definedName>
    <definedName name="BExIVJ30S9U8MA1TUBRND8DGF96D" localSheetId="3" hidden="1">#REF!</definedName>
    <definedName name="BExIVJ30S9U8MA1TUBRND8DGF96D" localSheetId="0" hidden="1">#REF!</definedName>
    <definedName name="BExIVJ30S9U8MA1TUBRND8DGF96D" localSheetId="1" hidden="1">#REF!</definedName>
    <definedName name="BExIVJ30S9U8MA1TUBRND8DGF96D" hidden="1">#REF!</definedName>
    <definedName name="BExIVMOIPSEWSIHIDDLOXESQ28A0" localSheetId="7" hidden="1">#REF!</definedName>
    <definedName name="BExIVMOIPSEWSIHIDDLOXESQ28A0" localSheetId="3" hidden="1">#REF!</definedName>
    <definedName name="BExIVMOIPSEWSIHIDDLOXESQ28A0" localSheetId="0" hidden="1">#REF!</definedName>
    <definedName name="BExIVMOIPSEWSIHIDDLOXESQ28A0" localSheetId="1" hidden="1">#REF!</definedName>
    <definedName name="BExIVMOIPSEWSIHIDDLOXESQ28A0" hidden="1">#REF!</definedName>
    <definedName name="BExIVNVNJX9BYDLC88NG09YF5XQ6" localSheetId="7" hidden="1">#REF!</definedName>
    <definedName name="BExIVNVNJX9BYDLC88NG09YF5XQ6" localSheetId="3" hidden="1">#REF!</definedName>
    <definedName name="BExIVNVNJX9BYDLC88NG09YF5XQ6" localSheetId="0" hidden="1">#REF!</definedName>
    <definedName name="BExIVNVNJX9BYDLC88NG09YF5XQ6" localSheetId="1" hidden="1">#REF!</definedName>
    <definedName name="BExIVNVNJX9BYDLC88NG09YF5XQ6" hidden="1">#REF!</definedName>
    <definedName name="BExIVQVKLMGSRYT1LFZH0KUIA4OR" localSheetId="7" hidden="1">#REF!</definedName>
    <definedName name="BExIVQVKLMGSRYT1LFZH0KUIA4OR" localSheetId="3" hidden="1">#REF!</definedName>
    <definedName name="BExIVQVKLMGSRYT1LFZH0KUIA4OR" localSheetId="0" hidden="1">#REF!</definedName>
    <definedName name="BExIVQVKLMGSRYT1LFZH0KUIA4OR" localSheetId="1" hidden="1">#REF!</definedName>
    <definedName name="BExIVQVKLMGSRYT1LFZH0KUIA4OR" hidden="1">#REF!</definedName>
    <definedName name="BExIVYTFI35KNR2XSA6N8OJYUTUR" localSheetId="7" hidden="1">#REF!</definedName>
    <definedName name="BExIVYTFI35KNR2XSA6N8OJYUTUR" localSheetId="3" hidden="1">#REF!</definedName>
    <definedName name="BExIVYTFI35KNR2XSA6N8OJYUTUR" localSheetId="0" hidden="1">#REF!</definedName>
    <definedName name="BExIVYTFI35KNR2XSA6N8OJYUTUR" localSheetId="1" hidden="1">#REF!</definedName>
    <definedName name="BExIVYTFI35KNR2XSA6N8OJYUTUR" hidden="1">#REF!</definedName>
    <definedName name="BExIVZF05SNB8DE7VLQOFG9S41HS" localSheetId="7" hidden="1">#REF!</definedName>
    <definedName name="BExIVZF05SNB8DE7VLQOFG9S41HS" localSheetId="3" hidden="1">#REF!</definedName>
    <definedName name="BExIVZF05SNB8DE7VLQOFG9S41HS" localSheetId="0" hidden="1">#REF!</definedName>
    <definedName name="BExIVZF05SNB8DE7VLQOFG9S41HS" localSheetId="1" hidden="1">#REF!</definedName>
    <definedName name="BExIVZF05SNB8DE7VLQOFG9S41HS" hidden="1">#REF!</definedName>
    <definedName name="BExIWB3SY3WRIVIOF988DNNODBOA" localSheetId="7" hidden="1">#REF!</definedName>
    <definedName name="BExIWB3SY3WRIVIOF988DNNODBOA" localSheetId="3" hidden="1">#REF!</definedName>
    <definedName name="BExIWB3SY3WRIVIOF988DNNODBOA" localSheetId="0" hidden="1">#REF!</definedName>
    <definedName name="BExIWB3SY3WRIVIOF988DNNODBOA" localSheetId="1" hidden="1">#REF!</definedName>
    <definedName name="BExIWB3SY3WRIVIOF988DNNODBOA" hidden="1">#REF!</definedName>
    <definedName name="BExIWB99CG0H52LRD6QWPN4L6DV2" localSheetId="7" hidden="1">#REF!</definedName>
    <definedName name="BExIWB99CG0H52LRD6QWPN4L6DV2" localSheetId="3" hidden="1">#REF!</definedName>
    <definedName name="BExIWB99CG0H52LRD6QWPN4L6DV2" localSheetId="0" hidden="1">#REF!</definedName>
    <definedName name="BExIWB99CG0H52LRD6QWPN4L6DV2" localSheetId="1" hidden="1">#REF!</definedName>
    <definedName name="BExIWB99CG0H52LRD6QWPN4L6DV2" hidden="1">#REF!</definedName>
    <definedName name="BExIWG1W7XP9DFYYSZAIOSHM0QLQ" localSheetId="7" hidden="1">#REF!</definedName>
    <definedName name="BExIWG1W7XP9DFYYSZAIOSHM0QLQ" localSheetId="3" hidden="1">#REF!</definedName>
    <definedName name="BExIWG1W7XP9DFYYSZAIOSHM0QLQ" localSheetId="0" hidden="1">#REF!</definedName>
    <definedName name="BExIWG1W7XP9DFYYSZAIOSHM0QLQ" localSheetId="1" hidden="1">#REF!</definedName>
    <definedName name="BExIWG1W7XP9DFYYSZAIOSHM0QLQ" hidden="1">#REF!</definedName>
    <definedName name="BExIWH3KUK94B7833DD4TB0Y6KP9" localSheetId="7" hidden="1">#REF!</definedName>
    <definedName name="BExIWH3KUK94B7833DD4TB0Y6KP9" localSheetId="3" hidden="1">#REF!</definedName>
    <definedName name="BExIWH3KUK94B7833DD4TB0Y6KP9" localSheetId="0" hidden="1">#REF!</definedName>
    <definedName name="BExIWH3KUK94B7833DD4TB0Y6KP9" localSheetId="1" hidden="1">#REF!</definedName>
    <definedName name="BExIWH3KUK94B7833DD4TB0Y6KP9" hidden="1">#REF!</definedName>
    <definedName name="BExIWHZXYAALPLS8CSHZHJ82LBOH" localSheetId="7" hidden="1">#REF!</definedName>
    <definedName name="BExIWHZXYAALPLS8CSHZHJ82LBOH" localSheetId="3" hidden="1">#REF!</definedName>
    <definedName name="BExIWHZXYAALPLS8CSHZHJ82LBOH" localSheetId="0" hidden="1">#REF!</definedName>
    <definedName name="BExIWHZXYAALPLS8CSHZHJ82LBOH" localSheetId="1" hidden="1">#REF!</definedName>
    <definedName name="BExIWHZXYAALPLS8CSHZHJ82LBOH" hidden="1">#REF!</definedName>
    <definedName name="BExIWJY6FHR6KOO0P8U4IZ7VD42D" localSheetId="7" hidden="1">#REF!</definedName>
    <definedName name="BExIWJY6FHR6KOO0P8U4IZ7VD42D" localSheetId="3" hidden="1">#REF!</definedName>
    <definedName name="BExIWJY6FHR6KOO0P8U4IZ7VD42D" localSheetId="0" hidden="1">#REF!</definedName>
    <definedName name="BExIWJY6FHR6KOO0P8U4IZ7VD42D" localSheetId="1" hidden="1">#REF!</definedName>
    <definedName name="BExIWJY6FHR6KOO0P8U4IZ7VD42D" hidden="1">#REF!</definedName>
    <definedName name="BExIWKE9MGIDWORBI43AWTUNYFAN" localSheetId="7" hidden="1">#REF!</definedName>
    <definedName name="BExIWKE9MGIDWORBI43AWTUNYFAN" localSheetId="3" hidden="1">#REF!</definedName>
    <definedName name="BExIWKE9MGIDWORBI43AWTUNYFAN" localSheetId="0" hidden="1">#REF!</definedName>
    <definedName name="BExIWKE9MGIDWORBI43AWTUNYFAN" localSheetId="1" hidden="1">#REF!</definedName>
    <definedName name="BExIWKE9MGIDWORBI43AWTUNYFAN" hidden="1">#REF!</definedName>
    <definedName name="BExIWPHOYLSNGZKVD3RRKOEALEUG" localSheetId="7" hidden="1">#REF!</definedName>
    <definedName name="BExIWPHOYLSNGZKVD3RRKOEALEUG" localSheetId="3" hidden="1">#REF!</definedName>
    <definedName name="BExIWPHOYLSNGZKVD3RRKOEALEUG" localSheetId="0" hidden="1">#REF!</definedName>
    <definedName name="BExIWPHOYLSNGZKVD3RRKOEALEUG" localSheetId="1" hidden="1">#REF!</definedName>
    <definedName name="BExIWPHOYLSNGZKVD3RRKOEALEUG" hidden="1">#REF!</definedName>
    <definedName name="BExIWSHLD1QIZPL5ARLXOJ9Y2CAA" localSheetId="7" hidden="1">#REF!</definedName>
    <definedName name="BExIWSHLD1QIZPL5ARLXOJ9Y2CAA" localSheetId="3" hidden="1">#REF!</definedName>
    <definedName name="BExIWSHLD1QIZPL5ARLXOJ9Y2CAA" localSheetId="0" hidden="1">#REF!</definedName>
    <definedName name="BExIWSHLD1QIZPL5ARLXOJ9Y2CAA" localSheetId="1" hidden="1">#REF!</definedName>
    <definedName name="BExIWSHLD1QIZPL5ARLXOJ9Y2CAA" hidden="1">#REF!</definedName>
    <definedName name="BExIX34PM5DBTRHRQWP6PL6WIX88" localSheetId="7" hidden="1">#REF!</definedName>
    <definedName name="BExIX34PM5DBTRHRQWP6PL6WIX88" localSheetId="3" hidden="1">#REF!</definedName>
    <definedName name="BExIX34PM5DBTRHRQWP6PL6WIX88" localSheetId="0" hidden="1">#REF!</definedName>
    <definedName name="BExIX34PM5DBTRHRQWP6PL6WIX88" localSheetId="1" hidden="1">#REF!</definedName>
    <definedName name="BExIX34PM5DBTRHRQWP6PL6WIX88" hidden="1">#REF!</definedName>
    <definedName name="BExIX5OAP9KSUE5SIZCW9P39Q4WE" localSheetId="7" hidden="1">#REF!</definedName>
    <definedName name="BExIX5OAP9KSUE5SIZCW9P39Q4WE" localSheetId="3" hidden="1">#REF!</definedName>
    <definedName name="BExIX5OAP9KSUE5SIZCW9P39Q4WE" localSheetId="0" hidden="1">#REF!</definedName>
    <definedName name="BExIX5OAP9KSUE5SIZCW9P39Q4WE" localSheetId="1" hidden="1">#REF!</definedName>
    <definedName name="BExIX5OAP9KSUE5SIZCW9P39Q4WE" hidden="1">#REF!</definedName>
    <definedName name="BExIXGRJPVJMUDGSG7IHPXPNO69B" localSheetId="7" hidden="1">#REF!</definedName>
    <definedName name="BExIXGRJPVJMUDGSG7IHPXPNO69B" localSheetId="3" hidden="1">#REF!</definedName>
    <definedName name="BExIXGRJPVJMUDGSG7IHPXPNO69B" localSheetId="0" hidden="1">#REF!</definedName>
    <definedName name="BExIXGRJPVJMUDGSG7IHPXPNO69B" localSheetId="1" hidden="1">#REF!</definedName>
    <definedName name="BExIXGRJPVJMUDGSG7IHPXPNO69B" hidden="1">#REF!</definedName>
    <definedName name="BExIXGWVQ9WOO0NCJLXAU4PJPOPM" localSheetId="7" hidden="1">#REF!</definedName>
    <definedName name="BExIXGWVQ9WOO0NCJLXAU4PJPOPM" localSheetId="3" hidden="1">#REF!</definedName>
    <definedName name="BExIXGWVQ9WOO0NCJLXAU4PJPOPM" localSheetId="0" hidden="1">#REF!</definedName>
    <definedName name="BExIXGWVQ9WOO0NCJLXAU4PJPOPM" localSheetId="1" hidden="1">#REF!</definedName>
    <definedName name="BExIXGWVQ9WOO0NCJLXAU4PJPOPM" hidden="1">#REF!</definedName>
    <definedName name="BExIXLK6SEOTUWQVNLCH4SAKTVGQ" localSheetId="7" hidden="1">#REF!</definedName>
    <definedName name="BExIXLK6SEOTUWQVNLCH4SAKTVGQ" localSheetId="3" hidden="1">#REF!</definedName>
    <definedName name="BExIXLK6SEOTUWQVNLCH4SAKTVGQ" localSheetId="0" hidden="1">#REF!</definedName>
    <definedName name="BExIXLK6SEOTUWQVNLCH4SAKTVGQ" localSheetId="1" hidden="1">#REF!</definedName>
    <definedName name="BExIXLK6SEOTUWQVNLCH4SAKTVGQ" hidden="1">#REF!</definedName>
    <definedName name="BExIXM5R87ZL3FHALWZXYCPHGX3E" localSheetId="7" hidden="1">#REF!</definedName>
    <definedName name="BExIXM5R87ZL3FHALWZXYCPHGX3E" localSheetId="3" hidden="1">#REF!</definedName>
    <definedName name="BExIXM5R87ZL3FHALWZXYCPHGX3E" localSheetId="0" hidden="1">#REF!</definedName>
    <definedName name="BExIXM5R87ZL3FHALWZXYCPHGX3E" localSheetId="1" hidden="1">#REF!</definedName>
    <definedName name="BExIXM5R87ZL3FHALWZXYCPHGX3E" hidden="1">#REF!</definedName>
    <definedName name="BExIXN24YK8MIB3OZ905DHU9CDH1" localSheetId="7" hidden="1">#REF!</definedName>
    <definedName name="BExIXN24YK8MIB3OZ905DHU9CDH1" localSheetId="3" hidden="1">#REF!</definedName>
    <definedName name="BExIXN24YK8MIB3OZ905DHU9CDH1" localSheetId="0" hidden="1">#REF!</definedName>
    <definedName name="BExIXN24YK8MIB3OZ905DHU9CDH1" localSheetId="1" hidden="1">#REF!</definedName>
    <definedName name="BExIXN24YK8MIB3OZ905DHU9CDH1" hidden="1">#REF!</definedName>
    <definedName name="BExIXS036ZCKT2Z8XZKLZ8PFWQGL" localSheetId="7" hidden="1">#REF!</definedName>
    <definedName name="BExIXS036ZCKT2Z8XZKLZ8PFWQGL" localSheetId="3" hidden="1">#REF!</definedName>
    <definedName name="BExIXS036ZCKT2Z8XZKLZ8PFWQGL" localSheetId="0" hidden="1">#REF!</definedName>
    <definedName name="BExIXS036ZCKT2Z8XZKLZ8PFWQGL" localSheetId="1" hidden="1">#REF!</definedName>
    <definedName name="BExIXS036ZCKT2Z8XZKLZ8PFWQGL" hidden="1">#REF!</definedName>
    <definedName name="BExIXY5CF9PFM0P40AZ4U51TMWV0" localSheetId="7" hidden="1">#REF!</definedName>
    <definedName name="BExIXY5CF9PFM0P40AZ4U51TMWV0" localSheetId="3" hidden="1">#REF!</definedName>
    <definedName name="BExIXY5CF9PFM0P40AZ4U51TMWV0" localSheetId="0" hidden="1">#REF!</definedName>
    <definedName name="BExIXY5CF9PFM0P40AZ4U51TMWV0" localSheetId="1" hidden="1">#REF!</definedName>
    <definedName name="BExIXY5CF9PFM0P40AZ4U51TMWV0" hidden="1">#REF!</definedName>
    <definedName name="BExIYEXJBK8JDWIRSVV4RJSKZVV1" localSheetId="7" hidden="1">#REF!</definedName>
    <definedName name="BExIYEXJBK8JDWIRSVV4RJSKZVV1" localSheetId="3" hidden="1">#REF!</definedName>
    <definedName name="BExIYEXJBK8JDWIRSVV4RJSKZVV1" localSheetId="0" hidden="1">#REF!</definedName>
    <definedName name="BExIYEXJBK8JDWIRSVV4RJSKZVV1" localSheetId="1" hidden="1">#REF!</definedName>
    <definedName name="BExIYEXJBK8JDWIRSVV4RJSKZVV1" hidden="1">#REF!</definedName>
    <definedName name="BExIYFJ59KLIPRTGIHX9X07UVGT3" localSheetId="7" hidden="1">#REF!</definedName>
    <definedName name="BExIYFJ59KLIPRTGIHX9X07UVGT3" localSheetId="3" hidden="1">#REF!</definedName>
    <definedName name="BExIYFJ59KLIPRTGIHX9X07UVGT3" localSheetId="0" hidden="1">#REF!</definedName>
    <definedName name="BExIYFJ59KLIPRTGIHX9X07UVGT3" localSheetId="1" hidden="1">#REF!</definedName>
    <definedName name="BExIYFJ59KLIPRTGIHX9X07UVGT3" hidden="1">#REF!</definedName>
    <definedName name="BExIYHH7GZO6BU3DC4GRLH3FD3ZS" localSheetId="7" hidden="1">#REF!</definedName>
    <definedName name="BExIYHH7GZO6BU3DC4GRLH3FD3ZS" localSheetId="3" hidden="1">#REF!</definedName>
    <definedName name="BExIYHH7GZO6BU3DC4GRLH3FD3ZS" localSheetId="0" hidden="1">#REF!</definedName>
    <definedName name="BExIYHH7GZO6BU3DC4GRLH3FD3ZS" localSheetId="1" hidden="1">#REF!</definedName>
    <definedName name="BExIYHH7GZO6BU3DC4GRLH3FD3ZS" hidden="1">#REF!</definedName>
    <definedName name="BExIYHMPBTD67ZNUL9O76FZQHYPT" localSheetId="7" hidden="1">#REF!</definedName>
    <definedName name="BExIYHMPBTD67ZNUL9O76FZQHYPT" localSheetId="3" hidden="1">#REF!</definedName>
    <definedName name="BExIYHMPBTD67ZNUL9O76FZQHYPT" localSheetId="0" hidden="1">#REF!</definedName>
    <definedName name="BExIYHMPBTD67ZNUL9O76FZQHYPT" localSheetId="1" hidden="1">#REF!</definedName>
    <definedName name="BExIYHMPBTD67ZNUL9O76FZQHYPT" hidden="1">#REF!</definedName>
    <definedName name="BExIYI2RH0K4225XO970K2IQ1E79" localSheetId="7" hidden="1">#REF!</definedName>
    <definedName name="BExIYI2RH0K4225XO970K2IQ1E79" localSheetId="3" hidden="1">#REF!</definedName>
    <definedName name="BExIYI2RH0K4225XO970K2IQ1E79" localSheetId="0" hidden="1">#REF!</definedName>
    <definedName name="BExIYI2RH0K4225XO970K2IQ1E79" localSheetId="1" hidden="1">#REF!</definedName>
    <definedName name="BExIYI2RH0K4225XO970K2IQ1E79" hidden="1">#REF!</definedName>
    <definedName name="BExIYMPZ0KS2KOJFQAUQJ77L7701" localSheetId="7" hidden="1">#REF!</definedName>
    <definedName name="BExIYMPZ0KS2KOJFQAUQJ77L7701" localSheetId="3" hidden="1">#REF!</definedName>
    <definedName name="BExIYMPZ0KS2KOJFQAUQJ77L7701" localSheetId="0" hidden="1">#REF!</definedName>
    <definedName name="BExIYMPZ0KS2KOJFQAUQJ77L7701" localSheetId="1" hidden="1">#REF!</definedName>
    <definedName name="BExIYMPZ0KS2KOJFQAUQJ77L7701" hidden="1">#REF!</definedName>
    <definedName name="BExIYP9Q6FV9T0R9G3UDKLS4TTYX" localSheetId="7" hidden="1">#REF!</definedName>
    <definedName name="BExIYP9Q6FV9T0R9G3UDKLS4TTYX" localSheetId="3" hidden="1">#REF!</definedName>
    <definedName name="BExIYP9Q6FV9T0R9G3UDKLS4TTYX" localSheetId="0" hidden="1">#REF!</definedName>
    <definedName name="BExIYP9Q6FV9T0R9G3UDKLS4TTYX" localSheetId="1" hidden="1">#REF!</definedName>
    <definedName name="BExIYP9Q6FV9T0R9G3UDKLS4TTYX" hidden="1">#REF!</definedName>
    <definedName name="BExIYZGLDQ1TN7BIIN4RLDP31GIM" localSheetId="7" hidden="1">#REF!</definedName>
    <definedName name="BExIYZGLDQ1TN7BIIN4RLDP31GIM" localSheetId="3" hidden="1">#REF!</definedName>
    <definedName name="BExIYZGLDQ1TN7BIIN4RLDP31GIM" localSheetId="0" hidden="1">#REF!</definedName>
    <definedName name="BExIYZGLDQ1TN7BIIN4RLDP31GIM" localSheetId="1" hidden="1">#REF!</definedName>
    <definedName name="BExIYZGLDQ1TN7BIIN4RLDP31GIM" hidden="1">#REF!</definedName>
    <definedName name="BExIZ4K0EZJK6PW3L8SVKTJFSWW9" localSheetId="7" hidden="1">#REF!</definedName>
    <definedName name="BExIZ4K0EZJK6PW3L8SVKTJFSWW9" localSheetId="3" hidden="1">#REF!</definedName>
    <definedName name="BExIZ4K0EZJK6PW3L8SVKTJFSWW9" localSheetId="0" hidden="1">#REF!</definedName>
    <definedName name="BExIZ4K0EZJK6PW3L8SVKTJFSWW9" localSheetId="1" hidden="1">#REF!</definedName>
    <definedName name="BExIZ4K0EZJK6PW3L8SVKTJFSWW9" hidden="1">#REF!</definedName>
    <definedName name="BExIZAECOEZGBAO29QMV14E6XDIV" localSheetId="7" hidden="1">#REF!</definedName>
    <definedName name="BExIZAECOEZGBAO29QMV14E6XDIV" localSheetId="3" hidden="1">#REF!</definedName>
    <definedName name="BExIZAECOEZGBAO29QMV14E6XDIV" localSheetId="0" hidden="1">#REF!</definedName>
    <definedName name="BExIZAECOEZGBAO29QMV14E6XDIV" localSheetId="1" hidden="1">#REF!</definedName>
    <definedName name="BExIZAECOEZGBAO29QMV14E6XDIV" hidden="1">#REF!</definedName>
    <definedName name="BExIZHQR3N1546MQS83ZJ8I6SPZ3" localSheetId="7" hidden="1">#REF!</definedName>
    <definedName name="BExIZHQR3N1546MQS83ZJ8I6SPZ3" localSheetId="3" hidden="1">#REF!</definedName>
    <definedName name="BExIZHQR3N1546MQS83ZJ8I6SPZ3" localSheetId="0" hidden="1">#REF!</definedName>
    <definedName name="BExIZHQR3N1546MQS83ZJ8I6SPZ3" localSheetId="1" hidden="1">#REF!</definedName>
    <definedName name="BExIZHQR3N1546MQS83ZJ8I6SPZ3" hidden="1">#REF!</definedName>
    <definedName name="BExIZKVXYD5O2JBU81F2UFJZLLSI" localSheetId="7" hidden="1">#REF!</definedName>
    <definedName name="BExIZKVXYD5O2JBU81F2UFJZLLSI" localSheetId="3" hidden="1">#REF!</definedName>
    <definedName name="BExIZKVXYD5O2JBU81F2UFJZLLSI" localSheetId="0" hidden="1">#REF!</definedName>
    <definedName name="BExIZKVXYD5O2JBU81F2UFJZLLSI" localSheetId="1" hidden="1">#REF!</definedName>
    <definedName name="BExIZKVXYD5O2JBU81F2UFJZLLSI" hidden="1">#REF!</definedName>
    <definedName name="BExIZPZDHC8HGER83WHCZAHOX7LK" localSheetId="7" hidden="1">#REF!</definedName>
    <definedName name="BExIZPZDHC8HGER83WHCZAHOX7LK" localSheetId="3" hidden="1">#REF!</definedName>
    <definedName name="BExIZPZDHC8HGER83WHCZAHOX7LK" localSheetId="0" hidden="1">#REF!</definedName>
    <definedName name="BExIZPZDHC8HGER83WHCZAHOX7LK" localSheetId="1" hidden="1">#REF!</definedName>
    <definedName name="BExIZPZDHC8HGER83WHCZAHOX7LK" hidden="1">#REF!</definedName>
    <definedName name="BExIZQA5XCS39QKXMYR1MH2ZIGPS" localSheetId="7" hidden="1">#REF!</definedName>
    <definedName name="BExIZQA5XCS39QKXMYR1MH2ZIGPS" localSheetId="3" hidden="1">#REF!</definedName>
    <definedName name="BExIZQA5XCS39QKXMYR1MH2ZIGPS" localSheetId="0" hidden="1">#REF!</definedName>
    <definedName name="BExIZQA5XCS39QKXMYR1MH2ZIGPS" localSheetId="1" hidden="1">#REF!</definedName>
    <definedName name="BExIZQA5XCS39QKXMYR1MH2ZIGPS" hidden="1">#REF!</definedName>
    <definedName name="BExIZVDLRUNAL32D9KO9X7Y4PB3O" localSheetId="7" hidden="1">#REF!</definedName>
    <definedName name="BExIZVDLRUNAL32D9KO9X7Y4PB3O" localSheetId="3" hidden="1">#REF!</definedName>
    <definedName name="BExIZVDLRUNAL32D9KO9X7Y4PB3O" localSheetId="0" hidden="1">#REF!</definedName>
    <definedName name="BExIZVDLRUNAL32D9KO9X7Y4PB3O" localSheetId="1" hidden="1">#REF!</definedName>
    <definedName name="BExIZVDLRUNAL32D9KO9X7Y4PB3O" hidden="1">#REF!</definedName>
    <definedName name="BExIZY2PUZ0OF9YKK1B13IW0VS6G" localSheetId="7" hidden="1">#REF!</definedName>
    <definedName name="BExIZY2PUZ0OF9YKK1B13IW0VS6G" localSheetId="3" hidden="1">#REF!</definedName>
    <definedName name="BExIZY2PUZ0OF9YKK1B13IW0VS6G" localSheetId="0" hidden="1">#REF!</definedName>
    <definedName name="BExIZY2PUZ0OF9YKK1B13IW0VS6G" localSheetId="1" hidden="1">#REF!</definedName>
    <definedName name="BExIZY2PUZ0OF9YKK1B13IW0VS6G" hidden="1">#REF!</definedName>
    <definedName name="BExJ08KBRR2XMWW3VZMPSQKXHZUH" localSheetId="7" hidden="1">#REF!</definedName>
    <definedName name="BExJ08KBRR2XMWW3VZMPSQKXHZUH" localSheetId="3" hidden="1">#REF!</definedName>
    <definedName name="BExJ08KBRR2XMWW3VZMPSQKXHZUH" localSheetId="0" hidden="1">#REF!</definedName>
    <definedName name="BExJ08KBRR2XMWW3VZMPSQKXHZUH" localSheetId="1" hidden="1">#REF!</definedName>
    <definedName name="BExJ08KBRR2XMWW3VZMPSQKXHZUH" hidden="1">#REF!</definedName>
    <definedName name="BExJ0DYJWXGE7DA39PYL3WM05U9O" localSheetId="7" hidden="1">#REF!</definedName>
    <definedName name="BExJ0DYJWXGE7DA39PYL3WM05U9O" localSheetId="3" hidden="1">#REF!</definedName>
    <definedName name="BExJ0DYJWXGE7DA39PYL3WM05U9O" localSheetId="0" hidden="1">#REF!</definedName>
    <definedName name="BExJ0DYJWXGE7DA39PYL3WM05U9O" localSheetId="1" hidden="1">#REF!</definedName>
    <definedName name="BExJ0DYJWXGE7DA39PYL3WM05U9O" hidden="1">#REF!</definedName>
    <definedName name="BExJ0JYDEZPM2303TRBXOZ74M7N6" localSheetId="7" hidden="1">#REF!</definedName>
    <definedName name="BExJ0JYDEZPM2303TRBXOZ74M7N6" localSheetId="3" hidden="1">#REF!</definedName>
    <definedName name="BExJ0JYDEZPM2303TRBXOZ74M7N6" localSheetId="0" hidden="1">#REF!</definedName>
    <definedName name="BExJ0JYDEZPM2303TRBXOZ74M7N6" localSheetId="1" hidden="1">#REF!</definedName>
    <definedName name="BExJ0JYDEZPM2303TRBXOZ74M7N6" hidden="1">#REF!</definedName>
    <definedName name="BExJ0MY8SY5J5V50H3UKE78ODTVB" localSheetId="7" hidden="1">#REF!</definedName>
    <definedName name="BExJ0MY8SY5J5V50H3UKE78ODTVB" localSheetId="3" hidden="1">#REF!</definedName>
    <definedName name="BExJ0MY8SY5J5V50H3UKE78ODTVB" localSheetId="0" hidden="1">#REF!</definedName>
    <definedName name="BExJ0MY8SY5J5V50H3UKE78ODTVB" localSheetId="1" hidden="1">#REF!</definedName>
    <definedName name="BExJ0MY8SY5J5V50H3UKE78ODTVB" hidden="1">#REF!</definedName>
    <definedName name="BExJ0YC98G37ML4N8FLP8D95EFRF" localSheetId="7" hidden="1">#REF!</definedName>
    <definedName name="BExJ0YC98G37ML4N8FLP8D95EFRF" localSheetId="3" hidden="1">#REF!</definedName>
    <definedName name="BExJ0YC98G37ML4N8FLP8D95EFRF" localSheetId="0" hidden="1">#REF!</definedName>
    <definedName name="BExJ0YC98G37ML4N8FLP8D95EFRF" localSheetId="1" hidden="1">#REF!</definedName>
    <definedName name="BExJ0YC98G37ML4N8FLP8D95EFRF" hidden="1">#REF!</definedName>
    <definedName name="BExKCDYKAEV45AFXHVHZZ62E5BM3" localSheetId="7" hidden="1">#REF!</definedName>
    <definedName name="BExKCDYKAEV45AFXHVHZZ62E5BM3" localSheetId="3" hidden="1">#REF!</definedName>
    <definedName name="BExKCDYKAEV45AFXHVHZZ62E5BM3" localSheetId="0" hidden="1">#REF!</definedName>
    <definedName name="BExKCDYKAEV45AFXHVHZZ62E5BM3" localSheetId="1" hidden="1">#REF!</definedName>
    <definedName name="BExKCDYKAEV45AFXHVHZZ62E5BM3" hidden="1">#REF!</definedName>
    <definedName name="BExKCYXU0W2VQVDI3N3N37K2598P" localSheetId="7" hidden="1">#REF!</definedName>
    <definedName name="BExKCYXU0W2VQVDI3N3N37K2598P" localSheetId="3" hidden="1">#REF!</definedName>
    <definedName name="BExKCYXU0W2VQVDI3N3N37K2598P" localSheetId="0" hidden="1">#REF!</definedName>
    <definedName name="BExKCYXU0W2VQVDI3N3N37K2598P" localSheetId="1" hidden="1">#REF!</definedName>
    <definedName name="BExKCYXU0W2VQVDI3N3N37K2598P" hidden="1">#REF!</definedName>
    <definedName name="BExKDJX3Z1TS0WFDD9EAO42JHL9G" localSheetId="7" hidden="1">#REF!</definedName>
    <definedName name="BExKDJX3Z1TS0WFDD9EAO42JHL9G" localSheetId="3" hidden="1">#REF!</definedName>
    <definedName name="BExKDJX3Z1TS0WFDD9EAO42JHL9G" localSheetId="0" hidden="1">#REF!</definedName>
    <definedName name="BExKDJX3Z1TS0WFDD9EAO42JHL9G" localSheetId="1" hidden="1">#REF!</definedName>
    <definedName name="BExKDJX3Z1TS0WFDD9EAO42JHL9G" hidden="1">#REF!</definedName>
    <definedName name="BExKDK7WVA5I2WBACAZHAHN35D0I" localSheetId="7" hidden="1">#REF!</definedName>
    <definedName name="BExKDK7WVA5I2WBACAZHAHN35D0I" localSheetId="3" hidden="1">#REF!</definedName>
    <definedName name="BExKDK7WVA5I2WBACAZHAHN35D0I" localSheetId="0" hidden="1">#REF!</definedName>
    <definedName name="BExKDK7WVA5I2WBACAZHAHN35D0I" localSheetId="1" hidden="1">#REF!</definedName>
    <definedName name="BExKDK7WVA5I2WBACAZHAHN35D0I" hidden="1">#REF!</definedName>
    <definedName name="BExKDKO0W4AGQO1V7K6Q4VM750FT" localSheetId="7" hidden="1">#REF!</definedName>
    <definedName name="BExKDKO0W4AGQO1V7K6Q4VM750FT" localSheetId="3" hidden="1">#REF!</definedName>
    <definedName name="BExKDKO0W4AGQO1V7K6Q4VM750FT" localSheetId="0" hidden="1">#REF!</definedName>
    <definedName name="BExKDKO0W4AGQO1V7K6Q4VM750FT" localSheetId="1" hidden="1">#REF!</definedName>
    <definedName name="BExKDKO0W4AGQO1V7K6Q4VM750FT" hidden="1">#REF!</definedName>
    <definedName name="BExKDLF10G7W77J87QWH3ZGLUCLW" localSheetId="7" hidden="1">#REF!</definedName>
    <definedName name="BExKDLF10G7W77J87QWH3ZGLUCLW" localSheetId="3" hidden="1">#REF!</definedName>
    <definedName name="BExKDLF10G7W77J87QWH3ZGLUCLW" localSheetId="0" hidden="1">#REF!</definedName>
    <definedName name="BExKDLF10G7W77J87QWH3ZGLUCLW" localSheetId="1" hidden="1">#REF!</definedName>
    <definedName name="BExKDLF10G7W77J87QWH3ZGLUCLW" hidden="1">#REF!</definedName>
    <definedName name="BExKE2NDBQ14HOJH945N4W9ZZFJO" localSheetId="7" hidden="1">#REF!</definedName>
    <definedName name="BExKE2NDBQ14HOJH945N4W9ZZFJO" localSheetId="3" hidden="1">#REF!</definedName>
    <definedName name="BExKE2NDBQ14HOJH945N4W9ZZFJO" localSheetId="0" hidden="1">#REF!</definedName>
    <definedName name="BExKE2NDBQ14HOJH945N4W9ZZFJO" localSheetId="1" hidden="1">#REF!</definedName>
    <definedName name="BExKE2NDBQ14HOJH945N4W9ZZFJO" hidden="1">#REF!</definedName>
    <definedName name="BExKEFE0I3MT6ZLC4T1L9465HKTN" localSheetId="7" hidden="1">#REF!</definedName>
    <definedName name="BExKEFE0I3MT6ZLC4T1L9465HKTN" localSheetId="3" hidden="1">#REF!</definedName>
    <definedName name="BExKEFE0I3MT6ZLC4T1L9465HKTN" localSheetId="0" hidden="1">#REF!</definedName>
    <definedName name="BExKEFE0I3MT6ZLC4T1L9465HKTN" localSheetId="1" hidden="1">#REF!</definedName>
    <definedName name="BExKEFE0I3MT6ZLC4T1L9465HKTN" hidden="1">#REF!</definedName>
    <definedName name="BExKEK6O5BVJP4VY02FY7JNAZ6BT" localSheetId="7" hidden="1">#REF!</definedName>
    <definedName name="BExKEK6O5BVJP4VY02FY7JNAZ6BT" localSheetId="3" hidden="1">#REF!</definedName>
    <definedName name="BExKEK6O5BVJP4VY02FY7JNAZ6BT" localSheetId="0" hidden="1">#REF!</definedName>
    <definedName name="BExKEK6O5BVJP4VY02FY7JNAZ6BT" localSheetId="1" hidden="1">#REF!</definedName>
    <definedName name="BExKEK6O5BVJP4VY02FY7JNAZ6BT" hidden="1">#REF!</definedName>
    <definedName name="BExKEKXK6E6QX339ELPXDIRZSJE0" localSheetId="7" hidden="1">#REF!</definedName>
    <definedName name="BExKEKXK6E6QX339ELPXDIRZSJE0" localSheetId="3" hidden="1">#REF!</definedName>
    <definedName name="BExKEKXK6E6QX339ELPXDIRZSJE0" localSheetId="0" hidden="1">#REF!</definedName>
    <definedName name="BExKEKXK6E6QX339ELPXDIRZSJE0" localSheetId="1" hidden="1">#REF!</definedName>
    <definedName name="BExKEKXK6E6QX339ELPXDIRZSJE0" hidden="1">#REF!</definedName>
    <definedName name="BExKEMFI35R0D4WN4A59V9QH7I5S" localSheetId="7" hidden="1">#REF!</definedName>
    <definedName name="BExKEMFI35R0D4WN4A59V9QH7I5S" localSheetId="3" hidden="1">#REF!</definedName>
    <definedName name="BExKEMFI35R0D4WN4A59V9QH7I5S" localSheetId="0" hidden="1">#REF!</definedName>
    <definedName name="BExKEMFI35R0D4WN4A59V9QH7I5S" localSheetId="1" hidden="1">#REF!</definedName>
    <definedName name="BExKEMFI35R0D4WN4A59V9QH7I5S" hidden="1">#REF!</definedName>
    <definedName name="BExKEOOIBMP7N8033EY2CJYCBX6H" localSheetId="7" hidden="1">#REF!</definedName>
    <definedName name="BExKEOOIBMP7N8033EY2CJYCBX6H" localSheetId="3" hidden="1">#REF!</definedName>
    <definedName name="BExKEOOIBMP7N8033EY2CJYCBX6H" localSheetId="0" hidden="1">#REF!</definedName>
    <definedName name="BExKEOOIBMP7N8033EY2CJYCBX6H" localSheetId="1" hidden="1">#REF!</definedName>
    <definedName name="BExKEOOIBMP7N8033EY2CJYCBX6H" hidden="1">#REF!</definedName>
    <definedName name="BExKEW0RR5LA3VC46A2BEOOMQE56" localSheetId="7" hidden="1">#REF!</definedName>
    <definedName name="BExKEW0RR5LA3VC46A2BEOOMQE56" localSheetId="3" hidden="1">#REF!</definedName>
    <definedName name="BExKEW0RR5LA3VC46A2BEOOMQE56" localSheetId="0" hidden="1">#REF!</definedName>
    <definedName name="BExKEW0RR5LA3VC46A2BEOOMQE56" localSheetId="1" hidden="1">#REF!</definedName>
    <definedName name="BExKEW0RR5LA3VC46A2BEOOMQE56" hidden="1">#REF!</definedName>
    <definedName name="BExKF37PTJB4PE1PUQWG20ASBX4E" localSheetId="7" hidden="1">#REF!</definedName>
    <definedName name="BExKF37PTJB4PE1PUQWG20ASBX4E" localSheetId="3" hidden="1">#REF!</definedName>
    <definedName name="BExKF37PTJB4PE1PUQWG20ASBX4E" localSheetId="0" hidden="1">#REF!</definedName>
    <definedName name="BExKF37PTJB4PE1PUQWG20ASBX4E" localSheetId="1" hidden="1">#REF!</definedName>
    <definedName name="BExKF37PTJB4PE1PUQWG20ASBX4E" hidden="1">#REF!</definedName>
    <definedName name="BExKFA3VI1CZK21SM0N3LZWT9LA1" localSheetId="7" hidden="1">#REF!</definedName>
    <definedName name="BExKFA3VI1CZK21SM0N3LZWT9LA1" localSheetId="3" hidden="1">#REF!</definedName>
    <definedName name="BExKFA3VI1CZK21SM0N3LZWT9LA1" localSheetId="0" hidden="1">#REF!</definedName>
    <definedName name="BExKFA3VI1CZK21SM0N3LZWT9LA1" localSheetId="1" hidden="1">#REF!</definedName>
    <definedName name="BExKFA3VI1CZK21SM0N3LZWT9LA1" hidden="1">#REF!</definedName>
    <definedName name="BExKFBB29XXT9A2LVUXYSIVKPWGB" localSheetId="7" hidden="1">#REF!</definedName>
    <definedName name="BExKFBB29XXT9A2LVUXYSIVKPWGB" localSheetId="3" hidden="1">#REF!</definedName>
    <definedName name="BExKFBB29XXT9A2LVUXYSIVKPWGB" localSheetId="0" hidden="1">#REF!</definedName>
    <definedName name="BExKFBB29XXT9A2LVUXYSIVKPWGB" localSheetId="1" hidden="1">#REF!</definedName>
    <definedName name="BExKFBB29XXT9A2LVUXYSIVKPWGB" hidden="1">#REF!</definedName>
    <definedName name="BExKFINBFV5J2NFRCL4YUO3YF0ZE" localSheetId="7" hidden="1">#REF!</definedName>
    <definedName name="BExKFINBFV5J2NFRCL4YUO3YF0ZE" localSheetId="3" hidden="1">#REF!</definedName>
    <definedName name="BExKFINBFV5J2NFRCL4YUO3YF0ZE" localSheetId="0" hidden="1">#REF!</definedName>
    <definedName name="BExKFINBFV5J2NFRCL4YUO3YF0ZE" localSheetId="1" hidden="1">#REF!</definedName>
    <definedName name="BExKFINBFV5J2NFRCL4YUO3YF0ZE" hidden="1">#REF!</definedName>
    <definedName name="BExKFISRBFACTAMJSALEYMY66F6X" localSheetId="7" hidden="1">#REF!</definedName>
    <definedName name="BExKFISRBFACTAMJSALEYMY66F6X" localSheetId="3" hidden="1">#REF!</definedName>
    <definedName name="BExKFISRBFACTAMJSALEYMY66F6X" localSheetId="0" hidden="1">#REF!</definedName>
    <definedName name="BExKFISRBFACTAMJSALEYMY66F6X" localSheetId="1" hidden="1">#REF!</definedName>
    <definedName name="BExKFISRBFACTAMJSALEYMY66F6X" hidden="1">#REF!</definedName>
    <definedName name="BExKFOSK5DJ151C4E8544UWMYTOC" localSheetId="7" hidden="1">#REF!</definedName>
    <definedName name="BExKFOSK5DJ151C4E8544UWMYTOC" localSheetId="3" hidden="1">#REF!</definedName>
    <definedName name="BExKFOSK5DJ151C4E8544UWMYTOC" localSheetId="0" hidden="1">#REF!</definedName>
    <definedName name="BExKFOSK5DJ151C4E8544UWMYTOC" localSheetId="1" hidden="1">#REF!</definedName>
    <definedName name="BExKFOSK5DJ151C4E8544UWMYTOC" hidden="1">#REF!</definedName>
    <definedName name="BExKFWL3DE1V1VOVHAFYBE85QUB7" localSheetId="7" hidden="1">#REF!</definedName>
    <definedName name="BExKFWL3DE1V1VOVHAFYBE85QUB7" localSheetId="3" hidden="1">#REF!</definedName>
    <definedName name="BExKFWL3DE1V1VOVHAFYBE85QUB7" localSheetId="0" hidden="1">#REF!</definedName>
    <definedName name="BExKFWL3DE1V1VOVHAFYBE85QUB7" localSheetId="1" hidden="1">#REF!</definedName>
    <definedName name="BExKFWL3DE1V1VOVHAFYBE85QUB7" hidden="1">#REF!</definedName>
    <definedName name="BExKFXS9NDEWPZDVGLTMOM3CFO7N" localSheetId="7" hidden="1">#REF!</definedName>
    <definedName name="BExKFXS9NDEWPZDVGLTMOM3CFO7N" localSheetId="3" hidden="1">#REF!</definedName>
    <definedName name="BExKFXS9NDEWPZDVGLTMOM3CFO7N" localSheetId="0" hidden="1">#REF!</definedName>
    <definedName name="BExKFXS9NDEWPZDVGLTMOM3CFO7N" localSheetId="1" hidden="1">#REF!</definedName>
    <definedName name="BExKFXS9NDEWPZDVGLTMOM3CFO7N" hidden="1">#REF!</definedName>
    <definedName name="BExKFYJC4EVEV54F82K6VKP7Q3OU" localSheetId="7" hidden="1">#REF!</definedName>
    <definedName name="BExKFYJC4EVEV54F82K6VKP7Q3OU" localSheetId="3" hidden="1">#REF!</definedName>
    <definedName name="BExKFYJC4EVEV54F82K6VKP7Q3OU" localSheetId="0" hidden="1">#REF!</definedName>
    <definedName name="BExKFYJC4EVEV54F82K6VKP7Q3OU" localSheetId="1" hidden="1">#REF!</definedName>
    <definedName name="BExKFYJC4EVEV54F82K6VKP7Q3OU" hidden="1">#REF!</definedName>
    <definedName name="BExKG4IYHBKQQ8J8FN10GB2IKO33" localSheetId="7" hidden="1">#REF!</definedName>
    <definedName name="BExKG4IYHBKQQ8J8FN10GB2IKO33" localSheetId="3" hidden="1">#REF!</definedName>
    <definedName name="BExKG4IYHBKQQ8J8FN10GB2IKO33" localSheetId="0" hidden="1">#REF!</definedName>
    <definedName name="BExKG4IYHBKQQ8J8FN10GB2IKO33" localSheetId="1" hidden="1">#REF!</definedName>
    <definedName name="BExKG4IYHBKQQ8J8FN10GB2IKO33" hidden="1">#REF!</definedName>
    <definedName name="BExKGBVDO2JNJUFOFQMF0RJG03ZK" localSheetId="7" hidden="1">#REF!</definedName>
    <definedName name="BExKGBVDO2JNJUFOFQMF0RJG03ZK" localSheetId="3" hidden="1">#REF!</definedName>
    <definedName name="BExKGBVDO2JNJUFOFQMF0RJG03ZK" localSheetId="0" hidden="1">#REF!</definedName>
    <definedName name="BExKGBVDO2JNJUFOFQMF0RJG03ZK" localSheetId="1" hidden="1">#REF!</definedName>
    <definedName name="BExKGBVDO2JNJUFOFQMF0RJG03ZK" hidden="1">#REF!</definedName>
    <definedName name="BExKGF0L44S78D33WMQ1A75TRKB9" localSheetId="7" hidden="1">#REF!</definedName>
    <definedName name="BExKGF0L44S78D33WMQ1A75TRKB9" localSheetId="3" hidden="1">#REF!</definedName>
    <definedName name="BExKGF0L44S78D33WMQ1A75TRKB9" localSheetId="0" hidden="1">#REF!</definedName>
    <definedName name="BExKGF0L44S78D33WMQ1A75TRKB9" localSheetId="1" hidden="1">#REF!</definedName>
    <definedName name="BExKGF0L44S78D33WMQ1A75TRKB9" hidden="1">#REF!</definedName>
    <definedName name="BExKGFRN31B3G20LMQ4LRF879J68" localSheetId="7" hidden="1">#REF!</definedName>
    <definedName name="BExKGFRN31B3G20LMQ4LRF879J68" localSheetId="3" hidden="1">#REF!</definedName>
    <definedName name="BExKGFRN31B3G20LMQ4LRF879J68" localSheetId="0" hidden="1">#REF!</definedName>
    <definedName name="BExKGFRN31B3G20LMQ4LRF879J68" localSheetId="1" hidden="1">#REF!</definedName>
    <definedName name="BExKGFRN31B3G20LMQ4LRF879J68" hidden="1">#REF!</definedName>
    <definedName name="BExKGJD3U3ADZILP20U3EURP0UQP" localSheetId="7" hidden="1">#REF!</definedName>
    <definedName name="BExKGJD3U3ADZILP20U3EURP0UQP" localSheetId="3" hidden="1">#REF!</definedName>
    <definedName name="BExKGJD3U3ADZILP20U3EURP0UQP" localSheetId="0" hidden="1">#REF!</definedName>
    <definedName name="BExKGJD3U3ADZILP20U3EURP0UQP" localSheetId="1" hidden="1">#REF!</definedName>
    <definedName name="BExKGJD3U3ADZILP20U3EURP0UQP" hidden="1">#REF!</definedName>
    <definedName name="BExKGNK5YGKP0YHHTAAOV17Z9EIM" localSheetId="7" hidden="1">#REF!</definedName>
    <definedName name="BExKGNK5YGKP0YHHTAAOV17Z9EIM" localSheetId="3" hidden="1">#REF!</definedName>
    <definedName name="BExKGNK5YGKP0YHHTAAOV17Z9EIM" localSheetId="0" hidden="1">#REF!</definedName>
    <definedName name="BExKGNK5YGKP0YHHTAAOV17Z9EIM" localSheetId="1" hidden="1">#REF!</definedName>
    <definedName name="BExKGNK5YGKP0YHHTAAOV17Z9EIM" hidden="1">#REF!</definedName>
    <definedName name="BExKGQ3T3TWGZUSNVWJE1XWXHGRQ" localSheetId="7" hidden="1">#REF!</definedName>
    <definedName name="BExKGQ3T3TWGZUSNVWJE1XWXHGRQ" localSheetId="3" hidden="1">#REF!</definedName>
    <definedName name="BExKGQ3T3TWGZUSNVWJE1XWXHGRQ" localSheetId="0" hidden="1">#REF!</definedName>
    <definedName name="BExKGQ3T3TWGZUSNVWJE1XWXHGRQ" localSheetId="1" hidden="1">#REF!</definedName>
    <definedName name="BExKGQ3T3TWGZUSNVWJE1XWXHGRQ" hidden="1">#REF!</definedName>
    <definedName name="BExKGV77YH9YXIQTRKK2331QGYKF" localSheetId="7" hidden="1">#REF!</definedName>
    <definedName name="BExKGV77YH9YXIQTRKK2331QGYKF" localSheetId="3" hidden="1">#REF!</definedName>
    <definedName name="BExKGV77YH9YXIQTRKK2331QGYKF" localSheetId="0" hidden="1">#REF!</definedName>
    <definedName name="BExKGV77YH9YXIQTRKK2331QGYKF" localSheetId="1" hidden="1">#REF!</definedName>
    <definedName name="BExKGV77YH9YXIQTRKK2331QGYKF" hidden="1">#REF!</definedName>
    <definedName name="BExKH3FTZ5VGTB86W9M4AB39R0G8" localSheetId="7" hidden="1">#REF!</definedName>
    <definedName name="BExKH3FTZ5VGTB86W9M4AB39R0G8" localSheetId="3" hidden="1">#REF!</definedName>
    <definedName name="BExKH3FTZ5VGTB86W9M4AB39R0G8" localSheetId="0" hidden="1">#REF!</definedName>
    <definedName name="BExKH3FTZ5VGTB86W9M4AB39R0G8" localSheetId="1" hidden="1">#REF!</definedName>
    <definedName name="BExKH3FTZ5VGTB86W9M4AB39R0G8" hidden="1">#REF!</definedName>
    <definedName name="BExKH3FV5U5O6XZM7STS3NZKQFGJ" localSheetId="7" hidden="1">#REF!</definedName>
    <definedName name="BExKH3FV5U5O6XZM7STS3NZKQFGJ" localSheetId="3" hidden="1">#REF!</definedName>
    <definedName name="BExKH3FV5U5O6XZM7STS3NZKQFGJ" localSheetId="0" hidden="1">#REF!</definedName>
    <definedName name="BExKH3FV5U5O6XZM7STS3NZKQFGJ" localSheetId="1" hidden="1">#REF!</definedName>
    <definedName name="BExKH3FV5U5O6XZM7STS3NZKQFGJ" hidden="1">#REF!</definedName>
    <definedName name="BExKH3W5435VN8DZ68OCKI93SEO4" localSheetId="7" hidden="1">#REF!</definedName>
    <definedName name="BExKH3W5435VN8DZ68OCKI93SEO4" localSheetId="3" hidden="1">#REF!</definedName>
    <definedName name="BExKH3W5435VN8DZ68OCKI93SEO4" localSheetId="0" hidden="1">#REF!</definedName>
    <definedName name="BExKH3W5435VN8DZ68OCKI93SEO4" localSheetId="1" hidden="1">#REF!</definedName>
    <definedName name="BExKH3W5435VN8DZ68OCKI93SEO4" hidden="1">#REF!</definedName>
    <definedName name="BExKH9L4L5ZUAA98QAZ7DB7YH4QE" localSheetId="7" hidden="1">#REF!</definedName>
    <definedName name="BExKH9L4L5ZUAA98QAZ7DB7YH4QE" localSheetId="3" hidden="1">#REF!</definedName>
    <definedName name="BExKH9L4L5ZUAA98QAZ7DB7YH4QE" localSheetId="0" hidden="1">#REF!</definedName>
    <definedName name="BExKH9L4L5ZUAA98QAZ7DB7YH4QE" localSheetId="1" hidden="1">#REF!</definedName>
    <definedName name="BExKH9L4L5ZUAA98QAZ7DB7YH4QE" hidden="1">#REF!</definedName>
    <definedName name="BExKHAMUH8NR3HRV0V6FHJE3ROLN" localSheetId="7" hidden="1">#REF!</definedName>
    <definedName name="BExKHAMUH8NR3HRV0V6FHJE3ROLN" localSheetId="3" hidden="1">#REF!</definedName>
    <definedName name="BExKHAMUH8NR3HRV0V6FHJE3ROLN" localSheetId="0" hidden="1">#REF!</definedName>
    <definedName name="BExKHAMUH8NR3HRV0V6FHJE3ROLN" localSheetId="1" hidden="1">#REF!</definedName>
    <definedName name="BExKHAMUH8NR3HRV0V6FHJE3ROLN" hidden="1">#REF!</definedName>
    <definedName name="BExKHCFKOWFHO2WW0N7Y5XDXEWAO" localSheetId="7" hidden="1">#REF!</definedName>
    <definedName name="BExKHCFKOWFHO2WW0N7Y5XDXEWAO" localSheetId="3" hidden="1">#REF!</definedName>
    <definedName name="BExKHCFKOWFHO2WW0N7Y5XDXEWAO" localSheetId="0" hidden="1">#REF!</definedName>
    <definedName name="BExKHCFKOWFHO2WW0N7Y5XDXEWAO" localSheetId="1" hidden="1">#REF!</definedName>
    <definedName name="BExKHCFKOWFHO2WW0N7Y5XDXEWAO" hidden="1">#REF!</definedName>
    <definedName name="BExKHIVLONZ46HLMR50DEXKEUNEP" localSheetId="7" hidden="1">#REF!</definedName>
    <definedName name="BExKHIVLONZ46HLMR50DEXKEUNEP" localSheetId="3" hidden="1">#REF!</definedName>
    <definedName name="BExKHIVLONZ46HLMR50DEXKEUNEP" localSheetId="0" hidden="1">#REF!</definedName>
    <definedName name="BExKHIVLONZ46HLMR50DEXKEUNEP" localSheetId="1" hidden="1">#REF!</definedName>
    <definedName name="BExKHIVLONZ46HLMR50DEXKEUNEP" hidden="1">#REF!</definedName>
    <definedName name="BExKHPM9XA0ADDK7TUR0N38EXWEP" localSheetId="7" hidden="1">#REF!</definedName>
    <definedName name="BExKHPM9XA0ADDK7TUR0N38EXWEP" localSheetId="3" hidden="1">#REF!</definedName>
    <definedName name="BExKHPM9XA0ADDK7TUR0N38EXWEP" localSheetId="0" hidden="1">#REF!</definedName>
    <definedName name="BExKHPM9XA0ADDK7TUR0N38EXWEP" localSheetId="1" hidden="1">#REF!</definedName>
    <definedName name="BExKHPM9XA0ADDK7TUR0N38EXWEP" hidden="1">#REF!</definedName>
    <definedName name="BExKHQYXEM47TMIQRQVHE4T5LT8K" localSheetId="7" hidden="1">#REF!</definedName>
    <definedName name="BExKHQYXEM47TMIQRQVHE4T5LT8K" localSheetId="3" hidden="1">#REF!</definedName>
    <definedName name="BExKHQYXEM47TMIQRQVHE4T5LT8K" localSheetId="0" hidden="1">#REF!</definedName>
    <definedName name="BExKHQYXEM47TMIQRQVHE4T5LT8K" localSheetId="1" hidden="1">#REF!</definedName>
    <definedName name="BExKHQYXEM47TMIQRQVHE4T5LT8K" hidden="1">#REF!</definedName>
    <definedName name="BExKI4076KXCDE5KXL79KT36OKLO" localSheetId="7" hidden="1">#REF!</definedName>
    <definedName name="BExKI4076KXCDE5KXL79KT36OKLO" localSheetId="3" hidden="1">#REF!</definedName>
    <definedName name="BExKI4076KXCDE5KXL79KT36OKLO" localSheetId="0" hidden="1">#REF!</definedName>
    <definedName name="BExKI4076KXCDE5KXL79KT36OKLO" localSheetId="1" hidden="1">#REF!</definedName>
    <definedName name="BExKI4076KXCDE5KXL79KT36OKLO" hidden="1">#REF!</definedName>
    <definedName name="BExKI7AUWXBP1WBLFRIYSNQZDWCY" localSheetId="7" hidden="1">#REF!</definedName>
    <definedName name="BExKI7AUWXBP1WBLFRIYSNQZDWCY" localSheetId="3" hidden="1">#REF!</definedName>
    <definedName name="BExKI7AUWXBP1WBLFRIYSNQZDWCY" localSheetId="0" hidden="1">#REF!</definedName>
    <definedName name="BExKI7AUWXBP1WBLFRIYSNQZDWCY" localSheetId="1" hidden="1">#REF!</definedName>
    <definedName name="BExKI7AUWXBP1WBLFRIYSNQZDWCY" hidden="1">#REF!</definedName>
    <definedName name="BExKI7LO70WYISR7Q0Y1ZDWO9M3B" localSheetId="7" hidden="1">#REF!</definedName>
    <definedName name="BExKI7LO70WYISR7Q0Y1ZDWO9M3B" localSheetId="3" hidden="1">#REF!</definedName>
    <definedName name="BExKI7LO70WYISR7Q0Y1ZDWO9M3B" localSheetId="0" hidden="1">#REF!</definedName>
    <definedName name="BExKI7LO70WYISR7Q0Y1ZDWO9M3B" localSheetId="1" hidden="1">#REF!</definedName>
    <definedName name="BExKI7LO70WYISR7Q0Y1ZDWO9M3B" hidden="1">#REF!</definedName>
    <definedName name="BExKIF3EIT434ZQKMDXUBJCRLMK8" localSheetId="7" hidden="1">#REF!</definedName>
    <definedName name="BExKIF3EIT434ZQKMDXUBJCRLMK8" localSheetId="3" hidden="1">#REF!</definedName>
    <definedName name="BExKIF3EIT434ZQKMDXUBJCRLMK8" localSheetId="0" hidden="1">#REF!</definedName>
    <definedName name="BExKIF3EIT434ZQKMDXUBJCRLMK8" localSheetId="1" hidden="1">#REF!</definedName>
    <definedName name="BExKIF3EIT434ZQKMDXUBJCRLMK8" hidden="1">#REF!</definedName>
    <definedName name="BExKIGQV6TXIZG039HBOJU62WP2U" localSheetId="7" hidden="1">#REF!</definedName>
    <definedName name="BExKIGQV6TXIZG039HBOJU62WP2U" localSheetId="3" hidden="1">#REF!</definedName>
    <definedName name="BExKIGQV6TXIZG039HBOJU62WP2U" localSheetId="0" hidden="1">#REF!</definedName>
    <definedName name="BExKIGQV6TXIZG039HBOJU62WP2U" localSheetId="1" hidden="1">#REF!</definedName>
    <definedName name="BExKIGQV6TXIZG039HBOJU62WP2U" hidden="1">#REF!</definedName>
    <definedName name="BExKILE008SF3KTAN8WML3XKI1NZ" localSheetId="7" hidden="1">#REF!</definedName>
    <definedName name="BExKILE008SF3KTAN8WML3XKI1NZ" localSheetId="3" hidden="1">#REF!</definedName>
    <definedName name="BExKILE008SF3KTAN8WML3XKI1NZ" localSheetId="0" hidden="1">#REF!</definedName>
    <definedName name="BExKILE008SF3KTAN8WML3XKI1NZ" localSheetId="1" hidden="1">#REF!</definedName>
    <definedName name="BExKILE008SF3KTAN8WML3XKI1NZ" hidden="1">#REF!</definedName>
    <definedName name="BExKINSBB6RS7I489QHMCOMU4Z2X" localSheetId="7" hidden="1">#REF!</definedName>
    <definedName name="BExKINSBB6RS7I489QHMCOMU4Z2X" localSheetId="3" hidden="1">#REF!</definedName>
    <definedName name="BExKINSBB6RS7I489QHMCOMU4Z2X" localSheetId="0" hidden="1">#REF!</definedName>
    <definedName name="BExKINSBB6RS7I489QHMCOMU4Z2X" localSheetId="1" hidden="1">#REF!</definedName>
    <definedName name="BExKINSBB6RS7I489QHMCOMU4Z2X" hidden="1">#REF!</definedName>
    <definedName name="BExKINXMPEA03CETGL1VOW1XRJIR" localSheetId="7" hidden="1">#REF!</definedName>
    <definedName name="BExKINXMPEA03CETGL1VOW1XRJIR" localSheetId="3" hidden="1">#REF!</definedName>
    <definedName name="BExKINXMPEA03CETGL1VOW1XRJIR" localSheetId="0" hidden="1">#REF!</definedName>
    <definedName name="BExKINXMPEA03CETGL1VOW1XRJIR" localSheetId="1" hidden="1">#REF!</definedName>
    <definedName name="BExKINXMPEA03CETGL1VOW1XRJIR" hidden="1">#REF!</definedName>
    <definedName name="BExKITBU5LXLZYDJS3D3BAVWEY3U" localSheetId="7" hidden="1">#REF!</definedName>
    <definedName name="BExKITBU5LXLZYDJS3D3BAVWEY3U" localSheetId="3" hidden="1">#REF!</definedName>
    <definedName name="BExKITBU5LXLZYDJS3D3BAVWEY3U" localSheetId="0" hidden="1">#REF!</definedName>
    <definedName name="BExKITBU5LXLZYDJS3D3BAVWEY3U" localSheetId="1" hidden="1">#REF!</definedName>
    <definedName name="BExKITBU5LXLZYDJS3D3BAVWEY3U" hidden="1">#REF!</definedName>
    <definedName name="BExKIU87ZKSOC2DYZWFK6SAK9I8E" localSheetId="7" hidden="1">#REF!</definedName>
    <definedName name="BExKIU87ZKSOC2DYZWFK6SAK9I8E" localSheetId="3" hidden="1">#REF!</definedName>
    <definedName name="BExKIU87ZKSOC2DYZWFK6SAK9I8E" localSheetId="0" hidden="1">#REF!</definedName>
    <definedName name="BExKIU87ZKSOC2DYZWFK6SAK9I8E" localSheetId="1" hidden="1">#REF!</definedName>
    <definedName name="BExKIU87ZKSOC2DYZWFK6SAK9I8E" hidden="1">#REF!</definedName>
    <definedName name="BExKJ449HLYX2DJ9UF0H9GTPSQ73" localSheetId="7" hidden="1">#REF!</definedName>
    <definedName name="BExKJ449HLYX2DJ9UF0H9GTPSQ73" localSheetId="3" hidden="1">#REF!</definedName>
    <definedName name="BExKJ449HLYX2DJ9UF0H9GTPSQ73" localSheetId="0" hidden="1">#REF!</definedName>
    <definedName name="BExKJ449HLYX2DJ9UF0H9GTPSQ73" localSheetId="1" hidden="1">#REF!</definedName>
    <definedName name="BExKJ449HLYX2DJ9UF0H9GTPSQ73" hidden="1">#REF!</definedName>
    <definedName name="BExKJ5649R9IC0GKQD6QI2G7C99Q" localSheetId="7" hidden="1">#REF!</definedName>
    <definedName name="BExKJ5649R9IC0GKQD6QI2G7C99Q" localSheetId="3" hidden="1">#REF!</definedName>
    <definedName name="BExKJ5649R9IC0GKQD6QI2G7C99Q" localSheetId="0" hidden="1">#REF!</definedName>
    <definedName name="BExKJ5649R9IC0GKQD6QI2G7C99Q" localSheetId="1" hidden="1">#REF!</definedName>
    <definedName name="BExKJ5649R9IC0GKQD6QI2G7C99Q" hidden="1">#REF!</definedName>
    <definedName name="BExKJEB4FXIMV2AAE9S3FCGRK1R0" localSheetId="7" hidden="1">#REF!</definedName>
    <definedName name="BExKJEB4FXIMV2AAE9S3FCGRK1R0" localSheetId="3" hidden="1">#REF!</definedName>
    <definedName name="BExKJEB4FXIMV2AAE9S3FCGRK1R0" localSheetId="0" hidden="1">#REF!</definedName>
    <definedName name="BExKJEB4FXIMV2AAE9S3FCGRK1R0" localSheetId="1" hidden="1">#REF!</definedName>
    <definedName name="BExKJEB4FXIMV2AAE9S3FCGRK1R0" hidden="1">#REF!</definedName>
    <definedName name="BExKJELX2RUC8UEC56IZPYYZXHA7" localSheetId="7" hidden="1">#REF!</definedName>
    <definedName name="BExKJELX2RUC8UEC56IZPYYZXHA7" localSheetId="3" hidden="1">#REF!</definedName>
    <definedName name="BExKJELX2RUC8UEC56IZPYYZXHA7" localSheetId="0" hidden="1">#REF!</definedName>
    <definedName name="BExKJELX2RUC8UEC56IZPYYZXHA7" localSheetId="1" hidden="1">#REF!</definedName>
    <definedName name="BExKJELX2RUC8UEC56IZPYYZXHA7" hidden="1">#REF!</definedName>
    <definedName name="BExKJI7CV9I6ILFIZ3SVO4DGK64J" localSheetId="7" hidden="1">#REF!</definedName>
    <definedName name="BExKJI7CV9I6ILFIZ3SVO4DGK64J" localSheetId="3" hidden="1">#REF!</definedName>
    <definedName name="BExKJI7CV9I6ILFIZ3SVO4DGK64J" localSheetId="0" hidden="1">#REF!</definedName>
    <definedName name="BExKJI7CV9I6ILFIZ3SVO4DGK64J" localSheetId="1" hidden="1">#REF!</definedName>
    <definedName name="BExKJI7CV9I6ILFIZ3SVO4DGK64J" hidden="1">#REF!</definedName>
    <definedName name="BExKJINMXS61G2TZEXCJAWVV4F57" localSheetId="7" hidden="1">#REF!</definedName>
    <definedName name="BExKJINMXS61G2TZEXCJAWVV4F57" localSheetId="3" hidden="1">#REF!</definedName>
    <definedName name="BExKJINMXS61G2TZEXCJAWVV4F57" localSheetId="0" hidden="1">#REF!</definedName>
    <definedName name="BExKJINMXS61G2TZEXCJAWVV4F57" localSheetId="1" hidden="1">#REF!</definedName>
    <definedName name="BExKJINMXS61G2TZEXCJAWVV4F57" hidden="1">#REF!</definedName>
    <definedName name="BExKJK5ME8KB7HA0180L7OUZDDGV" localSheetId="7" hidden="1">#REF!</definedName>
    <definedName name="BExKJK5ME8KB7HA0180L7OUZDDGV" localSheetId="3" hidden="1">#REF!</definedName>
    <definedName name="BExKJK5ME8KB7HA0180L7OUZDDGV" localSheetId="0" hidden="1">#REF!</definedName>
    <definedName name="BExKJK5ME8KB7HA0180L7OUZDDGV" localSheetId="1" hidden="1">#REF!</definedName>
    <definedName name="BExKJK5ME8KB7HA0180L7OUZDDGV" hidden="1">#REF!</definedName>
    <definedName name="BExKJLY652HI5GNEEWQXOB08K2C1" localSheetId="7" hidden="1">#REF!</definedName>
    <definedName name="BExKJLY652HI5GNEEWQXOB08K2C1" localSheetId="3" hidden="1">#REF!</definedName>
    <definedName name="BExKJLY652HI5GNEEWQXOB08K2C1" localSheetId="0" hidden="1">#REF!</definedName>
    <definedName name="BExKJLY652HI5GNEEWQXOB08K2C1" localSheetId="1" hidden="1">#REF!</definedName>
    <definedName name="BExKJLY652HI5GNEEWQXOB08K2C1" hidden="1">#REF!</definedName>
    <definedName name="BExKJN5IF0VMDILJ5K8ZENF2QYV1" localSheetId="7" hidden="1">#REF!</definedName>
    <definedName name="BExKJN5IF0VMDILJ5K8ZENF2QYV1" localSheetId="3" hidden="1">#REF!</definedName>
    <definedName name="BExKJN5IF0VMDILJ5K8ZENF2QYV1" localSheetId="0" hidden="1">#REF!</definedName>
    <definedName name="BExKJN5IF0VMDILJ5K8ZENF2QYV1" localSheetId="1" hidden="1">#REF!</definedName>
    <definedName name="BExKJN5IF0VMDILJ5K8ZENF2QYV1" hidden="1">#REF!</definedName>
    <definedName name="BExKJUSJPFUIK20FTVAFJWR2OUYX" localSheetId="7" hidden="1">#REF!</definedName>
    <definedName name="BExKJUSJPFUIK20FTVAFJWR2OUYX" localSheetId="3" hidden="1">#REF!</definedName>
    <definedName name="BExKJUSJPFUIK20FTVAFJWR2OUYX" localSheetId="0" hidden="1">#REF!</definedName>
    <definedName name="BExKJUSJPFUIK20FTVAFJWR2OUYX" localSheetId="1" hidden="1">#REF!</definedName>
    <definedName name="BExKJUSJPFUIK20FTVAFJWR2OUYX" hidden="1">#REF!</definedName>
    <definedName name="BExKJXHNZTE5OMRQ1KTVM1DIQE9I" localSheetId="7" hidden="1">#REF!</definedName>
    <definedName name="BExKJXHNZTE5OMRQ1KTVM1DIQE9I" localSheetId="3" hidden="1">#REF!</definedName>
    <definedName name="BExKJXHNZTE5OMRQ1KTVM1DIQE9I" localSheetId="0" hidden="1">#REF!</definedName>
    <definedName name="BExKJXHNZTE5OMRQ1KTVM1DIQE9I" localSheetId="1" hidden="1">#REF!</definedName>
    <definedName name="BExKJXHNZTE5OMRQ1KTVM1DIQE9I" hidden="1">#REF!</definedName>
    <definedName name="BExKK8VP5RS3D0UXZVKA37C4SYBP" localSheetId="7" hidden="1">#REF!</definedName>
    <definedName name="BExKK8VP5RS3D0UXZVKA37C4SYBP" localSheetId="3" hidden="1">#REF!</definedName>
    <definedName name="BExKK8VP5RS3D0UXZVKA37C4SYBP" localSheetId="0" hidden="1">#REF!</definedName>
    <definedName name="BExKK8VP5RS3D0UXZVKA37C4SYBP" localSheetId="1" hidden="1">#REF!</definedName>
    <definedName name="BExKK8VP5RS3D0UXZVKA37C4SYBP" hidden="1">#REF!</definedName>
    <definedName name="BExKKIM9NPF6B3SPMPIQB27HQME4" localSheetId="7" hidden="1">#REF!</definedName>
    <definedName name="BExKKIM9NPF6B3SPMPIQB27HQME4" localSheetId="3" hidden="1">#REF!</definedName>
    <definedName name="BExKKIM9NPF6B3SPMPIQB27HQME4" localSheetId="0" hidden="1">#REF!</definedName>
    <definedName name="BExKKIM9NPF6B3SPMPIQB27HQME4" localSheetId="1" hidden="1">#REF!</definedName>
    <definedName name="BExKKIM9NPF6B3SPMPIQB27HQME4" hidden="1">#REF!</definedName>
    <definedName name="BExKKIX1BCBQ4R3K41QD8NTV0OV0" localSheetId="7" hidden="1">#REF!</definedName>
    <definedName name="BExKKIX1BCBQ4R3K41QD8NTV0OV0" localSheetId="3" hidden="1">#REF!</definedName>
    <definedName name="BExKKIX1BCBQ4R3K41QD8NTV0OV0" localSheetId="0" hidden="1">#REF!</definedName>
    <definedName name="BExKKIX1BCBQ4R3K41QD8NTV0OV0" localSheetId="1" hidden="1">#REF!</definedName>
    <definedName name="BExKKIX1BCBQ4R3K41QD8NTV0OV0" hidden="1">#REF!</definedName>
    <definedName name="BExKKJ2IHMOO66DQ0V2YABR4GV05" localSheetId="7" hidden="1">#REF!</definedName>
    <definedName name="BExKKJ2IHMOO66DQ0V2YABR4GV05" localSheetId="3" hidden="1">#REF!</definedName>
    <definedName name="BExKKJ2IHMOO66DQ0V2YABR4GV05" localSheetId="0" hidden="1">#REF!</definedName>
    <definedName name="BExKKJ2IHMOO66DQ0V2YABR4GV05" localSheetId="1" hidden="1">#REF!</definedName>
    <definedName name="BExKKJ2IHMOO66DQ0V2YABR4GV05" hidden="1">#REF!</definedName>
    <definedName name="BExKKQ3ZWADYV03YHMXDOAMU90EB" localSheetId="7" hidden="1">#REF!</definedName>
    <definedName name="BExKKQ3ZWADYV03YHMXDOAMU90EB" localSheetId="3" hidden="1">#REF!</definedName>
    <definedName name="BExKKQ3ZWADYV03YHMXDOAMU90EB" localSheetId="0" hidden="1">#REF!</definedName>
    <definedName name="BExKKQ3ZWADYV03YHMXDOAMU90EB" localSheetId="1" hidden="1">#REF!</definedName>
    <definedName name="BExKKQ3ZWADYV03YHMXDOAMU90EB" hidden="1">#REF!</definedName>
    <definedName name="BExKKUGD2HMJWQEYZ8H3X1BMXFS9" localSheetId="7" hidden="1">#REF!</definedName>
    <definedName name="BExKKUGD2HMJWQEYZ8H3X1BMXFS9" localSheetId="3" hidden="1">#REF!</definedName>
    <definedName name="BExKKUGD2HMJWQEYZ8H3X1BMXFS9" localSheetId="0" hidden="1">#REF!</definedName>
    <definedName name="BExKKUGD2HMJWQEYZ8H3X1BMXFS9" localSheetId="1" hidden="1">#REF!</definedName>
    <definedName name="BExKKUGD2HMJWQEYZ8H3X1BMXFS9" hidden="1">#REF!</definedName>
    <definedName name="BExKKX05KCZZZPKOR1NE5A8RGVT4" localSheetId="7" hidden="1">#REF!</definedName>
    <definedName name="BExKKX05KCZZZPKOR1NE5A8RGVT4" localSheetId="3" hidden="1">#REF!</definedName>
    <definedName name="BExKKX05KCZZZPKOR1NE5A8RGVT4" localSheetId="0" hidden="1">#REF!</definedName>
    <definedName name="BExKKX05KCZZZPKOR1NE5A8RGVT4" localSheetId="1" hidden="1">#REF!</definedName>
    <definedName name="BExKKX05KCZZZPKOR1NE5A8RGVT4" hidden="1">#REF!</definedName>
    <definedName name="BExKL3QUCLQLECGZM555PRF8EN56" localSheetId="7" hidden="1">#REF!</definedName>
    <definedName name="BExKL3QUCLQLECGZM555PRF8EN56" localSheetId="3" hidden="1">#REF!</definedName>
    <definedName name="BExKL3QUCLQLECGZM555PRF8EN56" localSheetId="0" hidden="1">#REF!</definedName>
    <definedName name="BExKL3QUCLQLECGZM555PRF8EN56" localSheetId="1" hidden="1">#REF!</definedName>
    <definedName name="BExKL3QUCLQLECGZM555PRF8EN56" hidden="1">#REF!</definedName>
    <definedName name="BExKL7CGLA62V9UQH9ZDEHIK8W4O" localSheetId="7" hidden="1">#REF!</definedName>
    <definedName name="BExKL7CGLA62V9UQH9ZDEHIK8W4O" localSheetId="3" hidden="1">#REF!</definedName>
    <definedName name="BExKL7CGLA62V9UQH9ZDEHIK8W4O" localSheetId="0" hidden="1">#REF!</definedName>
    <definedName name="BExKL7CGLA62V9UQH9ZDEHIK8W4O" localSheetId="1" hidden="1">#REF!</definedName>
    <definedName name="BExKL7CGLA62V9UQH9ZDEHIK8W4O" hidden="1">#REF!</definedName>
    <definedName name="BExKLD6S9L66QYREYHBE5J44OK7X" localSheetId="7" hidden="1">#REF!</definedName>
    <definedName name="BExKLD6S9L66QYREYHBE5J44OK7X" localSheetId="3" hidden="1">#REF!</definedName>
    <definedName name="BExKLD6S9L66QYREYHBE5J44OK7X" localSheetId="0" hidden="1">#REF!</definedName>
    <definedName name="BExKLD6S9L66QYREYHBE5J44OK7X" localSheetId="1" hidden="1">#REF!</definedName>
    <definedName name="BExKLD6S9L66QYREYHBE5J44OK7X" hidden="1">#REF!</definedName>
    <definedName name="BExKLEZK32L28GYJWVO63BZ5E1JD" localSheetId="7" hidden="1">#REF!</definedName>
    <definedName name="BExKLEZK32L28GYJWVO63BZ5E1JD" localSheetId="3" hidden="1">#REF!</definedName>
    <definedName name="BExKLEZK32L28GYJWVO63BZ5E1JD" localSheetId="0" hidden="1">#REF!</definedName>
    <definedName name="BExKLEZK32L28GYJWVO63BZ5E1JD" localSheetId="1" hidden="1">#REF!</definedName>
    <definedName name="BExKLEZK32L28GYJWVO63BZ5E1JD" hidden="1">#REF!</definedName>
    <definedName name="BExKLLKVVHT06LA55JB2FC871DC5" localSheetId="7" hidden="1">#REF!</definedName>
    <definedName name="BExKLLKVVHT06LA55JB2FC871DC5" localSheetId="3" hidden="1">#REF!</definedName>
    <definedName name="BExKLLKVVHT06LA55JB2FC871DC5" localSheetId="0" hidden="1">#REF!</definedName>
    <definedName name="BExKLLKVVHT06LA55JB2FC871DC5" localSheetId="1" hidden="1">#REF!</definedName>
    <definedName name="BExKLLKVVHT06LA55JB2FC871DC5" hidden="1">#REF!</definedName>
    <definedName name="BExKMKNALVJRCZS69GFJA4M1J08O" localSheetId="7" hidden="1">#REF!</definedName>
    <definedName name="BExKMKNALVJRCZS69GFJA4M1J08O" localSheetId="3" hidden="1">#REF!</definedName>
    <definedName name="BExKMKNALVJRCZS69GFJA4M1J08O" localSheetId="0" hidden="1">#REF!</definedName>
    <definedName name="BExKMKNALVJRCZS69GFJA4M1J08O" localSheetId="1" hidden="1">#REF!</definedName>
    <definedName name="BExKMKNALVJRCZS69GFJA4M1J08O" hidden="1">#REF!</definedName>
    <definedName name="BExKMMFZIDRFNSBCWVADJ4S2JE52" localSheetId="7" hidden="1">#REF!</definedName>
    <definedName name="BExKMMFZIDRFNSBCWVADJ4S2JE52" localSheetId="3" hidden="1">#REF!</definedName>
    <definedName name="BExKMMFZIDRFNSBCWVADJ4S2JE52" localSheetId="0" hidden="1">#REF!</definedName>
    <definedName name="BExKMMFZIDRFNSBCWVADJ4S2JE52" localSheetId="1" hidden="1">#REF!</definedName>
    <definedName name="BExKMMFZIDRFNSBCWVADJ4S2JE52" hidden="1">#REF!</definedName>
    <definedName name="BExKMRZJS845FERFW6HUXLFAOMYD" localSheetId="7" hidden="1">#REF!</definedName>
    <definedName name="BExKMRZJS845FERFW6HUXLFAOMYD" localSheetId="3" hidden="1">#REF!</definedName>
    <definedName name="BExKMRZJS845FERFW6HUXLFAOMYD" localSheetId="0" hidden="1">#REF!</definedName>
    <definedName name="BExKMRZJS845FERFW6HUXLFAOMYD" localSheetId="1" hidden="1">#REF!</definedName>
    <definedName name="BExKMRZJS845FERFW6HUXLFAOMYD" hidden="1">#REF!</definedName>
    <definedName name="BExKMS514WWPGUGRYGTH6XU97T8B" localSheetId="7" hidden="1">#REF!</definedName>
    <definedName name="BExKMS514WWPGUGRYGTH6XU97T8B" localSheetId="3" hidden="1">#REF!</definedName>
    <definedName name="BExKMS514WWPGUGRYGTH6XU97T8B" localSheetId="0" hidden="1">#REF!</definedName>
    <definedName name="BExKMS514WWPGUGRYGTH6XU97T8B" localSheetId="1" hidden="1">#REF!</definedName>
    <definedName name="BExKMS514WWPGUGRYGTH6XU97T8B" hidden="1">#REF!</definedName>
    <definedName name="BExKMUDV8AH8HQAD5HJVUW7GFDWU" localSheetId="7" hidden="1">#REF!</definedName>
    <definedName name="BExKMUDV8AH8HQAD5HJVUW7GFDWU" localSheetId="3" hidden="1">#REF!</definedName>
    <definedName name="BExKMUDV8AH8HQAD5HJVUW7GFDWU" localSheetId="0" hidden="1">#REF!</definedName>
    <definedName name="BExKMUDV8AH8HQAD5HJVUW7GFDWU" localSheetId="1" hidden="1">#REF!</definedName>
    <definedName name="BExKMUDV8AH8HQAD5HJVUW7GFDWU" hidden="1">#REF!</definedName>
    <definedName name="BExKMWBX4EH3EYJ07UFEM08NB40Z" localSheetId="7" hidden="1">#REF!</definedName>
    <definedName name="BExKMWBX4EH3EYJ07UFEM08NB40Z" localSheetId="3" hidden="1">#REF!</definedName>
    <definedName name="BExKMWBX4EH3EYJ07UFEM08NB40Z" localSheetId="0" hidden="1">#REF!</definedName>
    <definedName name="BExKMWBX4EH3EYJ07UFEM08NB40Z" localSheetId="1" hidden="1">#REF!</definedName>
    <definedName name="BExKMWBX4EH3EYJ07UFEM08NB40Z" hidden="1">#REF!</definedName>
    <definedName name="BExKN4Q70IU9OY91QRUSK3044MQD" localSheetId="7" hidden="1">#REF!</definedName>
    <definedName name="BExKN4Q70IU9OY91QRUSK3044MQD" localSheetId="3" hidden="1">#REF!</definedName>
    <definedName name="BExKN4Q70IU9OY91QRUSK3044MQD" localSheetId="0" hidden="1">#REF!</definedName>
    <definedName name="BExKN4Q70IU9OY91QRUSK3044MQD" localSheetId="1" hidden="1">#REF!</definedName>
    <definedName name="BExKN4Q70IU9OY91QRUSK3044MQD" hidden="1">#REF!</definedName>
    <definedName name="BExKNBGV2IR3S7M0BX4810KZB4V3" localSheetId="7" hidden="1">#REF!</definedName>
    <definedName name="BExKNBGV2IR3S7M0BX4810KZB4V3" localSheetId="3" hidden="1">#REF!</definedName>
    <definedName name="BExKNBGV2IR3S7M0BX4810KZB4V3" localSheetId="0" hidden="1">#REF!</definedName>
    <definedName name="BExKNBGV2IR3S7M0BX4810KZB4V3" localSheetId="1" hidden="1">#REF!</definedName>
    <definedName name="BExKNBGV2IR3S7M0BX4810KZB4V3" hidden="1">#REF!</definedName>
    <definedName name="BExKNCTBZTSY3MO42VU5PLV6YUHZ" localSheetId="7" hidden="1">#REF!</definedName>
    <definedName name="BExKNCTBZTSY3MO42VU5PLV6YUHZ" localSheetId="3" hidden="1">#REF!</definedName>
    <definedName name="BExKNCTBZTSY3MO42VU5PLV6YUHZ" localSheetId="0" hidden="1">#REF!</definedName>
    <definedName name="BExKNCTBZTSY3MO42VU5PLV6YUHZ" localSheetId="1" hidden="1">#REF!</definedName>
    <definedName name="BExKNCTBZTSY3MO42VU5PLV6YUHZ" hidden="1">#REF!</definedName>
    <definedName name="BExKNGV2YY749C42AQ2T9QNIE5C3" localSheetId="7" hidden="1">#REF!</definedName>
    <definedName name="BExKNGV2YY749C42AQ2T9QNIE5C3" localSheetId="3" hidden="1">#REF!</definedName>
    <definedName name="BExKNGV2YY749C42AQ2T9QNIE5C3" localSheetId="0" hidden="1">#REF!</definedName>
    <definedName name="BExKNGV2YY749C42AQ2T9QNIE5C3" localSheetId="1" hidden="1">#REF!</definedName>
    <definedName name="BExKNGV2YY749C42AQ2T9QNIE5C3" hidden="1">#REF!</definedName>
    <definedName name="BExKNH0F1WPNUEQITIUN5T4NDX9H" localSheetId="7" hidden="1">#REF!</definedName>
    <definedName name="BExKNH0F1WPNUEQITIUN5T4NDX9H" localSheetId="3" hidden="1">#REF!</definedName>
    <definedName name="BExKNH0F1WPNUEQITIUN5T4NDX9H" localSheetId="0" hidden="1">#REF!</definedName>
    <definedName name="BExKNH0F1WPNUEQITIUN5T4NDX9H" localSheetId="1" hidden="1">#REF!</definedName>
    <definedName name="BExKNH0F1WPNUEQITIUN5T4NDX9H" hidden="1">#REF!</definedName>
    <definedName name="BExKNV8UOHVWEHDJWI2WMJ9X6QHZ" localSheetId="7" hidden="1">#REF!</definedName>
    <definedName name="BExKNV8UOHVWEHDJWI2WMJ9X6QHZ" localSheetId="3" hidden="1">#REF!</definedName>
    <definedName name="BExKNV8UOHVWEHDJWI2WMJ9X6QHZ" localSheetId="0" hidden="1">#REF!</definedName>
    <definedName name="BExKNV8UOHVWEHDJWI2WMJ9X6QHZ" localSheetId="1" hidden="1">#REF!</definedName>
    <definedName name="BExKNV8UOHVWEHDJWI2WMJ9X6QHZ" hidden="1">#REF!</definedName>
    <definedName name="BExKNZLD7UATC1MYRNJD8H2NH4KU" localSheetId="7" hidden="1">#REF!</definedName>
    <definedName name="BExKNZLD7UATC1MYRNJD8H2NH4KU" localSheetId="3" hidden="1">#REF!</definedName>
    <definedName name="BExKNZLD7UATC1MYRNJD8H2NH4KU" localSheetId="0" hidden="1">#REF!</definedName>
    <definedName name="BExKNZLD7UATC1MYRNJD8H2NH4KU" localSheetId="1" hidden="1">#REF!</definedName>
    <definedName name="BExKNZLD7UATC1MYRNJD8H2NH4KU" hidden="1">#REF!</definedName>
    <definedName name="BExKNZQUKQQG2Y97R74G4O4BJP1L" localSheetId="7" hidden="1">#REF!</definedName>
    <definedName name="BExKNZQUKQQG2Y97R74G4O4BJP1L" localSheetId="3" hidden="1">#REF!</definedName>
    <definedName name="BExKNZQUKQQG2Y97R74G4O4BJP1L" localSheetId="0" hidden="1">#REF!</definedName>
    <definedName name="BExKNZQUKQQG2Y97R74G4O4BJP1L" localSheetId="1" hidden="1">#REF!</definedName>
    <definedName name="BExKNZQUKQQG2Y97R74G4O4BJP1L" hidden="1">#REF!</definedName>
    <definedName name="BExKO06X0EAD3ABEG1E8PWLDWHBA" localSheetId="7" hidden="1">#REF!</definedName>
    <definedName name="BExKO06X0EAD3ABEG1E8PWLDWHBA" localSheetId="3" hidden="1">#REF!</definedName>
    <definedName name="BExKO06X0EAD3ABEG1E8PWLDWHBA" localSheetId="0" hidden="1">#REF!</definedName>
    <definedName name="BExKO06X0EAD3ABEG1E8PWLDWHBA" localSheetId="1" hidden="1">#REF!</definedName>
    <definedName name="BExKO06X0EAD3ABEG1E8PWLDWHBA" hidden="1">#REF!</definedName>
    <definedName name="BExKO2AHHSGNI1AZOIOW21KPXKPE" localSheetId="7" hidden="1">#REF!</definedName>
    <definedName name="BExKO2AHHSGNI1AZOIOW21KPXKPE" localSheetId="3" hidden="1">#REF!</definedName>
    <definedName name="BExKO2AHHSGNI1AZOIOW21KPXKPE" localSheetId="0" hidden="1">#REF!</definedName>
    <definedName name="BExKO2AHHSGNI1AZOIOW21KPXKPE" localSheetId="1" hidden="1">#REF!</definedName>
    <definedName name="BExKO2AHHSGNI1AZOIOW21KPXKPE" hidden="1">#REF!</definedName>
    <definedName name="BExKO2FXWJWC5IZLDN8JHYILQJ2N" localSheetId="7" hidden="1">#REF!</definedName>
    <definedName name="BExKO2FXWJWC5IZLDN8JHYILQJ2N" localSheetId="3" hidden="1">#REF!</definedName>
    <definedName name="BExKO2FXWJWC5IZLDN8JHYILQJ2N" localSheetId="0" hidden="1">#REF!</definedName>
    <definedName name="BExKO2FXWJWC5IZLDN8JHYILQJ2N" localSheetId="1" hidden="1">#REF!</definedName>
    <definedName name="BExKO2FXWJWC5IZLDN8JHYILQJ2N" hidden="1">#REF!</definedName>
    <definedName name="BExKO438WZ8FKOU00NURGFMOYXWN" localSheetId="7" hidden="1">#REF!</definedName>
    <definedName name="BExKO438WZ8FKOU00NURGFMOYXWN" localSheetId="3" hidden="1">#REF!</definedName>
    <definedName name="BExKO438WZ8FKOU00NURGFMOYXWN" localSheetId="0" hidden="1">#REF!</definedName>
    <definedName name="BExKO438WZ8FKOU00NURGFMOYXWN" localSheetId="1" hidden="1">#REF!</definedName>
    <definedName name="BExKO438WZ8FKOU00NURGFMOYXWN" hidden="1">#REF!</definedName>
    <definedName name="BExKO551EZ73M80UFHBQE7BQVU4L" localSheetId="7" hidden="1">#REF!</definedName>
    <definedName name="BExKO551EZ73M80UFHBQE7BQVU4L" localSheetId="3" hidden="1">#REF!</definedName>
    <definedName name="BExKO551EZ73M80UFHBQE7BQVU4L" localSheetId="0" hidden="1">#REF!</definedName>
    <definedName name="BExKO551EZ73M80UFHBQE7BQVU4L" localSheetId="1" hidden="1">#REF!</definedName>
    <definedName name="BExKO551EZ73M80UFHBQE7BQVU4L" hidden="1">#REF!</definedName>
    <definedName name="BExKOBA4VTRV9YG31IM1PDDO3J9M" localSheetId="7" hidden="1">#REF!</definedName>
    <definedName name="BExKOBA4VTRV9YG31IM1PDDO3J9M" localSheetId="3" hidden="1">#REF!</definedName>
    <definedName name="BExKOBA4VTRV9YG31IM1PDDO3J9M" localSheetId="0" hidden="1">#REF!</definedName>
    <definedName name="BExKOBA4VTRV9YG31IM1PDDO3J9M" localSheetId="1" hidden="1">#REF!</definedName>
    <definedName name="BExKOBA4VTRV9YG31IM1PDDO3J9M" hidden="1">#REF!</definedName>
    <definedName name="BExKODIZGWW2EQD0FEYW6WK6XLCM" localSheetId="7" hidden="1">#REF!</definedName>
    <definedName name="BExKODIZGWW2EQD0FEYW6WK6XLCM" localSheetId="3" hidden="1">#REF!</definedName>
    <definedName name="BExKODIZGWW2EQD0FEYW6WK6XLCM" localSheetId="0" hidden="1">#REF!</definedName>
    <definedName name="BExKODIZGWW2EQD0FEYW6WK6XLCM" localSheetId="1" hidden="1">#REF!</definedName>
    <definedName name="BExKODIZGWW2EQD0FEYW6WK6XLCM" hidden="1">#REF!</definedName>
    <definedName name="BExKOPO2HPWVQGAKW8LOZMPIDEFG" localSheetId="7" hidden="1">#REF!</definedName>
    <definedName name="BExKOPO2HPWVQGAKW8LOZMPIDEFG" localSheetId="3" hidden="1">#REF!</definedName>
    <definedName name="BExKOPO2HPWVQGAKW8LOZMPIDEFG" localSheetId="0" hidden="1">#REF!</definedName>
    <definedName name="BExKOPO2HPWVQGAKW8LOZMPIDEFG" localSheetId="1" hidden="1">#REF!</definedName>
    <definedName name="BExKOPO2HPWVQGAKW8LOZMPIDEFG" hidden="1">#REF!</definedName>
    <definedName name="BExKP7SRQ3MN5BDYXV2XMBQNUH23" localSheetId="7" hidden="1">#REF!</definedName>
    <definedName name="BExKP7SRQ3MN5BDYXV2XMBQNUH23" localSheetId="3" hidden="1">#REF!</definedName>
    <definedName name="BExKP7SRQ3MN5BDYXV2XMBQNUH23" localSheetId="0" hidden="1">#REF!</definedName>
    <definedName name="BExKP7SRQ3MN5BDYXV2XMBQNUH23" localSheetId="1" hidden="1">#REF!</definedName>
    <definedName name="BExKP7SRQ3MN5BDYXV2XMBQNUH23" hidden="1">#REF!</definedName>
    <definedName name="BExKPEZP0QTKOTLIMMIFSVTHQEEK" localSheetId="7" hidden="1">#REF!</definedName>
    <definedName name="BExKPEZP0QTKOTLIMMIFSVTHQEEK" localSheetId="3" hidden="1">#REF!</definedName>
    <definedName name="BExKPEZP0QTKOTLIMMIFSVTHQEEK" localSheetId="0" hidden="1">#REF!</definedName>
    <definedName name="BExKPEZP0QTKOTLIMMIFSVTHQEEK" localSheetId="1" hidden="1">#REF!</definedName>
    <definedName name="BExKPEZP0QTKOTLIMMIFSVTHQEEK" hidden="1">#REF!</definedName>
    <definedName name="BExKPFFSVTL757PNITV8R9RN4452" localSheetId="7" hidden="1">#REF!</definedName>
    <definedName name="BExKPFFSVTL757PNITV8R9RN4452" localSheetId="3" hidden="1">#REF!</definedName>
    <definedName name="BExKPFFSVTL757PNITV8R9RN4452" localSheetId="0" hidden="1">#REF!</definedName>
    <definedName name="BExKPFFSVTL757PNITV8R9RN4452" localSheetId="1" hidden="1">#REF!</definedName>
    <definedName name="BExKPFFSVTL757PNITV8R9RN4452" hidden="1">#REF!</definedName>
    <definedName name="BExKPIL5ZWOXQAENH3VP3ZHA2N7N" localSheetId="7" hidden="1">#REF!</definedName>
    <definedName name="BExKPIL5ZWOXQAENH3VP3ZHA2N7N" localSheetId="3" hidden="1">#REF!</definedName>
    <definedName name="BExKPIL5ZWOXQAENH3VP3ZHA2N7N" localSheetId="0" hidden="1">#REF!</definedName>
    <definedName name="BExKPIL5ZWOXQAENH3VP3ZHA2N7N" localSheetId="1" hidden="1">#REF!</definedName>
    <definedName name="BExKPIL5ZWOXQAENH3VP3ZHA2N7N" hidden="1">#REF!</definedName>
    <definedName name="BExKPJHKPVROP9QX9BMBZMU2HEZ1" localSheetId="7" hidden="1">#REF!</definedName>
    <definedName name="BExKPJHKPVROP9QX9BMBZMU2HEZ1" localSheetId="3" hidden="1">#REF!</definedName>
    <definedName name="BExKPJHKPVROP9QX9BMBZMU2HEZ1" localSheetId="0" hidden="1">#REF!</definedName>
    <definedName name="BExKPJHKPVROP9QX9BMBZMU2HEZ1" localSheetId="1" hidden="1">#REF!</definedName>
    <definedName name="BExKPJHKPVROP9QX9BMBZMU2HEZ1" hidden="1">#REF!</definedName>
    <definedName name="BExKPLQJX0HJ8OTXBXH9IC9J2V0W" localSheetId="7" hidden="1">#REF!</definedName>
    <definedName name="BExKPLQJX0HJ8OTXBXH9IC9J2V0W" localSheetId="3" hidden="1">#REF!</definedName>
    <definedName name="BExKPLQJX0HJ8OTXBXH9IC9J2V0W" localSheetId="0" hidden="1">#REF!</definedName>
    <definedName name="BExKPLQJX0HJ8OTXBXH9IC9J2V0W" localSheetId="1" hidden="1">#REF!</definedName>
    <definedName name="BExKPLQJX0HJ8OTXBXH9IC9J2V0W" hidden="1">#REF!</definedName>
    <definedName name="BExKPN8C7GN36ZJZHLOB74LU6KT0" localSheetId="7" hidden="1">#REF!</definedName>
    <definedName name="BExKPN8C7GN36ZJZHLOB74LU6KT0" localSheetId="3" hidden="1">#REF!</definedName>
    <definedName name="BExKPN8C7GN36ZJZHLOB74LU6KT0" localSheetId="0" hidden="1">#REF!</definedName>
    <definedName name="BExKPN8C7GN36ZJZHLOB74LU6KT0" localSheetId="1" hidden="1">#REF!</definedName>
    <definedName name="BExKPN8C7GN36ZJZHLOB74LU6KT0" hidden="1">#REF!</definedName>
    <definedName name="BExKPX9VZ1J5021Q98K60HMPJU58" localSheetId="7" hidden="1">#REF!</definedName>
    <definedName name="BExKPX9VZ1J5021Q98K60HMPJU58" localSheetId="3" hidden="1">#REF!</definedName>
    <definedName name="BExKPX9VZ1J5021Q98K60HMPJU58" localSheetId="0" hidden="1">#REF!</definedName>
    <definedName name="BExKPX9VZ1J5021Q98K60HMPJU58" localSheetId="1" hidden="1">#REF!</definedName>
    <definedName name="BExKPX9VZ1J5021Q98K60HMPJU58" hidden="1">#REF!</definedName>
    <definedName name="BExKQGGEP203MUWSJVORTY7RFOFT" localSheetId="7" hidden="1">#REF!</definedName>
    <definedName name="BExKQGGEP203MUWSJVORTY7RFOFT" localSheetId="3" hidden="1">#REF!</definedName>
    <definedName name="BExKQGGEP203MUWSJVORTY7RFOFT" localSheetId="0" hidden="1">#REF!</definedName>
    <definedName name="BExKQGGEP203MUWSJVORTY7RFOFT" localSheetId="1" hidden="1">#REF!</definedName>
    <definedName name="BExKQGGEP203MUWSJVORTY7RFOFT" hidden="1">#REF!</definedName>
    <definedName name="BExKQJGAAWNM3NT19E9I0CQDBTU0" localSheetId="7" hidden="1">#REF!</definedName>
    <definedName name="BExKQJGAAWNM3NT19E9I0CQDBTU0" localSheetId="3" hidden="1">#REF!</definedName>
    <definedName name="BExKQJGAAWNM3NT19E9I0CQDBTU0" localSheetId="0" hidden="1">#REF!</definedName>
    <definedName name="BExKQJGAAWNM3NT19E9I0CQDBTU0" localSheetId="1" hidden="1">#REF!</definedName>
    <definedName name="BExKQJGAAWNM3NT19E9I0CQDBTU0" hidden="1">#REF!</definedName>
    <definedName name="BExKQM5GJ1ZN5REKFE7YVBQ0KXWF" localSheetId="7" hidden="1">#REF!</definedName>
    <definedName name="BExKQM5GJ1ZN5REKFE7YVBQ0KXWF" localSheetId="3" hidden="1">#REF!</definedName>
    <definedName name="BExKQM5GJ1ZN5REKFE7YVBQ0KXWF" localSheetId="0" hidden="1">#REF!</definedName>
    <definedName name="BExKQM5GJ1ZN5REKFE7YVBQ0KXWF" localSheetId="1" hidden="1">#REF!</definedName>
    <definedName name="BExKQM5GJ1ZN5REKFE7YVBQ0KXWF" hidden="1">#REF!</definedName>
    <definedName name="BExKQQ71278061G7ZFYGPWOMOMY2" localSheetId="7" hidden="1">#REF!</definedName>
    <definedName name="BExKQQ71278061G7ZFYGPWOMOMY2" localSheetId="3" hidden="1">#REF!</definedName>
    <definedName name="BExKQQ71278061G7ZFYGPWOMOMY2" localSheetId="0" hidden="1">#REF!</definedName>
    <definedName name="BExKQQ71278061G7ZFYGPWOMOMY2" localSheetId="1" hidden="1">#REF!</definedName>
    <definedName name="BExKQQ71278061G7ZFYGPWOMOMY2" hidden="1">#REF!</definedName>
    <definedName name="BExKQTXRG3ECU8NT47UR7643LO5G" localSheetId="7" hidden="1">#REF!</definedName>
    <definedName name="BExKQTXRG3ECU8NT47UR7643LO5G" localSheetId="3" hidden="1">#REF!</definedName>
    <definedName name="BExKQTXRG3ECU8NT47UR7643LO5G" localSheetId="0" hidden="1">#REF!</definedName>
    <definedName name="BExKQTXRG3ECU8NT47UR7643LO5G" localSheetId="1" hidden="1">#REF!</definedName>
    <definedName name="BExKQTXRG3ECU8NT47UR7643LO5G" hidden="1">#REF!</definedName>
    <definedName name="BExKQVL7HPOIZ4FHANDFMVOJLEPR" localSheetId="7" hidden="1">#REF!</definedName>
    <definedName name="BExKQVL7HPOIZ4FHANDFMVOJLEPR" localSheetId="3" hidden="1">#REF!</definedName>
    <definedName name="BExKQVL7HPOIZ4FHANDFMVOJLEPR" localSheetId="0" hidden="1">#REF!</definedName>
    <definedName name="BExKQVL7HPOIZ4FHANDFMVOJLEPR" localSheetId="1" hidden="1">#REF!</definedName>
    <definedName name="BExKQVL7HPOIZ4FHANDFMVOJLEPR" hidden="1">#REF!</definedName>
    <definedName name="BExKR3ZAJRYXZB4M7XZPK0I7E55W" localSheetId="7" hidden="1">#REF!</definedName>
    <definedName name="BExKR3ZAJRYXZB4M7XZPK0I7E55W" localSheetId="3" hidden="1">#REF!</definedName>
    <definedName name="BExKR3ZAJRYXZB4M7XZPK0I7E55W" localSheetId="0" hidden="1">#REF!</definedName>
    <definedName name="BExKR3ZAJRYXZB4M7XZPK0I7E55W" localSheetId="1" hidden="1">#REF!</definedName>
    <definedName name="BExKR3ZAJRYXZB4M7XZPK0I7E55W" hidden="1">#REF!</definedName>
    <definedName name="BExKR8RZSEHW184G0Z56B4EGNU72" localSheetId="7" hidden="1">#REF!</definedName>
    <definedName name="BExKR8RZSEHW184G0Z56B4EGNU72" localSheetId="3" hidden="1">#REF!</definedName>
    <definedName name="BExKR8RZSEHW184G0Z56B4EGNU72" localSheetId="0" hidden="1">#REF!</definedName>
    <definedName name="BExKR8RZSEHW184G0Z56B4EGNU72" localSheetId="1" hidden="1">#REF!</definedName>
    <definedName name="BExKR8RZSEHW184G0Z56B4EGNU72" hidden="1">#REF!</definedName>
    <definedName name="BExKRHM60KUPM7RGAAFRSKX4TMS5" localSheetId="7" hidden="1">#REF!</definedName>
    <definedName name="BExKRHM60KUPM7RGAAFRSKX4TMS5" localSheetId="3" hidden="1">#REF!</definedName>
    <definedName name="BExKRHM60KUPM7RGAAFRSKX4TMS5" localSheetId="0" hidden="1">#REF!</definedName>
    <definedName name="BExKRHM60KUPM7RGAAFRSKX4TMS5" localSheetId="1" hidden="1">#REF!</definedName>
    <definedName name="BExKRHM60KUPM7RGAAFRSKX4TMS5" hidden="1">#REF!</definedName>
    <definedName name="BExKRQB2LX164R610N3VXJPD3C1W" localSheetId="7" hidden="1">#REF!</definedName>
    <definedName name="BExKRQB2LX164R610N3VXJPD3C1W" localSheetId="3" hidden="1">#REF!</definedName>
    <definedName name="BExKRQB2LX164R610N3VXJPD3C1W" localSheetId="0" hidden="1">#REF!</definedName>
    <definedName name="BExKRQB2LX164R610N3VXJPD3C1W" localSheetId="1" hidden="1">#REF!</definedName>
    <definedName name="BExKRQB2LX164R610N3VXJPD3C1W" hidden="1">#REF!</definedName>
    <definedName name="BExKRVUSQ6PA7ZYQSTEQL3X7PB9P" localSheetId="7" hidden="1">#REF!</definedName>
    <definedName name="BExKRVUSQ6PA7ZYQSTEQL3X7PB9P" localSheetId="3" hidden="1">#REF!</definedName>
    <definedName name="BExKRVUSQ6PA7ZYQSTEQL3X7PB9P" localSheetId="0" hidden="1">#REF!</definedName>
    <definedName name="BExKRVUSQ6PA7ZYQSTEQL3X7PB9P" localSheetId="1" hidden="1">#REF!</definedName>
    <definedName name="BExKRVUSQ6PA7ZYQSTEQL3X7PB9P" hidden="1">#REF!</definedName>
    <definedName name="BExKRY3KZ7F7RB2KH8HXSQ85IEQO" localSheetId="7" hidden="1">#REF!</definedName>
    <definedName name="BExKRY3KZ7F7RB2KH8HXSQ85IEQO" localSheetId="3" hidden="1">#REF!</definedName>
    <definedName name="BExKRY3KZ7F7RB2KH8HXSQ85IEQO" localSheetId="0" hidden="1">#REF!</definedName>
    <definedName name="BExKRY3KZ7F7RB2KH8HXSQ85IEQO" localSheetId="1" hidden="1">#REF!</definedName>
    <definedName name="BExKRY3KZ7F7RB2KH8HXSQ85IEQO" hidden="1">#REF!</definedName>
    <definedName name="BExKS91CCVW1YKNE1EQ4MCE1E9JX" localSheetId="7" hidden="1">#REF!</definedName>
    <definedName name="BExKS91CCVW1YKNE1EQ4MCE1E9JX" localSheetId="3" hidden="1">#REF!</definedName>
    <definedName name="BExKS91CCVW1YKNE1EQ4MCE1E9JX" localSheetId="0" hidden="1">#REF!</definedName>
    <definedName name="BExKS91CCVW1YKNE1EQ4MCE1E9JX" localSheetId="1" hidden="1">#REF!</definedName>
    <definedName name="BExKS91CCVW1YKNE1EQ4MCE1E9JX" hidden="1">#REF!</definedName>
    <definedName name="BExKSA37DZTCK6H13HPIKR0ZFVL8" localSheetId="7" hidden="1">#REF!</definedName>
    <definedName name="BExKSA37DZTCK6H13HPIKR0ZFVL8" localSheetId="3" hidden="1">#REF!</definedName>
    <definedName name="BExKSA37DZTCK6H13HPIKR0ZFVL8" localSheetId="0" hidden="1">#REF!</definedName>
    <definedName name="BExKSA37DZTCK6H13HPIKR0ZFVL8" localSheetId="1" hidden="1">#REF!</definedName>
    <definedName name="BExKSA37DZTCK6H13HPIKR0ZFVL8" hidden="1">#REF!</definedName>
    <definedName name="BExKSB51O073JLM4PEU353GBBSMI" localSheetId="7" hidden="1">#REF!</definedName>
    <definedName name="BExKSB51O073JLM4PEU353GBBSMI" localSheetId="3" hidden="1">#REF!</definedName>
    <definedName name="BExKSB51O073JLM4PEU353GBBSMI" localSheetId="0" hidden="1">#REF!</definedName>
    <definedName name="BExKSB51O073JLM4PEU353GBBSMI" localSheetId="1" hidden="1">#REF!</definedName>
    <definedName name="BExKSB51O073JLM4PEU353GBBSMI" hidden="1">#REF!</definedName>
    <definedName name="BExKSC1EDUXA6RM44LZV6HMMHKLX" localSheetId="7" hidden="1">#REF!</definedName>
    <definedName name="BExKSC1EDUXA6RM44LZV6HMMHKLX" localSheetId="3" hidden="1">#REF!</definedName>
    <definedName name="BExKSC1EDUXA6RM44LZV6HMMHKLX" localSheetId="0" hidden="1">#REF!</definedName>
    <definedName name="BExKSC1EDUXA6RM44LZV6HMMHKLX" localSheetId="1" hidden="1">#REF!</definedName>
    <definedName name="BExKSC1EDUXA6RM44LZV6HMMHKLX" hidden="1">#REF!</definedName>
    <definedName name="BExKSFMOMSZYDE0WNC94F40S6636" localSheetId="7" hidden="1">#REF!</definedName>
    <definedName name="BExKSFMOMSZYDE0WNC94F40S6636" localSheetId="3" hidden="1">#REF!</definedName>
    <definedName name="BExKSFMOMSZYDE0WNC94F40S6636" localSheetId="0" hidden="1">#REF!</definedName>
    <definedName name="BExKSFMOMSZYDE0WNC94F40S6636" localSheetId="1" hidden="1">#REF!</definedName>
    <definedName name="BExKSFMOMSZYDE0WNC94F40S6636" hidden="1">#REF!</definedName>
    <definedName name="BExKSHQ9K79S8KYUWIV5M5LAHHF1" localSheetId="7" hidden="1">#REF!</definedName>
    <definedName name="BExKSHQ9K79S8KYUWIV5M5LAHHF1" localSheetId="3" hidden="1">#REF!</definedName>
    <definedName name="BExKSHQ9K79S8KYUWIV5M5LAHHF1" localSheetId="0" hidden="1">#REF!</definedName>
    <definedName name="BExKSHQ9K79S8KYUWIV5M5LAHHF1" localSheetId="1" hidden="1">#REF!</definedName>
    <definedName name="BExKSHQ9K79S8KYUWIV5M5LAHHF1" hidden="1">#REF!</definedName>
    <definedName name="BExKSJTWG9L3FCX8FLK4EMUJMF27" localSheetId="7" hidden="1">#REF!</definedName>
    <definedName name="BExKSJTWG9L3FCX8FLK4EMUJMF27" localSheetId="3" hidden="1">#REF!</definedName>
    <definedName name="BExKSJTWG9L3FCX8FLK4EMUJMF27" localSheetId="0" hidden="1">#REF!</definedName>
    <definedName name="BExKSJTWG9L3FCX8FLK4EMUJMF27" localSheetId="1" hidden="1">#REF!</definedName>
    <definedName name="BExKSJTWG9L3FCX8FLK4EMUJMF27" hidden="1">#REF!</definedName>
    <definedName name="BExKSU0MKNAVZYYPKCYTZDWQX4R8" localSheetId="7" hidden="1">#REF!</definedName>
    <definedName name="BExKSU0MKNAVZYYPKCYTZDWQX4R8" localSheetId="3" hidden="1">#REF!</definedName>
    <definedName name="BExKSU0MKNAVZYYPKCYTZDWQX4R8" localSheetId="0" hidden="1">#REF!</definedName>
    <definedName name="BExKSU0MKNAVZYYPKCYTZDWQX4R8" localSheetId="1" hidden="1">#REF!</definedName>
    <definedName name="BExKSU0MKNAVZYYPKCYTZDWQX4R8" hidden="1">#REF!</definedName>
    <definedName name="BExKSX60G1MUS689FXIGYP2F7C62" localSheetId="7" hidden="1">#REF!</definedName>
    <definedName name="BExKSX60G1MUS689FXIGYP2F7C62" localSheetId="3" hidden="1">#REF!</definedName>
    <definedName name="BExKSX60G1MUS689FXIGYP2F7C62" localSheetId="0" hidden="1">#REF!</definedName>
    <definedName name="BExKSX60G1MUS689FXIGYP2F7C62" localSheetId="1" hidden="1">#REF!</definedName>
    <definedName name="BExKSX60G1MUS689FXIGYP2F7C62" hidden="1">#REF!</definedName>
    <definedName name="BExKT2UZ7Y2VWF5NQE18SJRLD2RN" localSheetId="7" hidden="1">#REF!</definedName>
    <definedName name="BExKT2UZ7Y2VWF5NQE18SJRLD2RN" localSheetId="3" hidden="1">#REF!</definedName>
    <definedName name="BExKT2UZ7Y2VWF5NQE18SJRLD2RN" localSheetId="0" hidden="1">#REF!</definedName>
    <definedName name="BExKT2UZ7Y2VWF5NQE18SJRLD2RN" localSheetId="1" hidden="1">#REF!</definedName>
    <definedName name="BExKT2UZ7Y2VWF5NQE18SJRLD2RN" hidden="1">#REF!</definedName>
    <definedName name="BExKT3GJFNGAM09H5F615E36A38C" localSheetId="7" hidden="1">#REF!</definedName>
    <definedName name="BExKT3GJFNGAM09H5F615E36A38C" localSheetId="3" hidden="1">#REF!</definedName>
    <definedName name="BExKT3GJFNGAM09H5F615E36A38C" localSheetId="0" hidden="1">#REF!</definedName>
    <definedName name="BExKT3GJFNGAM09H5F615E36A38C" localSheetId="1" hidden="1">#REF!</definedName>
    <definedName name="BExKT3GJFNGAM09H5F615E36A38C" hidden="1">#REF!</definedName>
    <definedName name="BExKTD1UM9PTLYETG1RM502XDNC0" localSheetId="7" hidden="1">#REF!</definedName>
    <definedName name="BExKTD1UM9PTLYETG1RM502XDNC0" localSheetId="3" hidden="1">#REF!</definedName>
    <definedName name="BExKTD1UM9PTLYETG1RM502XDNC0" localSheetId="0" hidden="1">#REF!</definedName>
    <definedName name="BExKTD1UM9PTLYETG1RM502XDNC0" localSheetId="1" hidden="1">#REF!</definedName>
    <definedName name="BExKTD1UM9PTLYETG1RM502XDNC0" hidden="1">#REF!</definedName>
    <definedName name="BExKTJN26AY45CE6JUAX3OIL48F7" localSheetId="7" hidden="1">#REF!</definedName>
    <definedName name="BExKTJN26AY45CE6JUAX3OIL48F7" localSheetId="3" hidden="1">#REF!</definedName>
    <definedName name="BExKTJN26AY45CE6JUAX3OIL48F7" localSheetId="0" hidden="1">#REF!</definedName>
    <definedName name="BExKTJN26AY45CE6JUAX3OIL48F7" localSheetId="1" hidden="1">#REF!</definedName>
    <definedName name="BExKTJN26AY45CE6JUAX3OIL48F7" hidden="1">#REF!</definedName>
    <definedName name="BExKTQZGN8GI3XGSEXMPCCA3S19H" localSheetId="7" hidden="1">#REF!</definedName>
    <definedName name="BExKTQZGN8GI3XGSEXMPCCA3S19H" localSheetId="3" hidden="1">#REF!</definedName>
    <definedName name="BExKTQZGN8GI3XGSEXMPCCA3S19H" localSheetId="0" hidden="1">#REF!</definedName>
    <definedName name="BExKTQZGN8GI3XGSEXMPCCA3S19H" localSheetId="1" hidden="1">#REF!</definedName>
    <definedName name="BExKTQZGN8GI3XGSEXMPCCA3S19H" hidden="1">#REF!</definedName>
    <definedName name="BExKTUKYYU0F6TUW1RXV24LRAZFE" localSheetId="7" hidden="1">#REF!</definedName>
    <definedName name="BExKTUKYYU0F6TUW1RXV24LRAZFE" localSheetId="3" hidden="1">#REF!</definedName>
    <definedName name="BExKTUKYYU0F6TUW1RXV24LRAZFE" localSheetId="0" hidden="1">#REF!</definedName>
    <definedName name="BExKTUKYYU0F6TUW1RXV24LRAZFE" localSheetId="1" hidden="1">#REF!</definedName>
    <definedName name="BExKTUKYYU0F6TUW1RXV24LRAZFE" hidden="1">#REF!</definedName>
    <definedName name="BExKU3FBLHQBIUTN6XEZW5GC9OG1" localSheetId="7" hidden="1">#REF!</definedName>
    <definedName name="BExKU3FBLHQBIUTN6XEZW5GC9OG1" localSheetId="3" hidden="1">#REF!</definedName>
    <definedName name="BExKU3FBLHQBIUTN6XEZW5GC9OG1" localSheetId="0" hidden="1">#REF!</definedName>
    <definedName name="BExKU3FBLHQBIUTN6XEZW5GC9OG1" localSheetId="1" hidden="1">#REF!</definedName>
    <definedName name="BExKU3FBLHQBIUTN6XEZW5GC9OG1" hidden="1">#REF!</definedName>
    <definedName name="BExKU82I99FEUIZLODXJDOJC96CQ" localSheetId="7" hidden="1">#REF!</definedName>
    <definedName name="BExKU82I99FEUIZLODXJDOJC96CQ" localSheetId="3" hidden="1">#REF!</definedName>
    <definedName name="BExKU82I99FEUIZLODXJDOJC96CQ" localSheetId="0" hidden="1">#REF!</definedName>
    <definedName name="BExKU82I99FEUIZLODXJDOJC96CQ" localSheetId="1" hidden="1">#REF!</definedName>
    <definedName name="BExKU82I99FEUIZLODXJDOJC96CQ" hidden="1">#REF!</definedName>
    <definedName name="BExKUDM0DFSCM3D91SH0XLXJSL18" localSheetId="7" hidden="1">#REF!</definedName>
    <definedName name="BExKUDM0DFSCM3D91SH0XLXJSL18" localSheetId="3" hidden="1">#REF!</definedName>
    <definedName name="BExKUDM0DFSCM3D91SH0XLXJSL18" localSheetId="0" hidden="1">#REF!</definedName>
    <definedName name="BExKUDM0DFSCM3D91SH0XLXJSL18" localSheetId="1" hidden="1">#REF!</definedName>
    <definedName name="BExKUDM0DFSCM3D91SH0XLXJSL18" hidden="1">#REF!</definedName>
    <definedName name="BExKUHYKD9TJTMQOOBS4EX04FCEZ" localSheetId="7" hidden="1">#REF!</definedName>
    <definedName name="BExKUHYKD9TJTMQOOBS4EX04FCEZ" localSheetId="3" hidden="1">#REF!</definedName>
    <definedName name="BExKUHYKD9TJTMQOOBS4EX04FCEZ" localSheetId="0" hidden="1">#REF!</definedName>
    <definedName name="BExKUHYKD9TJTMQOOBS4EX04FCEZ" localSheetId="1" hidden="1">#REF!</definedName>
    <definedName name="BExKUHYKD9TJTMQOOBS4EX04FCEZ" hidden="1">#REF!</definedName>
    <definedName name="BExKULEKJLA77AUQPDUHSM94Y76Z" localSheetId="7" hidden="1">#REF!</definedName>
    <definedName name="BExKULEKJLA77AUQPDUHSM94Y76Z" localSheetId="3" hidden="1">#REF!</definedName>
    <definedName name="BExKULEKJLA77AUQPDUHSM94Y76Z" localSheetId="0" hidden="1">#REF!</definedName>
    <definedName name="BExKULEKJLA77AUQPDUHSM94Y76Z" localSheetId="1" hidden="1">#REF!</definedName>
    <definedName name="BExKULEKJLA77AUQPDUHSM94Y76Z" hidden="1">#REF!</definedName>
    <definedName name="BExKUXE506JSYMR4CV866RHRDYR9" localSheetId="7" hidden="1">#REF!</definedName>
    <definedName name="BExKUXE506JSYMR4CV866RHRDYR9" localSheetId="3" hidden="1">#REF!</definedName>
    <definedName name="BExKUXE506JSYMR4CV866RHRDYR9" localSheetId="0" hidden="1">#REF!</definedName>
    <definedName name="BExKUXE506JSYMR4CV866RHRDYR9" localSheetId="1" hidden="1">#REF!</definedName>
    <definedName name="BExKUXE506JSYMR4CV866RHRDYR9" hidden="1">#REF!</definedName>
    <definedName name="BExKV08R85MKI3MAX9E2HERNQUNL" localSheetId="7" hidden="1">#REF!</definedName>
    <definedName name="BExKV08R85MKI3MAX9E2HERNQUNL" localSheetId="3" hidden="1">#REF!</definedName>
    <definedName name="BExKV08R85MKI3MAX9E2HERNQUNL" localSheetId="0" hidden="1">#REF!</definedName>
    <definedName name="BExKV08R85MKI3MAX9E2HERNQUNL" localSheetId="1" hidden="1">#REF!</definedName>
    <definedName name="BExKV08R85MKI3MAX9E2HERNQUNL" hidden="1">#REF!</definedName>
    <definedName name="BExKV4AAUNNJL5JWD7PX6BFKVS6O" localSheetId="7" hidden="1">#REF!</definedName>
    <definedName name="BExKV4AAUNNJL5JWD7PX6BFKVS6O" localSheetId="3" hidden="1">#REF!</definedName>
    <definedName name="BExKV4AAUNNJL5JWD7PX6BFKVS6O" localSheetId="0" hidden="1">#REF!</definedName>
    <definedName name="BExKV4AAUNNJL5JWD7PX6BFKVS6O" localSheetId="1" hidden="1">#REF!</definedName>
    <definedName name="BExKV4AAUNNJL5JWD7PX6BFKVS6O" hidden="1">#REF!</definedName>
    <definedName name="BExKVDVK6HN74GQPTXICP9BFC8CF" localSheetId="7" hidden="1">#REF!</definedName>
    <definedName name="BExKVDVK6HN74GQPTXICP9BFC8CF" localSheetId="3" hidden="1">#REF!</definedName>
    <definedName name="BExKVDVK6HN74GQPTXICP9BFC8CF" localSheetId="0" hidden="1">#REF!</definedName>
    <definedName name="BExKVDVK6HN74GQPTXICP9BFC8CF" localSheetId="1" hidden="1">#REF!</definedName>
    <definedName name="BExKVDVK6HN74GQPTXICP9BFC8CF" hidden="1">#REF!</definedName>
    <definedName name="BExKVFZ3ZZGIC1QI8XN6BYFWN0ZY" localSheetId="7" hidden="1">#REF!</definedName>
    <definedName name="BExKVFZ3ZZGIC1QI8XN6BYFWN0ZY" localSheetId="3" hidden="1">#REF!</definedName>
    <definedName name="BExKVFZ3ZZGIC1QI8XN6BYFWN0ZY" localSheetId="0" hidden="1">#REF!</definedName>
    <definedName name="BExKVFZ3ZZGIC1QI8XN6BYFWN0ZY" localSheetId="1" hidden="1">#REF!</definedName>
    <definedName name="BExKVFZ3ZZGIC1QI8XN6BYFWN0ZY" hidden="1">#REF!</definedName>
    <definedName name="BExKVG4KGO28KPGTAFL1R8TTZ10N" localSheetId="7" hidden="1">#REF!</definedName>
    <definedName name="BExKVG4KGO28KPGTAFL1R8TTZ10N" localSheetId="3" hidden="1">#REF!</definedName>
    <definedName name="BExKVG4KGO28KPGTAFL1R8TTZ10N" localSheetId="0" hidden="1">#REF!</definedName>
    <definedName name="BExKVG4KGO28KPGTAFL1R8TTZ10N" localSheetId="1" hidden="1">#REF!</definedName>
    <definedName name="BExKVG4KGO28KPGTAFL1R8TTZ10N" hidden="1">#REF!</definedName>
    <definedName name="BExKW0CSH7DA02YSNV64PSEIXB2P" localSheetId="7" hidden="1">#REF!</definedName>
    <definedName name="BExKW0CSH7DA02YSNV64PSEIXB2P" localSheetId="3" hidden="1">#REF!</definedName>
    <definedName name="BExKW0CSH7DA02YSNV64PSEIXB2P" localSheetId="0" hidden="1">#REF!</definedName>
    <definedName name="BExKW0CSH7DA02YSNV64PSEIXB2P" localSheetId="1" hidden="1">#REF!</definedName>
    <definedName name="BExKW0CSH7DA02YSNV64PSEIXB2P" hidden="1">#REF!</definedName>
    <definedName name="BExM9NUG3Q31X01AI9ZJCZIX25CS" localSheetId="7" hidden="1">#REF!</definedName>
    <definedName name="BExM9NUG3Q31X01AI9ZJCZIX25CS" localSheetId="3" hidden="1">#REF!</definedName>
    <definedName name="BExM9NUG3Q31X01AI9ZJCZIX25CS" localSheetId="0" hidden="1">#REF!</definedName>
    <definedName name="BExM9NUG3Q31X01AI9ZJCZIX25CS" localSheetId="1" hidden="1">#REF!</definedName>
    <definedName name="BExM9NUG3Q31X01AI9ZJCZIX25CS" hidden="1">#REF!</definedName>
    <definedName name="BExM9OG182RP30MY23PG49LVPZ1C" localSheetId="7" hidden="1">#REF!</definedName>
    <definedName name="BExM9OG182RP30MY23PG49LVPZ1C" localSheetId="3" hidden="1">#REF!</definedName>
    <definedName name="BExM9OG182RP30MY23PG49LVPZ1C" localSheetId="0" hidden="1">#REF!</definedName>
    <definedName name="BExM9OG182RP30MY23PG49LVPZ1C" localSheetId="1" hidden="1">#REF!</definedName>
    <definedName name="BExM9OG182RP30MY23PG49LVPZ1C" hidden="1">#REF!</definedName>
    <definedName name="BExMA64MW1S18NH8DCKPCCEI5KCB" localSheetId="7" hidden="1">#REF!</definedName>
    <definedName name="BExMA64MW1S18NH8DCKPCCEI5KCB" localSheetId="3" hidden="1">#REF!</definedName>
    <definedName name="BExMA64MW1S18NH8DCKPCCEI5KCB" localSheetId="0" hidden="1">#REF!</definedName>
    <definedName name="BExMA64MW1S18NH8DCKPCCEI5KCB" localSheetId="1" hidden="1">#REF!</definedName>
    <definedName name="BExMA64MW1S18NH8DCKPCCEI5KCB" hidden="1">#REF!</definedName>
    <definedName name="BExMALEWFUEM8Y686IT03ECURUBR" localSheetId="7" hidden="1">#REF!</definedName>
    <definedName name="BExMALEWFUEM8Y686IT03ECURUBR" localSheetId="3" hidden="1">#REF!</definedName>
    <definedName name="BExMALEWFUEM8Y686IT03ECURUBR" localSheetId="0" hidden="1">#REF!</definedName>
    <definedName name="BExMALEWFUEM8Y686IT03ECURUBR" localSheetId="1" hidden="1">#REF!</definedName>
    <definedName name="BExMALEWFUEM8Y686IT03ECURUBR" hidden="1">#REF!</definedName>
    <definedName name="BExMAS0AQY7KMMTBTBPK0SWWDITB" localSheetId="7" hidden="1">#REF!</definedName>
    <definedName name="BExMAS0AQY7KMMTBTBPK0SWWDITB" localSheetId="3" hidden="1">#REF!</definedName>
    <definedName name="BExMAS0AQY7KMMTBTBPK0SWWDITB" localSheetId="0" hidden="1">#REF!</definedName>
    <definedName name="BExMAS0AQY7KMMTBTBPK0SWWDITB" localSheetId="1" hidden="1">#REF!</definedName>
    <definedName name="BExMAS0AQY7KMMTBTBPK0SWWDITB" hidden="1">#REF!</definedName>
    <definedName name="BExMAXJS82ZJ8RS22VLE0V0LDUII" localSheetId="7" hidden="1">#REF!</definedName>
    <definedName name="BExMAXJS82ZJ8RS22VLE0V0LDUII" localSheetId="3" hidden="1">#REF!</definedName>
    <definedName name="BExMAXJS82ZJ8RS22VLE0V0LDUII" localSheetId="0" hidden="1">#REF!</definedName>
    <definedName name="BExMAXJS82ZJ8RS22VLE0V0LDUII" localSheetId="1" hidden="1">#REF!</definedName>
    <definedName name="BExMAXJS82ZJ8RS22VLE0V0LDUII" hidden="1">#REF!</definedName>
    <definedName name="BExMB4QRS0R3MTB4CMUHFZ84LNZQ" localSheetId="7" hidden="1">#REF!</definedName>
    <definedName name="BExMB4QRS0R3MTB4CMUHFZ84LNZQ" localSheetId="3" hidden="1">#REF!</definedName>
    <definedName name="BExMB4QRS0R3MTB4CMUHFZ84LNZQ" localSheetId="0" hidden="1">#REF!</definedName>
    <definedName name="BExMB4QRS0R3MTB4CMUHFZ84LNZQ" localSheetId="1" hidden="1">#REF!</definedName>
    <definedName name="BExMB4QRS0R3MTB4CMUHFZ84LNZQ" hidden="1">#REF!</definedName>
    <definedName name="BExMB7AICZ233JKSCEUSR9RQXRS0" localSheetId="7" hidden="1">#REF!</definedName>
    <definedName name="BExMB7AICZ233JKSCEUSR9RQXRS0" localSheetId="3" hidden="1">#REF!</definedName>
    <definedName name="BExMB7AICZ233JKSCEUSR9RQXRS0" localSheetId="0" hidden="1">#REF!</definedName>
    <definedName name="BExMB7AICZ233JKSCEUSR9RQXRS0" localSheetId="1" hidden="1">#REF!</definedName>
    <definedName name="BExMB7AICZ233JKSCEUSR9RQXRS0" hidden="1">#REF!</definedName>
    <definedName name="BExMBC35WKQY5CWQJLV4D05O6971" localSheetId="7" hidden="1">#REF!</definedName>
    <definedName name="BExMBC35WKQY5CWQJLV4D05O6971" localSheetId="3" hidden="1">#REF!</definedName>
    <definedName name="BExMBC35WKQY5CWQJLV4D05O6971" localSheetId="0" hidden="1">#REF!</definedName>
    <definedName name="BExMBC35WKQY5CWQJLV4D05O6971" localSheetId="1" hidden="1">#REF!</definedName>
    <definedName name="BExMBC35WKQY5CWQJLV4D05O6971" hidden="1">#REF!</definedName>
    <definedName name="BExMBFTZV4Q1A5KG25C1N9PHQNSW" localSheetId="7" hidden="1">#REF!</definedName>
    <definedName name="BExMBFTZV4Q1A5KG25C1N9PHQNSW" localSheetId="3" hidden="1">#REF!</definedName>
    <definedName name="BExMBFTZV4Q1A5KG25C1N9PHQNSW" localSheetId="0" hidden="1">#REF!</definedName>
    <definedName name="BExMBFTZV4Q1A5KG25C1N9PHQNSW" localSheetId="1" hidden="1">#REF!</definedName>
    <definedName name="BExMBFTZV4Q1A5KG25C1N9PHQNSW" hidden="1">#REF!</definedName>
    <definedName name="BExMBFZFXQDH3H55R89930TFTU36" localSheetId="7" hidden="1">#REF!</definedName>
    <definedName name="BExMBFZFXQDH3H55R89930TFTU36" localSheetId="3" hidden="1">#REF!</definedName>
    <definedName name="BExMBFZFXQDH3H55R89930TFTU36" localSheetId="0" hidden="1">#REF!</definedName>
    <definedName name="BExMBFZFXQDH3H55R89930TFTU36" localSheetId="1" hidden="1">#REF!</definedName>
    <definedName name="BExMBFZFXQDH3H55R89930TFTU36" hidden="1">#REF!</definedName>
    <definedName name="BExMBK6ISK3U7KHZKUJXIDKGF6VW" localSheetId="7" hidden="1">#REF!</definedName>
    <definedName name="BExMBK6ISK3U7KHZKUJXIDKGF6VW" localSheetId="3" hidden="1">#REF!</definedName>
    <definedName name="BExMBK6ISK3U7KHZKUJXIDKGF6VW" localSheetId="0" hidden="1">#REF!</definedName>
    <definedName name="BExMBK6ISK3U7KHZKUJXIDKGF6VW" localSheetId="1" hidden="1">#REF!</definedName>
    <definedName name="BExMBK6ISK3U7KHZKUJXIDKGF6VW" hidden="1">#REF!</definedName>
    <definedName name="BExMBYPQDG9AYDQ5E8IECVFREPO6" localSheetId="7" hidden="1">#REF!</definedName>
    <definedName name="BExMBYPQDG9AYDQ5E8IECVFREPO6" localSheetId="3" hidden="1">#REF!</definedName>
    <definedName name="BExMBYPQDG9AYDQ5E8IECVFREPO6" localSheetId="0" hidden="1">#REF!</definedName>
    <definedName name="BExMBYPQDG9AYDQ5E8IECVFREPO6" localSheetId="1" hidden="1">#REF!</definedName>
    <definedName name="BExMBYPQDG9AYDQ5E8IECVFREPO6" hidden="1">#REF!</definedName>
    <definedName name="BExMC7PESEESXVMDCGGIP5LPMUGY" localSheetId="7" hidden="1">#REF!</definedName>
    <definedName name="BExMC7PESEESXVMDCGGIP5LPMUGY" localSheetId="3" hidden="1">#REF!</definedName>
    <definedName name="BExMC7PESEESXVMDCGGIP5LPMUGY" localSheetId="0" hidden="1">#REF!</definedName>
    <definedName name="BExMC7PESEESXVMDCGGIP5LPMUGY" localSheetId="1" hidden="1">#REF!</definedName>
    <definedName name="BExMC7PESEESXVMDCGGIP5LPMUGY" hidden="1">#REF!</definedName>
    <definedName name="BExMC8AZUTX8LG89K2JJR7ZG62XX" localSheetId="7" hidden="1">#REF!</definedName>
    <definedName name="BExMC8AZUTX8LG89K2JJR7ZG62XX" localSheetId="3" hidden="1">#REF!</definedName>
    <definedName name="BExMC8AZUTX8LG89K2JJR7ZG62XX" localSheetId="0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7" hidden="1">#REF!</definedName>
    <definedName name="BExMCA96YR10V72G2R0SCIKPZLIZ" localSheetId="3" hidden="1">#REF!</definedName>
    <definedName name="BExMCA96YR10V72G2R0SCIKPZLIZ" localSheetId="0" hidden="1">#REF!</definedName>
    <definedName name="BExMCA96YR10V72G2R0SCIKPZLIZ" localSheetId="1" hidden="1">#REF!</definedName>
    <definedName name="BExMCA96YR10V72G2R0SCIKPZLIZ" hidden="1">#REF!</definedName>
    <definedName name="BExMCB5JU5I2VQDUBS4O42BTEVKI" localSheetId="7" hidden="1">#REF!</definedName>
    <definedName name="BExMCB5JU5I2VQDUBS4O42BTEVKI" localSheetId="3" hidden="1">#REF!</definedName>
    <definedName name="BExMCB5JU5I2VQDUBS4O42BTEVKI" localSheetId="0" hidden="1">#REF!</definedName>
    <definedName name="BExMCB5JU5I2VQDUBS4O42BTEVKI" localSheetId="1" hidden="1">#REF!</definedName>
    <definedName name="BExMCB5JU5I2VQDUBS4O42BTEVKI" hidden="1">#REF!</definedName>
    <definedName name="BExMCFSQFSEMPY5IXDIRKZDASDBR" localSheetId="7" hidden="1">#REF!</definedName>
    <definedName name="BExMCFSQFSEMPY5IXDIRKZDASDBR" localSheetId="3" hidden="1">#REF!</definedName>
    <definedName name="BExMCFSQFSEMPY5IXDIRKZDASDBR" localSheetId="0" hidden="1">#REF!</definedName>
    <definedName name="BExMCFSQFSEMPY5IXDIRKZDASDBR" localSheetId="1" hidden="1">#REF!</definedName>
    <definedName name="BExMCFSQFSEMPY5IXDIRKZDASDBR" hidden="1">#REF!</definedName>
    <definedName name="BExMCH58I9XOLK7WEE6VSJGYPJGL" localSheetId="7" hidden="1">#REF!</definedName>
    <definedName name="BExMCH58I9XOLK7WEE6VSJGYPJGL" localSheetId="3" hidden="1">#REF!</definedName>
    <definedName name="BExMCH58I9XOLK7WEE6VSJGYPJGL" localSheetId="0" hidden="1">#REF!</definedName>
    <definedName name="BExMCH58I9XOLK7WEE6VSJGYPJGL" localSheetId="1" hidden="1">#REF!</definedName>
    <definedName name="BExMCH58I9XOLK7WEE6VSJGYPJGL" hidden="1">#REF!</definedName>
    <definedName name="BExMCMZOEYWVOOJ98TBHTTCS7XB8" localSheetId="7" hidden="1">#REF!</definedName>
    <definedName name="BExMCMZOEYWVOOJ98TBHTTCS7XB8" localSheetId="3" hidden="1">#REF!</definedName>
    <definedName name="BExMCMZOEYWVOOJ98TBHTTCS7XB8" localSheetId="0" hidden="1">#REF!</definedName>
    <definedName name="BExMCMZOEYWVOOJ98TBHTTCS7XB8" localSheetId="1" hidden="1">#REF!</definedName>
    <definedName name="BExMCMZOEYWVOOJ98TBHTTCS7XB8" hidden="1">#REF!</definedName>
    <definedName name="BExMCS8EF2W3FS9QADNKREYSI8P0" localSheetId="7" hidden="1">#REF!</definedName>
    <definedName name="BExMCS8EF2W3FS9QADNKREYSI8P0" localSheetId="3" hidden="1">#REF!</definedName>
    <definedName name="BExMCS8EF2W3FS9QADNKREYSI8P0" localSheetId="0" hidden="1">#REF!</definedName>
    <definedName name="BExMCS8EF2W3FS9QADNKREYSI8P0" localSheetId="1" hidden="1">#REF!</definedName>
    <definedName name="BExMCS8EF2W3FS9QADNKREYSI8P0" hidden="1">#REF!</definedName>
    <definedName name="BExMCSU0KZGHALEL7N5DJBVL94K7" localSheetId="7" hidden="1">#REF!</definedName>
    <definedName name="BExMCSU0KZGHALEL7N5DJBVL94K7" localSheetId="3" hidden="1">#REF!</definedName>
    <definedName name="BExMCSU0KZGHALEL7N5DJBVL94K7" localSheetId="0" hidden="1">#REF!</definedName>
    <definedName name="BExMCSU0KZGHALEL7N5DJBVL94K7" localSheetId="1" hidden="1">#REF!</definedName>
    <definedName name="BExMCSU0KZGHALEL7N5DJBVL94K7" hidden="1">#REF!</definedName>
    <definedName name="BExMCUS7GSOM96J0HJ7EH0FFM2AC" localSheetId="7" hidden="1">#REF!</definedName>
    <definedName name="BExMCUS7GSOM96J0HJ7EH0FFM2AC" localSheetId="3" hidden="1">#REF!</definedName>
    <definedName name="BExMCUS7GSOM96J0HJ7EH0FFM2AC" localSheetId="0" hidden="1">#REF!</definedName>
    <definedName name="BExMCUS7GSOM96J0HJ7EH0FFM2AC" localSheetId="1" hidden="1">#REF!</definedName>
    <definedName name="BExMCUS7GSOM96J0HJ7EH0FFM2AC" hidden="1">#REF!</definedName>
    <definedName name="BExMCYTT6TVDWMJXO1NZANRTVNAN" localSheetId="7" hidden="1">#REF!</definedName>
    <definedName name="BExMCYTT6TVDWMJXO1NZANRTVNAN" localSheetId="3" hidden="1">#REF!</definedName>
    <definedName name="BExMCYTT6TVDWMJXO1NZANRTVNAN" localSheetId="0" hidden="1">#REF!</definedName>
    <definedName name="BExMCYTT6TVDWMJXO1NZANRTVNAN" localSheetId="1" hidden="1">#REF!</definedName>
    <definedName name="BExMCYTT6TVDWMJXO1NZANRTVNAN" hidden="1">#REF!</definedName>
    <definedName name="BExMD54CT1VTE5YGBM90H90NF28M" localSheetId="7" hidden="1">#REF!</definedName>
    <definedName name="BExMD54CT1VTE5YGBM90H90NF28M" localSheetId="3" hidden="1">#REF!</definedName>
    <definedName name="BExMD54CT1VTE5YGBM90H90NF28M" localSheetId="0" hidden="1">#REF!</definedName>
    <definedName name="BExMD54CT1VTE5YGBM90H90NF28M" localSheetId="1" hidden="1">#REF!</definedName>
    <definedName name="BExMD54CT1VTE5YGBM90H90NF28M" hidden="1">#REF!</definedName>
    <definedName name="BExMD5F6IAV108XYJLXUO9HD0IT6" localSheetId="7" hidden="1">#REF!</definedName>
    <definedName name="BExMD5F6IAV108XYJLXUO9HD0IT6" localSheetId="3" hidden="1">#REF!</definedName>
    <definedName name="BExMD5F6IAV108XYJLXUO9HD0IT6" localSheetId="0" hidden="1">#REF!</definedName>
    <definedName name="BExMD5F6IAV108XYJLXUO9HD0IT6" localSheetId="1" hidden="1">#REF!</definedName>
    <definedName name="BExMD5F6IAV108XYJLXUO9HD0IT6" hidden="1">#REF!</definedName>
    <definedName name="BExMDANV66W9T3XAXID40XFJ0J93" localSheetId="7" hidden="1">#REF!</definedName>
    <definedName name="BExMDANV66W9T3XAXID40XFJ0J93" localSheetId="3" hidden="1">#REF!</definedName>
    <definedName name="BExMDANV66W9T3XAXID40XFJ0J93" localSheetId="0" hidden="1">#REF!</definedName>
    <definedName name="BExMDANV66W9T3XAXID40XFJ0J93" localSheetId="1" hidden="1">#REF!</definedName>
    <definedName name="BExMDANV66W9T3XAXID40XFJ0J93" hidden="1">#REF!</definedName>
    <definedName name="BExMDGD1KQP7NNR78X2ZX4FCBQ1S" localSheetId="7" hidden="1">#REF!</definedName>
    <definedName name="BExMDGD1KQP7NNR78X2ZX4FCBQ1S" localSheetId="3" hidden="1">#REF!</definedName>
    <definedName name="BExMDGD1KQP7NNR78X2ZX4FCBQ1S" localSheetId="0" hidden="1">#REF!</definedName>
    <definedName name="BExMDGD1KQP7NNR78X2ZX4FCBQ1S" localSheetId="1" hidden="1">#REF!</definedName>
    <definedName name="BExMDGD1KQP7NNR78X2ZX4FCBQ1S" hidden="1">#REF!</definedName>
    <definedName name="BExMDIRDK0DI8P86HB7WPH8QWLSQ" localSheetId="7" hidden="1">#REF!</definedName>
    <definedName name="BExMDIRDK0DI8P86HB7WPH8QWLSQ" localSheetId="3" hidden="1">#REF!</definedName>
    <definedName name="BExMDIRDK0DI8P86HB7WPH8QWLSQ" localSheetId="0" hidden="1">#REF!</definedName>
    <definedName name="BExMDIRDK0DI8P86HB7WPH8QWLSQ" localSheetId="1" hidden="1">#REF!</definedName>
    <definedName name="BExMDIRDK0DI8P86HB7WPH8QWLSQ" hidden="1">#REF!</definedName>
    <definedName name="BExMDOWGDLP3BZZB4ZPI31VS10FP" localSheetId="7" hidden="1">#REF!</definedName>
    <definedName name="BExMDOWGDLP3BZZB4ZPI31VS10FP" localSheetId="3" hidden="1">#REF!</definedName>
    <definedName name="BExMDOWGDLP3BZZB4ZPI31VS10FP" localSheetId="0" hidden="1">#REF!</definedName>
    <definedName name="BExMDOWGDLP3BZZB4ZPI31VS10FP" localSheetId="1" hidden="1">#REF!</definedName>
    <definedName name="BExMDOWGDLP3BZZB4ZPI31VS10FP" hidden="1">#REF!</definedName>
    <definedName name="BExMDPI2FVMORSWDDCVAJ85WYAYO" localSheetId="7" hidden="1">#REF!</definedName>
    <definedName name="BExMDPI2FVMORSWDDCVAJ85WYAYO" localSheetId="3" hidden="1">#REF!</definedName>
    <definedName name="BExMDPI2FVMORSWDDCVAJ85WYAYO" localSheetId="0" hidden="1">#REF!</definedName>
    <definedName name="BExMDPI2FVMORSWDDCVAJ85WYAYO" localSheetId="1" hidden="1">#REF!</definedName>
    <definedName name="BExMDPI2FVMORSWDDCVAJ85WYAYO" hidden="1">#REF!</definedName>
    <definedName name="BExMDUWB7VWHFFR266QXO46BNV2S" localSheetId="7" hidden="1">#REF!</definedName>
    <definedName name="BExMDUWB7VWHFFR266QXO46BNV2S" localSheetId="3" hidden="1">#REF!</definedName>
    <definedName name="BExMDUWB7VWHFFR266QXO46BNV2S" localSheetId="0" hidden="1">#REF!</definedName>
    <definedName name="BExMDUWB7VWHFFR266QXO46BNV2S" localSheetId="1" hidden="1">#REF!</definedName>
    <definedName name="BExMDUWB7VWHFFR266QXO46BNV2S" hidden="1">#REF!</definedName>
    <definedName name="BExME2U47N8LZG0BPJ49ANY5QVV2" localSheetId="7" hidden="1">#REF!</definedName>
    <definedName name="BExME2U47N8LZG0BPJ49ANY5QVV2" localSheetId="3" hidden="1">#REF!</definedName>
    <definedName name="BExME2U47N8LZG0BPJ49ANY5QVV2" localSheetId="0" hidden="1">#REF!</definedName>
    <definedName name="BExME2U47N8LZG0BPJ49ANY5QVV2" localSheetId="1" hidden="1">#REF!</definedName>
    <definedName name="BExME2U47N8LZG0BPJ49ANY5QVV2" hidden="1">#REF!</definedName>
    <definedName name="BExME88DH5DUKMUFI9FNVECXFD2E" localSheetId="7" hidden="1">#REF!</definedName>
    <definedName name="BExME88DH5DUKMUFI9FNVECXFD2E" localSheetId="3" hidden="1">#REF!</definedName>
    <definedName name="BExME88DH5DUKMUFI9FNVECXFD2E" localSheetId="0" hidden="1">#REF!</definedName>
    <definedName name="BExME88DH5DUKMUFI9FNVECXFD2E" localSheetId="1" hidden="1">#REF!</definedName>
    <definedName name="BExME88DH5DUKMUFI9FNVECXFD2E" hidden="1">#REF!</definedName>
    <definedName name="BExME9A7MOGAK7YTTQYXP5DL6VYA" localSheetId="7" hidden="1">#REF!</definedName>
    <definedName name="BExME9A7MOGAK7YTTQYXP5DL6VYA" localSheetId="3" hidden="1">#REF!</definedName>
    <definedName name="BExME9A7MOGAK7YTTQYXP5DL6VYA" localSheetId="0" hidden="1">#REF!</definedName>
    <definedName name="BExME9A7MOGAK7YTTQYXP5DL6VYA" localSheetId="1" hidden="1">#REF!</definedName>
    <definedName name="BExME9A7MOGAK7YTTQYXP5DL6VYA" hidden="1">#REF!</definedName>
    <definedName name="BExMEOV9YFRY5C3GDLU60GIX10BY" localSheetId="7" hidden="1">#REF!</definedName>
    <definedName name="BExMEOV9YFRY5C3GDLU60GIX10BY" localSheetId="3" hidden="1">#REF!</definedName>
    <definedName name="BExMEOV9YFRY5C3GDLU60GIX10BY" localSheetId="0" hidden="1">#REF!</definedName>
    <definedName name="BExMEOV9YFRY5C3GDLU60GIX10BY" localSheetId="1" hidden="1">#REF!</definedName>
    <definedName name="BExMEOV9YFRY5C3GDLU60GIX10BY" hidden="1">#REF!</definedName>
    <definedName name="BExMEUK2Q5GZGZFZ77Z2IYUKOOYW" localSheetId="7" hidden="1">#REF!</definedName>
    <definedName name="BExMEUK2Q5GZGZFZ77Z2IYUKOOYW" localSheetId="3" hidden="1">#REF!</definedName>
    <definedName name="BExMEUK2Q5GZGZFZ77Z2IYUKOOYW" localSheetId="0" hidden="1">#REF!</definedName>
    <definedName name="BExMEUK2Q5GZGZFZ77Z2IYUKOOYW" localSheetId="1" hidden="1">#REF!</definedName>
    <definedName name="BExMEUK2Q5GZGZFZ77Z2IYUKOOYW" hidden="1">#REF!</definedName>
    <definedName name="BExMEWT36INWIP0VNS94NEP3WZ4U" localSheetId="7" hidden="1">#REF!</definedName>
    <definedName name="BExMEWT36INWIP0VNS94NEP3WZ4U" localSheetId="3" hidden="1">#REF!</definedName>
    <definedName name="BExMEWT36INWIP0VNS94NEP3WZ4U" localSheetId="0" hidden="1">#REF!</definedName>
    <definedName name="BExMEWT36INWIP0VNS94NEP3WZ4U" localSheetId="1" hidden="1">#REF!</definedName>
    <definedName name="BExMEWT36INWIP0VNS94NEP3WZ4U" hidden="1">#REF!</definedName>
    <definedName name="BExMEY09ESM4H2YGKEQQRYUD114R" localSheetId="7" hidden="1">#REF!</definedName>
    <definedName name="BExMEY09ESM4H2YGKEQQRYUD114R" localSheetId="3" hidden="1">#REF!</definedName>
    <definedName name="BExMEY09ESM4H2YGKEQQRYUD114R" localSheetId="0" hidden="1">#REF!</definedName>
    <definedName name="BExMEY09ESM4H2YGKEQQRYUD114R" localSheetId="1" hidden="1">#REF!</definedName>
    <definedName name="BExMEY09ESM4H2YGKEQQRYUD114R" hidden="1">#REF!</definedName>
    <definedName name="BExMF0UU4SBJHOJ4SG09QMF1TC7H" localSheetId="7" hidden="1">#REF!</definedName>
    <definedName name="BExMF0UU4SBJHOJ4SG09QMF1TC7H" localSheetId="3" hidden="1">#REF!</definedName>
    <definedName name="BExMF0UU4SBJHOJ4SG09QMF1TC7H" localSheetId="0" hidden="1">#REF!</definedName>
    <definedName name="BExMF0UU4SBJHOJ4SG09QMF1TC7H" localSheetId="1" hidden="1">#REF!</definedName>
    <definedName name="BExMF0UU4SBJHOJ4SG09QMF1TC7H" hidden="1">#REF!</definedName>
    <definedName name="BExMF2YDPQWGK3CSN8LJG16MLFQZ" localSheetId="7" hidden="1">#REF!</definedName>
    <definedName name="BExMF2YDPQWGK3CSN8LJG16MLFQZ" localSheetId="3" hidden="1">#REF!</definedName>
    <definedName name="BExMF2YDPQWGK3CSN8LJG16MLFQZ" localSheetId="0" hidden="1">#REF!</definedName>
    <definedName name="BExMF2YDPQWGK3CSN8LJG16MLFQZ" localSheetId="1" hidden="1">#REF!</definedName>
    <definedName name="BExMF2YDPQWGK3CSN8LJG16MLFQZ" hidden="1">#REF!</definedName>
    <definedName name="BExMF4G4IUPQY1Y5GEY5N3E04CL6" localSheetId="7" hidden="1">#REF!</definedName>
    <definedName name="BExMF4G4IUPQY1Y5GEY5N3E04CL6" localSheetId="3" hidden="1">#REF!</definedName>
    <definedName name="BExMF4G4IUPQY1Y5GEY5N3E04CL6" localSheetId="0" hidden="1">#REF!</definedName>
    <definedName name="BExMF4G4IUPQY1Y5GEY5N3E04CL6" localSheetId="1" hidden="1">#REF!</definedName>
    <definedName name="BExMF4G4IUPQY1Y5GEY5N3E04CL6" hidden="1">#REF!</definedName>
    <definedName name="BExMF9UIGYMOAQK0ELUWP0S0HZZY" localSheetId="7" hidden="1">#REF!</definedName>
    <definedName name="BExMF9UIGYMOAQK0ELUWP0S0HZZY" localSheetId="3" hidden="1">#REF!</definedName>
    <definedName name="BExMF9UIGYMOAQK0ELUWP0S0HZZY" localSheetId="0" hidden="1">#REF!</definedName>
    <definedName name="BExMF9UIGYMOAQK0ELUWP0S0HZZY" localSheetId="1" hidden="1">#REF!</definedName>
    <definedName name="BExMF9UIGYMOAQK0ELUWP0S0HZZY" hidden="1">#REF!</definedName>
    <definedName name="BExMFDLBSWFMRDYJ2DZETI3EXKN2" localSheetId="7" hidden="1">#REF!</definedName>
    <definedName name="BExMFDLBSWFMRDYJ2DZETI3EXKN2" localSheetId="3" hidden="1">#REF!</definedName>
    <definedName name="BExMFDLBSWFMRDYJ2DZETI3EXKN2" localSheetId="0" hidden="1">#REF!</definedName>
    <definedName name="BExMFDLBSWFMRDYJ2DZETI3EXKN2" localSheetId="1" hidden="1">#REF!</definedName>
    <definedName name="BExMFDLBSWFMRDYJ2DZETI3EXKN2" hidden="1">#REF!</definedName>
    <definedName name="BExMFLDTMRTCHKA37LQW67BG8D5C" localSheetId="7" hidden="1">#REF!</definedName>
    <definedName name="BExMFLDTMRTCHKA37LQW67BG8D5C" localSheetId="3" hidden="1">#REF!</definedName>
    <definedName name="BExMFLDTMRTCHKA37LQW67BG8D5C" localSheetId="0" hidden="1">#REF!</definedName>
    <definedName name="BExMFLDTMRTCHKA37LQW67BG8D5C" localSheetId="1" hidden="1">#REF!</definedName>
    <definedName name="BExMFLDTMRTCHKA37LQW67BG8D5C" hidden="1">#REF!</definedName>
    <definedName name="BExMFTH63LTWA2JYJTJYMT5K2OF2" localSheetId="7" hidden="1">#REF!</definedName>
    <definedName name="BExMFTH63LTWA2JYJTJYMT5K2OF2" localSheetId="3" hidden="1">#REF!</definedName>
    <definedName name="BExMFTH63LTWA2JYJTJYMT5K2OF2" localSheetId="0" hidden="1">#REF!</definedName>
    <definedName name="BExMFTH63LTWA2JYJTJYMT5K2OF2" localSheetId="1" hidden="1">#REF!</definedName>
    <definedName name="BExMFTH63LTWA2JYJTJYMT5K2OF2" hidden="1">#REF!</definedName>
    <definedName name="BExMFY4AG5T27EVMCCNE00GOAR66" localSheetId="7" hidden="1">#REF!</definedName>
    <definedName name="BExMFY4AG5T27EVMCCNE00GOAR66" localSheetId="3" hidden="1">#REF!</definedName>
    <definedName name="BExMFY4AG5T27EVMCCNE00GOAR66" localSheetId="0" hidden="1">#REF!</definedName>
    <definedName name="BExMFY4AG5T27EVMCCNE00GOAR66" localSheetId="1" hidden="1">#REF!</definedName>
    <definedName name="BExMFY4AG5T27EVMCCNE00GOAR66" hidden="1">#REF!</definedName>
    <definedName name="BExMGQQNOFER1MEVQ961XARTRIOB" localSheetId="7" hidden="1">#REF!</definedName>
    <definedName name="BExMGQQNOFER1MEVQ961XARTRIOB" localSheetId="3" hidden="1">#REF!</definedName>
    <definedName name="BExMGQQNOFER1MEVQ961XARTRIOB" localSheetId="0" hidden="1">#REF!</definedName>
    <definedName name="BExMGQQNOFER1MEVQ961XARTRIOB" localSheetId="1" hidden="1">#REF!</definedName>
    <definedName name="BExMGQQNOFER1MEVQ961XARTRIOB" hidden="1">#REF!</definedName>
    <definedName name="BExMH189E60TZBQFN2UWVA1UZA7X" localSheetId="7" hidden="1">#REF!</definedName>
    <definedName name="BExMH189E60TZBQFN2UWVA1UZA7X" localSheetId="3" hidden="1">#REF!</definedName>
    <definedName name="BExMH189E60TZBQFN2UWVA1UZA7X" localSheetId="0" hidden="1">#REF!</definedName>
    <definedName name="BExMH189E60TZBQFN2UWVA1UZA7X" localSheetId="1" hidden="1">#REF!</definedName>
    <definedName name="BExMH189E60TZBQFN2UWVA1UZA7X" hidden="1">#REF!</definedName>
    <definedName name="BExMH3H9TW5TJCNU5Z1EWXP3BAEP" localSheetId="7" hidden="1">#REF!</definedName>
    <definedName name="BExMH3H9TW5TJCNU5Z1EWXP3BAEP" localSheetId="3" hidden="1">#REF!</definedName>
    <definedName name="BExMH3H9TW5TJCNU5Z1EWXP3BAEP" localSheetId="0" hidden="1">#REF!</definedName>
    <definedName name="BExMH3H9TW5TJCNU5Z1EWXP3BAEP" localSheetId="1" hidden="1">#REF!</definedName>
    <definedName name="BExMH3H9TW5TJCNU5Z1EWXP3BAEP" hidden="1">#REF!</definedName>
    <definedName name="BExMH5A1B01SYXROP70DOKTQ5D6Z" localSheetId="7" hidden="1">#REF!</definedName>
    <definedName name="BExMH5A1B01SYXROP70DOKTQ5D6Z" localSheetId="3" hidden="1">#REF!</definedName>
    <definedName name="BExMH5A1B01SYXROP70DOKTQ5D6Z" localSheetId="0" hidden="1">#REF!</definedName>
    <definedName name="BExMH5A1B01SYXROP70DOKTQ5D6Z" localSheetId="1" hidden="1">#REF!</definedName>
    <definedName name="BExMH5A1B01SYXROP70DOKTQ5D6Z" hidden="1">#REF!</definedName>
    <definedName name="BExMHCGUJ8A3L31NU0XU0FGXE4P3" localSheetId="7" hidden="1">#REF!</definedName>
    <definedName name="BExMHCGUJ8A3L31NU0XU0FGXE4P3" localSheetId="3" hidden="1">#REF!</definedName>
    <definedName name="BExMHCGUJ8A3L31NU0XU0FGXE4P3" localSheetId="0" hidden="1">#REF!</definedName>
    <definedName name="BExMHCGUJ8A3L31NU0XU0FGXE4P3" localSheetId="1" hidden="1">#REF!</definedName>
    <definedName name="BExMHCGUJ8A3L31NU0XU0FGXE4P3" hidden="1">#REF!</definedName>
    <definedName name="BExMHOWPB34KPZ76M2KIX2C9R2VB" localSheetId="7" hidden="1">#REF!</definedName>
    <definedName name="BExMHOWPB34KPZ76M2KIX2C9R2VB" localSheetId="3" hidden="1">#REF!</definedName>
    <definedName name="BExMHOWPB34KPZ76M2KIX2C9R2VB" localSheetId="0" hidden="1">#REF!</definedName>
    <definedName name="BExMHOWPB34KPZ76M2KIX2C9R2VB" localSheetId="1" hidden="1">#REF!</definedName>
    <definedName name="BExMHOWPB34KPZ76M2KIX2C9R2VB" hidden="1">#REF!</definedName>
    <definedName name="BExMHSSYC6KVHA3QDTSYPN92TWMI" localSheetId="7" hidden="1">#REF!</definedName>
    <definedName name="BExMHSSYC6KVHA3QDTSYPN92TWMI" localSheetId="3" hidden="1">#REF!</definedName>
    <definedName name="BExMHSSYC6KVHA3QDTSYPN92TWMI" localSheetId="0" hidden="1">#REF!</definedName>
    <definedName name="BExMHSSYC6KVHA3QDTSYPN92TWMI" localSheetId="1" hidden="1">#REF!</definedName>
    <definedName name="BExMHSSYC6KVHA3QDTSYPN92TWMI" hidden="1">#REF!</definedName>
    <definedName name="BExMI3AJ9477KDL4T9DHET4LJJTW" localSheetId="7" hidden="1">#REF!</definedName>
    <definedName name="BExMI3AJ9477KDL4T9DHET4LJJTW" localSheetId="3" hidden="1">#REF!</definedName>
    <definedName name="BExMI3AJ9477KDL4T9DHET4LJJTW" localSheetId="0" hidden="1">#REF!</definedName>
    <definedName name="BExMI3AJ9477KDL4T9DHET4LJJTW" localSheetId="1" hidden="1">#REF!</definedName>
    <definedName name="BExMI3AJ9477KDL4T9DHET4LJJTW" hidden="1">#REF!</definedName>
    <definedName name="BExMI6QQ20XHD0NWJUN741B37182" localSheetId="7" hidden="1">#REF!</definedName>
    <definedName name="BExMI6QQ20XHD0NWJUN741B37182" localSheetId="3" hidden="1">#REF!</definedName>
    <definedName name="BExMI6QQ20XHD0NWJUN741B37182" localSheetId="0" hidden="1">#REF!</definedName>
    <definedName name="BExMI6QQ20XHD0NWJUN741B37182" localSheetId="1" hidden="1">#REF!</definedName>
    <definedName name="BExMI6QQ20XHD0NWJUN741B37182" hidden="1">#REF!</definedName>
    <definedName name="BExMI7MYDIMC9K16SBAFUY33RHK6" localSheetId="7" hidden="1">#REF!</definedName>
    <definedName name="BExMI7MYDIMC9K16SBAFUY33RHK6" localSheetId="3" hidden="1">#REF!</definedName>
    <definedName name="BExMI7MYDIMC9K16SBAFUY33RHK6" localSheetId="0" hidden="1">#REF!</definedName>
    <definedName name="BExMI7MYDIMC9K16SBAFUY33RHK6" localSheetId="1" hidden="1">#REF!</definedName>
    <definedName name="BExMI7MYDIMC9K16SBAFUY33RHK6" hidden="1">#REF!</definedName>
    <definedName name="BExMI8JB94SBD9EMNJEK7Y2T6GYU" localSheetId="7" hidden="1">#REF!</definedName>
    <definedName name="BExMI8JB94SBD9EMNJEK7Y2T6GYU" localSheetId="3" hidden="1">#REF!</definedName>
    <definedName name="BExMI8JB94SBD9EMNJEK7Y2T6GYU" localSheetId="0" hidden="1">#REF!</definedName>
    <definedName name="BExMI8JB94SBD9EMNJEK7Y2T6GYU" localSheetId="1" hidden="1">#REF!</definedName>
    <definedName name="BExMI8JB94SBD9EMNJEK7Y2T6GYU" hidden="1">#REF!</definedName>
    <definedName name="BExMI8OS85YTW3KYVE4YD0R7Z6UV" localSheetId="7" hidden="1">#REF!</definedName>
    <definedName name="BExMI8OS85YTW3KYVE4YD0R7Z6UV" localSheetId="3" hidden="1">#REF!</definedName>
    <definedName name="BExMI8OS85YTW3KYVE4YD0R7Z6UV" localSheetId="0" hidden="1">#REF!</definedName>
    <definedName name="BExMI8OS85YTW3KYVE4YD0R7Z6UV" localSheetId="1" hidden="1">#REF!</definedName>
    <definedName name="BExMI8OS85YTW3KYVE4YD0R7Z6UV" hidden="1">#REF!</definedName>
    <definedName name="BExMI9QNOMVZ44I3BFMGU1EL1RSY" localSheetId="7" hidden="1">#REF!</definedName>
    <definedName name="BExMI9QNOMVZ44I3BFMGU1EL1RSY" localSheetId="3" hidden="1">#REF!</definedName>
    <definedName name="BExMI9QNOMVZ44I3BFMGU1EL1RSY" localSheetId="0" hidden="1">#REF!</definedName>
    <definedName name="BExMI9QNOMVZ44I3BFMGU1EL1RSY" localSheetId="1" hidden="1">#REF!</definedName>
    <definedName name="BExMI9QNOMVZ44I3BFMGU1EL1RSY" hidden="1">#REF!</definedName>
    <definedName name="BExMIBOOZU40JS3F89OMPSRCE9MM" localSheetId="7" hidden="1">#REF!</definedName>
    <definedName name="BExMIBOOZU40JS3F89OMPSRCE9MM" localSheetId="3" hidden="1">#REF!</definedName>
    <definedName name="BExMIBOOZU40JS3F89OMPSRCE9MM" localSheetId="0" hidden="1">#REF!</definedName>
    <definedName name="BExMIBOOZU40JS3F89OMPSRCE9MM" localSheetId="1" hidden="1">#REF!</definedName>
    <definedName name="BExMIBOOZU40JS3F89OMPSRCE9MM" hidden="1">#REF!</definedName>
    <definedName name="BExMIIQ5MBWSIHTFWAQADXMZC22Q" localSheetId="7" hidden="1">#REF!</definedName>
    <definedName name="BExMIIQ5MBWSIHTFWAQADXMZC22Q" localSheetId="3" hidden="1">#REF!</definedName>
    <definedName name="BExMIIQ5MBWSIHTFWAQADXMZC22Q" localSheetId="0" hidden="1">#REF!</definedName>
    <definedName name="BExMIIQ5MBWSIHTFWAQADXMZC22Q" localSheetId="1" hidden="1">#REF!</definedName>
    <definedName name="BExMIIQ5MBWSIHTFWAQADXMZC22Q" hidden="1">#REF!</definedName>
    <definedName name="BExMIL4I2GE866I25CR5JBLJWJ6A" localSheetId="7" hidden="1">#REF!</definedName>
    <definedName name="BExMIL4I2GE866I25CR5JBLJWJ6A" localSheetId="3" hidden="1">#REF!</definedName>
    <definedName name="BExMIL4I2GE866I25CR5JBLJWJ6A" localSheetId="0" hidden="1">#REF!</definedName>
    <definedName name="BExMIL4I2GE866I25CR5JBLJWJ6A" localSheetId="1" hidden="1">#REF!</definedName>
    <definedName name="BExMIL4I2GE866I25CR5JBLJWJ6A" hidden="1">#REF!</definedName>
    <definedName name="BExMIRKIPF27SNO82SPFSB3T5U17" localSheetId="7" hidden="1">#REF!</definedName>
    <definedName name="BExMIRKIPF27SNO82SPFSB3T5U17" localSheetId="3" hidden="1">#REF!</definedName>
    <definedName name="BExMIRKIPF27SNO82SPFSB3T5U17" localSheetId="0" hidden="1">#REF!</definedName>
    <definedName name="BExMIRKIPF27SNO82SPFSB3T5U17" localSheetId="1" hidden="1">#REF!</definedName>
    <definedName name="BExMIRKIPF27SNO82SPFSB3T5U17" hidden="1">#REF!</definedName>
    <definedName name="BExMIV0KC8555D5E42ZGWG15Y0MO" localSheetId="7" hidden="1">#REF!</definedName>
    <definedName name="BExMIV0KC8555D5E42ZGWG15Y0MO" localSheetId="3" hidden="1">#REF!</definedName>
    <definedName name="BExMIV0KC8555D5E42ZGWG15Y0MO" localSheetId="0" hidden="1">#REF!</definedName>
    <definedName name="BExMIV0KC8555D5E42ZGWG15Y0MO" localSheetId="1" hidden="1">#REF!</definedName>
    <definedName name="BExMIV0KC8555D5E42ZGWG15Y0MO" hidden="1">#REF!</definedName>
    <definedName name="BExMIZT6AN7E6YMW2S87CTCN2UXH" localSheetId="7" hidden="1">#REF!</definedName>
    <definedName name="BExMIZT6AN7E6YMW2S87CTCN2UXH" localSheetId="3" hidden="1">#REF!</definedName>
    <definedName name="BExMIZT6AN7E6YMW2S87CTCN2UXH" localSheetId="0" hidden="1">#REF!</definedName>
    <definedName name="BExMIZT6AN7E6YMW2S87CTCN2UXH" localSheetId="1" hidden="1">#REF!</definedName>
    <definedName name="BExMIZT6AN7E6YMW2S87CTCN2UXH" hidden="1">#REF!</definedName>
    <definedName name="BExMJB76UESLVRD81AJBOB78JDTT" localSheetId="7" hidden="1">#REF!</definedName>
    <definedName name="BExMJB76UESLVRD81AJBOB78JDTT" localSheetId="3" hidden="1">#REF!</definedName>
    <definedName name="BExMJB76UESLVRD81AJBOB78JDTT" localSheetId="0" hidden="1">#REF!</definedName>
    <definedName name="BExMJB76UESLVRD81AJBOB78JDTT" localSheetId="1" hidden="1">#REF!</definedName>
    <definedName name="BExMJB76UESLVRD81AJBOB78JDTT" hidden="1">#REF!</definedName>
    <definedName name="BExMJI8OLFZQCGOW3F99ETW8A21E" localSheetId="7" hidden="1">#REF!</definedName>
    <definedName name="BExMJI8OLFZQCGOW3F99ETW8A21E" localSheetId="3" hidden="1">#REF!</definedName>
    <definedName name="BExMJI8OLFZQCGOW3F99ETW8A21E" localSheetId="0" hidden="1">#REF!</definedName>
    <definedName name="BExMJI8OLFZQCGOW3F99ETW8A21E" localSheetId="1" hidden="1">#REF!</definedName>
    <definedName name="BExMJI8OLFZQCGOW3F99ETW8A21E" hidden="1">#REF!</definedName>
    <definedName name="BExMJNC8ZFB9DRFOJ961ZAJ8U3A8" localSheetId="7" hidden="1">#REF!</definedName>
    <definedName name="BExMJNC8ZFB9DRFOJ961ZAJ8U3A8" localSheetId="3" hidden="1">#REF!</definedName>
    <definedName name="BExMJNC8ZFB9DRFOJ961ZAJ8U3A8" localSheetId="0" hidden="1">#REF!</definedName>
    <definedName name="BExMJNC8ZFB9DRFOJ961ZAJ8U3A8" localSheetId="1" hidden="1">#REF!</definedName>
    <definedName name="BExMJNC8ZFB9DRFOJ961ZAJ8U3A8" hidden="1">#REF!</definedName>
    <definedName name="BExMJTBV8A3D31W2IQHP9RDFPPHQ" localSheetId="7" hidden="1">#REF!</definedName>
    <definedName name="BExMJTBV8A3D31W2IQHP9RDFPPHQ" localSheetId="3" hidden="1">#REF!</definedName>
    <definedName name="BExMJTBV8A3D31W2IQHP9RDFPPHQ" localSheetId="0" hidden="1">#REF!</definedName>
    <definedName name="BExMJTBV8A3D31W2IQHP9RDFPPHQ" localSheetId="1" hidden="1">#REF!</definedName>
    <definedName name="BExMJTBV8A3D31W2IQHP9RDFPPHQ" hidden="1">#REF!</definedName>
    <definedName name="BExMK2RTXN4QJWEUNX002XK8VQP8" localSheetId="7" hidden="1">#REF!</definedName>
    <definedName name="BExMK2RTXN4QJWEUNX002XK8VQP8" localSheetId="3" hidden="1">#REF!</definedName>
    <definedName name="BExMK2RTXN4QJWEUNX002XK8VQP8" localSheetId="0" hidden="1">#REF!</definedName>
    <definedName name="BExMK2RTXN4QJWEUNX002XK8VQP8" localSheetId="1" hidden="1">#REF!</definedName>
    <definedName name="BExMK2RTXN4QJWEUNX002XK8VQP8" hidden="1">#REF!</definedName>
    <definedName name="BExMKBGQDUZ8AWXYHA3QVMSDVZ3D" localSheetId="7" hidden="1">#REF!</definedName>
    <definedName name="BExMKBGQDUZ8AWXYHA3QVMSDVZ3D" localSheetId="3" hidden="1">#REF!</definedName>
    <definedName name="BExMKBGQDUZ8AWXYHA3QVMSDVZ3D" localSheetId="0" hidden="1">#REF!</definedName>
    <definedName name="BExMKBGQDUZ8AWXYHA3QVMSDVZ3D" localSheetId="1" hidden="1">#REF!</definedName>
    <definedName name="BExMKBGQDUZ8AWXYHA3QVMSDVZ3D" hidden="1">#REF!</definedName>
    <definedName name="BExMKBM1467553LDFZRRKVSHN374" localSheetId="7" hidden="1">#REF!</definedName>
    <definedName name="BExMKBM1467553LDFZRRKVSHN374" localSheetId="3" hidden="1">#REF!</definedName>
    <definedName name="BExMKBM1467553LDFZRRKVSHN374" localSheetId="0" hidden="1">#REF!</definedName>
    <definedName name="BExMKBM1467553LDFZRRKVSHN374" localSheetId="1" hidden="1">#REF!</definedName>
    <definedName name="BExMKBM1467553LDFZRRKVSHN374" hidden="1">#REF!</definedName>
    <definedName name="BExMKGK5FJUC0AU8MABRGDC5ZM70" localSheetId="7" hidden="1">#REF!</definedName>
    <definedName name="BExMKGK5FJUC0AU8MABRGDC5ZM70" localSheetId="3" hidden="1">#REF!</definedName>
    <definedName name="BExMKGK5FJUC0AU8MABRGDC5ZM70" localSheetId="0" hidden="1">#REF!</definedName>
    <definedName name="BExMKGK5FJUC0AU8MABRGDC5ZM70" localSheetId="1" hidden="1">#REF!</definedName>
    <definedName name="BExMKGK5FJUC0AU8MABRGDC5ZM70" hidden="1">#REF!</definedName>
    <definedName name="BExMKP92JGBM5BJO174H9A4HQIB9" localSheetId="7" hidden="1">#REF!</definedName>
    <definedName name="BExMKP92JGBM5BJO174H9A4HQIB9" localSheetId="3" hidden="1">#REF!</definedName>
    <definedName name="BExMKP92JGBM5BJO174H9A4HQIB9" localSheetId="0" hidden="1">#REF!</definedName>
    <definedName name="BExMKP92JGBM5BJO174H9A4HQIB9" localSheetId="1" hidden="1">#REF!</definedName>
    <definedName name="BExMKP92JGBM5BJO174H9A4HQIB9" hidden="1">#REF!</definedName>
    <definedName name="BExMKPEDT6IOYLLC3KJKRZOETC3Y" localSheetId="7" hidden="1">#REF!</definedName>
    <definedName name="BExMKPEDT6IOYLLC3KJKRZOETC3Y" localSheetId="3" hidden="1">#REF!</definedName>
    <definedName name="BExMKPEDT6IOYLLC3KJKRZOETC3Y" localSheetId="0" hidden="1">#REF!</definedName>
    <definedName name="BExMKPEDT6IOYLLC3KJKRZOETC3Y" localSheetId="1" hidden="1">#REF!</definedName>
    <definedName name="BExMKPEDT6IOYLLC3KJKRZOETC3Y" hidden="1">#REF!</definedName>
    <definedName name="BExMKTW7R5SOV4PHAFGHU3W73DYE" localSheetId="7" hidden="1">#REF!</definedName>
    <definedName name="BExMKTW7R5SOV4PHAFGHU3W73DYE" localSheetId="3" hidden="1">#REF!</definedName>
    <definedName name="BExMKTW7R5SOV4PHAFGHU3W73DYE" localSheetId="0" hidden="1">#REF!</definedName>
    <definedName name="BExMKTW7R5SOV4PHAFGHU3W73DYE" localSheetId="1" hidden="1">#REF!</definedName>
    <definedName name="BExMKTW7R5SOV4PHAFGHU3W73DYE" hidden="1">#REF!</definedName>
    <definedName name="BExMKU7051J2W1RQXGZGE62NBRUZ" localSheetId="7" hidden="1">#REF!</definedName>
    <definedName name="BExMKU7051J2W1RQXGZGE62NBRUZ" localSheetId="3" hidden="1">#REF!</definedName>
    <definedName name="BExMKU7051J2W1RQXGZGE62NBRUZ" localSheetId="0" hidden="1">#REF!</definedName>
    <definedName name="BExMKU7051J2W1RQXGZGE62NBRUZ" localSheetId="1" hidden="1">#REF!</definedName>
    <definedName name="BExMKU7051J2W1RQXGZGE62NBRUZ" hidden="1">#REF!</definedName>
    <definedName name="BExMKUN3WPECJR2XRID2R7GZRGNX" localSheetId="7" hidden="1">#REF!</definedName>
    <definedName name="BExMKUN3WPECJR2XRID2R7GZRGNX" localSheetId="3" hidden="1">#REF!</definedName>
    <definedName name="BExMKUN3WPECJR2XRID2R7GZRGNX" localSheetId="0" hidden="1">#REF!</definedName>
    <definedName name="BExMKUN3WPECJR2XRID2R7GZRGNX" localSheetId="1" hidden="1">#REF!</definedName>
    <definedName name="BExMKUN3WPECJR2XRID2R7GZRGNX" hidden="1">#REF!</definedName>
    <definedName name="BExMKZ535P011X4TNV16GCOH4H21" localSheetId="7" hidden="1">#REF!</definedName>
    <definedName name="BExMKZ535P011X4TNV16GCOH4H21" localSheetId="3" hidden="1">#REF!</definedName>
    <definedName name="BExMKZ535P011X4TNV16GCOH4H21" localSheetId="0" hidden="1">#REF!</definedName>
    <definedName name="BExMKZ535P011X4TNV16GCOH4H21" localSheetId="1" hidden="1">#REF!</definedName>
    <definedName name="BExMKZ535P011X4TNV16GCOH4H21" hidden="1">#REF!</definedName>
    <definedName name="BExML3XQNDIMX55ZCHHXKUV3D6E6" localSheetId="7" hidden="1">#REF!</definedName>
    <definedName name="BExML3XQNDIMX55ZCHHXKUV3D6E6" localSheetId="3" hidden="1">#REF!</definedName>
    <definedName name="BExML3XQNDIMX55ZCHHXKUV3D6E6" localSheetId="0" hidden="1">#REF!</definedName>
    <definedName name="BExML3XQNDIMX55ZCHHXKUV3D6E6" localSheetId="1" hidden="1">#REF!</definedName>
    <definedName name="BExML3XQNDIMX55ZCHHXKUV3D6E6" hidden="1">#REF!</definedName>
    <definedName name="BExML5QGSWHLI18BGY4CGOTD3UWH" localSheetId="7" hidden="1">#REF!</definedName>
    <definedName name="BExML5QGSWHLI18BGY4CGOTD3UWH" localSheetId="3" hidden="1">#REF!</definedName>
    <definedName name="BExML5QGSWHLI18BGY4CGOTD3UWH" localSheetId="0" hidden="1">#REF!</definedName>
    <definedName name="BExML5QGSWHLI18BGY4CGOTD3UWH" localSheetId="1" hidden="1">#REF!</definedName>
    <definedName name="BExML5QGSWHLI18BGY4CGOTD3UWH" hidden="1">#REF!</definedName>
    <definedName name="BExML6BVFCV80776USR7X70HVRZT" localSheetId="7" hidden="1">#REF!</definedName>
    <definedName name="BExML6BVFCV80776USR7X70HVRZT" localSheetId="3" hidden="1">#REF!</definedName>
    <definedName name="BExML6BVFCV80776USR7X70HVRZT" localSheetId="0" hidden="1">#REF!</definedName>
    <definedName name="BExML6BVFCV80776USR7X70HVRZT" localSheetId="1" hidden="1">#REF!</definedName>
    <definedName name="BExML6BVFCV80776USR7X70HVRZT" hidden="1">#REF!</definedName>
    <definedName name="BExMLO5Z61RE85X8HHX2G4IU3AZW" localSheetId="7" hidden="1">#REF!</definedName>
    <definedName name="BExMLO5Z61RE85X8HHX2G4IU3AZW" localSheetId="3" hidden="1">#REF!</definedName>
    <definedName name="BExMLO5Z61RE85X8HHX2G4IU3AZW" localSheetId="0" hidden="1">#REF!</definedName>
    <definedName name="BExMLO5Z61RE85X8HHX2G4IU3AZW" localSheetId="1" hidden="1">#REF!</definedName>
    <definedName name="BExMLO5Z61RE85X8HHX2G4IU3AZW" hidden="1">#REF!</definedName>
    <definedName name="BExMLVI7UORSHM9FMO8S2EI0TMTS" localSheetId="7" hidden="1">#REF!</definedName>
    <definedName name="BExMLVI7UORSHM9FMO8S2EI0TMTS" localSheetId="3" hidden="1">#REF!</definedName>
    <definedName name="BExMLVI7UORSHM9FMO8S2EI0TMTS" localSheetId="0" hidden="1">#REF!</definedName>
    <definedName name="BExMLVI7UORSHM9FMO8S2EI0TMTS" localSheetId="1" hidden="1">#REF!</definedName>
    <definedName name="BExMLVI7UORSHM9FMO8S2EI0TMTS" hidden="1">#REF!</definedName>
    <definedName name="BExMM5UCOT2HSSN0ZIPZW55GSOVO" localSheetId="7" hidden="1">#REF!</definedName>
    <definedName name="BExMM5UCOT2HSSN0ZIPZW55GSOVO" localSheetId="3" hidden="1">#REF!</definedName>
    <definedName name="BExMM5UCOT2HSSN0ZIPZW55GSOVO" localSheetId="0" hidden="1">#REF!</definedName>
    <definedName name="BExMM5UCOT2HSSN0ZIPZW55GSOVO" localSheetId="1" hidden="1">#REF!</definedName>
    <definedName name="BExMM5UCOT2HSSN0ZIPZW55GSOVO" hidden="1">#REF!</definedName>
    <definedName name="BExMM8ZRS5RQ8H1H55RVPVTDL5NL" localSheetId="7" hidden="1">#REF!</definedName>
    <definedName name="BExMM8ZRS5RQ8H1H55RVPVTDL5NL" localSheetId="3" hidden="1">#REF!</definedName>
    <definedName name="BExMM8ZRS5RQ8H1H55RVPVTDL5NL" localSheetId="0" hidden="1">#REF!</definedName>
    <definedName name="BExMM8ZRS5RQ8H1H55RVPVTDL5NL" localSheetId="1" hidden="1">#REF!</definedName>
    <definedName name="BExMM8ZRS5RQ8H1H55RVPVTDL5NL" hidden="1">#REF!</definedName>
    <definedName name="BExMMH8EAZB09XXQ5X4LR0P4NHG9" localSheetId="7" hidden="1">#REF!</definedName>
    <definedName name="BExMMH8EAZB09XXQ5X4LR0P4NHG9" localSheetId="3" hidden="1">#REF!</definedName>
    <definedName name="BExMMH8EAZB09XXQ5X4LR0P4NHG9" localSheetId="0" hidden="1">#REF!</definedName>
    <definedName name="BExMMH8EAZB09XXQ5X4LR0P4NHG9" localSheetId="1" hidden="1">#REF!</definedName>
    <definedName name="BExMMH8EAZB09XXQ5X4LR0P4NHG9" hidden="1">#REF!</definedName>
    <definedName name="BExMMIQH5BABNZVCIQ7TBCQ10AY5" localSheetId="7" hidden="1">#REF!</definedName>
    <definedName name="BExMMIQH5BABNZVCIQ7TBCQ10AY5" localSheetId="3" hidden="1">#REF!</definedName>
    <definedName name="BExMMIQH5BABNZVCIQ7TBCQ10AY5" localSheetId="0" hidden="1">#REF!</definedName>
    <definedName name="BExMMIQH5BABNZVCIQ7TBCQ10AY5" localSheetId="1" hidden="1">#REF!</definedName>
    <definedName name="BExMMIQH5BABNZVCIQ7TBCQ10AY5" hidden="1">#REF!</definedName>
    <definedName name="BExMMNIZ2T7M22WECMUQXEF4NJ71" localSheetId="7" hidden="1">#REF!</definedName>
    <definedName name="BExMMNIZ2T7M22WECMUQXEF4NJ71" localSheetId="3" hidden="1">#REF!</definedName>
    <definedName name="BExMMNIZ2T7M22WECMUQXEF4NJ71" localSheetId="0" hidden="1">#REF!</definedName>
    <definedName name="BExMMNIZ2T7M22WECMUQXEF4NJ71" localSheetId="1" hidden="1">#REF!</definedName>
    <definedName name="BExMMNIZ2T7M22WECMUQXEF4NJ71" hidden="1">#REF!</definedName>
    <definedName name="BExMMPMIOU7BURTV0L1K6ACW9X73" localSheetId="7" hidden="1">#REF!</definedName>
    <definedName name="BExMMPMIOU7BURTV0L1K6ACW9X73" localSheetId="3" hidden="1">#REF!</definedName>
    <definedName name="BExMMPMIOU7BURTV0L1K6ACW9X73" localSheetId="0" hidden="1">#REF!</definedName>
    <definedName name="BExMMPMIOU7BURTV0L1K6ACW9X73" localSheetId="1" hidden="1">#REF!</definedName>
    <definedName name="BExMMPMIOU7BURTV0L1K6ACW9X73" hidden="1">#REF!</definedName>
    <definedName name="BExMMQ835AJDHS4B419SS645P67Q" localSheetId="7" hidden="1">#REF!</definedName>
    <definedName name="BExMMQ835AJDHS4B419SS645P67Q" localSheetId="3" hidden="1">#REF!</definedName>
    <definedName name="BExMMQ835AJDHS4B419SS645P67Q" localSheetId="0" hidden="1">#REF!</definedName>
    <definedName name="BExMMQ835AJDHS4B419SS645P67Q" localSheetId="1" hidden="1">#REF!</definedName>
    <definedName name="BExMMQ835AJDHS4B419SS645P67Q" hidden="1">#REF!</definedName>
    <definedName name="BExMMQIUVPCOBISTEJJYNCCLUCPY" localSheetId="7" hidden="1">#REF!</definedName>
    <definedName name="BExMMQIUVPCOBISTEJJYNCCLUCPY" localSheetId="3" hidden="1">#REF!</definedName>
    <definedName name="BExMMQIUVPCOBISTEJJYNCCLUCPY" localSheetId="0" hidden="1">#REF!</definedName>
    <definedName name="BExMMQIUVPCOBISTEJJYNCCLUCPY" localSheetId="1" hidden="1">#REF!</definedName>
    <definedName name="BExMMQIUVPCOBISTEJJYNCCLUCPY" hidden="1">#REF!</definedName>
    <definedName name="BExMMTIXETA5VAKBSOFDD5SRU887" localSheetId="7" hidden="1">#REF!</definedName>
    <definedName name="BExMMTIXETA5VAKBSOFDD5SRU887" localSheetId="3" hidden="1">#REF!</definedName>
    <definedName name="BExMMTIXETA5VAKBSOFDD5SRU887" localSheetId="0" hidden="1">#REF!</definedName>
    <definedName name="BExMMTIXETA5VAKBSOFDD5SRU887" localSheetId="1" hidden="1">#REF!</definedName>
    <definedName name="BExMMTIXETA5VAKBSOFDD5SRU887" hidden="1">#REF!</definedName>
    <definedName name="BExMMV0P6P5YS3C35G0JYYHI7992" localSheetId="7" hidden="1">#REF!</definedName>
    <definedName name="BExMMV0P6P5YS3C35G0JYYHI7992" localSheetId="3" hidden="1">#REF!</definedName>
    <definedName name="BExMMV0P6P5YS3C35G0JYYHI7992" localSheetId="0" hidden="1">#REF!</definedName>
    <definedName name="BExMMV0P6P5YS3C35G0JYYHI7992" localSheetId="1" hidden="1">#REF!</definedName>
    <definedName name="BExMMV0P6P5YS3C35G0JYYHI7992" hidden="1">#REF!</definedName>
    <definedName name="BExMNJLFWZBRN9PZF1IO9CYWV1B2" localSheetId="7" hidden="1">#REF!</definedName>
    <definedName name="BExMNJLFWZBRN9PZF1IO9CYWV1B2" localSheetId="3" hidden="1">#REF!</definedName>
    <definedName name="BExMNJLFWZBRN9PZF1IO9CYWV1B2" localSheetId="0" hidden="1">#REF!</definedName>
    <definedName name="BExMNJLFWZBRN9PZF1IO9CYWV1B2" localSheetId="1" hidden="1">#REF!</definedName>
    <definedName name="BExMNJLFWZBRN9PZF1IO9CYWV1B2" hidden="1">#REF!</definedName>
    <definedName name="BExMNKCJ0FA57YEUUAJE43U1QN5P" localSheetId="7" hidden="1">#REF!</definedName>
    <definedName name="BExMNKCJ0FA57YEUUAJE43U1QN5P" localSheetId="3" hidden="1">#REF!</definedName>
    <definedName name="BExMNKCJ0FA57YEUUAJE43U1QN5P" localSheetId="0" hidden="1">#REF!</definedName>
    <definedName name="BExMNKCJ0FA57YEUUAJE43U1QN5P" localSheetId="1" hidden="1">#REF!</definedName>
    <definedName name="BExMNKCJ0FA57YEUUAJE43U1QN5P" hidden="1">#REF!</definedName>
    <definedName name="BExMNKN5D1WEF2OOJVP6LZ6DLU3Y" localSheetId="7" hidden="1">#REF!</definedName>
    <definedName name="BExMNKN5D1WEF2OOJVP6LZ6DLU3Y" localSheetId="3" hidden="1">#REF!</definedName>
    <definedName name="BExMNKN5D1WEF2OOJVP6LZ6DLU3Y" localSheetId="0" hidden="1">#REF!</definedName>
    <definedName name="BExMNKN5D1WEF2OOJVP6LZ6DLU3Y" localSheetId="1" hidden="1">#REF!</definedName>
    <definedName name="BExMNKN5D1WEF2OOJVP6LZ6DLU3Y" hidden="1">#REF!</definedName>
    <definedName name="BExMNR38HMPLWAJRQ9MMS3ZAZ9IU" localSheetId="7" hidden="1">#REF!</definedName>
    <definedName name="BExMNR38HMPLWAJRQ9MMS3ZAZ9IU" localSheetId="3" hidden="1">#REF!</definedName>
    <definedName name="BExMNR38HMPLWAJRQ9MMS3ZAZ9IU" localSheetId="0" hidden="1">#REF!</definedName>
    <definedName name="BExMNR38HMPLWAJRQ9MMS3ZAZ9IU" localSheetId="1" hidden="1">#REF!</definedName>
    <definedName name="BExMNR38HMPLWAJRQ9MMS3ZAZ9IU" hidden="1">#REF!</definedName>
    <definedName name="BExMNRDZULKJMVY2VKIIRM2M5A1M" localSheetId="7" hidden="1">#REF!</definedName>
    <definedName name="BExMNRDZULKJMVY2VKIIRM2M5A1M" localSheetId="3" hidden="1">#REF!</definedName>
    <definedName name="BExMNRDZULKJMVY2VKIIRM2M5A1M" localSheetId="0" hidden="1">#REF!</definedName>
    <definedName name="BExMNRDZULKJMVY2VKIIRM2M5A1M" localSheetId="1" hidden="1">#REF!</definedName>
    <definedName name="BExMNRDZULKJMVY2VKIIRM2M5A1M" hidden="1">#REF!</definedName>
    <definedName name="BExMNVFKZIBQSCAH71DIF1CJG89T" localSheetId="7" hidden="1">#REF!</definedName>
    <definedName name="BExMNVFKZIBQSCAH71DIF1CJG89T" localSheetId="3" hidden="1">#REF!</definedName>
    <definedName name="BExMNVFKZIBQSCAH71DIF1CJG89T" localSheetId="0" hidden="1">#REF!</definedName>
    <definedName name="BExMNVFKZIBQSCAH71DIF1CJG89T" localSheetId="1" hidden="1">#REF!</definedName>
    <definedName name="BExMNVFKZIBQSCAH71DIF1CJG89T" hidden="1">#REF!</definedName>
    <definedName name="BExMNVVUQAGQY9SA29FGI7D7R5MN" localSheetId="7" hidden="1">#REF!</definedName>
    <definedName name="BExMNVVUQAGQY9SA29FGI7D7R5MN" localSheetId="3" hidden="1">#REF!</definedName>
    <definedName name="BExMNVVUQAGQY9SA29FGI7D7R5MN" localSheetId="0" hidden="1">#REF!</definedName>
    <definedName name="BExMNVVUQAGQY9SA29FGI7D7R5MN" localSheetId="1" hidden="1">#REF!</definedName>
    <definedName name="BExMNVVUQAGQY9SA29FGI7D7R5MN" hidden="1">#REF!</definedName>
    <definedName name="BExMO9IOWKTWHO8LQJJQI5P3INWY" localSheetId="7" hidden="1">#REF!</definedName>
    <definedName name="BExMO9IOWKTWHO8LQJJQI5P3INWY" localSheetId="3" hidden="1">#REF!</definedName>
    <definedName name="BExMO9IOWKTWHO8LQJJQI5P3INWY" localSheetId="0" hidden="1">#REF!</definedName>
    <definedName name="BExMO9IOWKTWHO8LQJJQI5P3INWY" localSheetId="1" hidden="1">#REF!</definedName>
    <definedName name="BExMO9IOWKTWHO8LQJJQI5P3INWY" hidden="1">#REF!</definedName>
    <definedName name="BExMOI29DOEK5R1A5QZPUDKF7N6T" localSheetId="7" hidden="1">#REF!</definedName>
    <definedName name="BExMOI29DOEK5R1A5QZPUDKF7N6T" localSheetId="3" hidden="1">#REF!</definedName>
    <definedName name="BExMOI29DOEK5R1A5QZPUDKF7N6T" localSheetId="0" hidden="1">#REF!</definedName>
    <definedName name="BExMOI29DOEK5R1A5QZPUDKF7N6T" localSheetId="1" hidden="1">#REF!</definedName>
    <definedName name="BExMOI29DOEK5R1A5QZPUDKF7N6T" hidden="1">#REF!</definedName>
    <definedName name="BExMONRAU0S904NLJHPI47RVQDBH" localSheetId="7" hidden="1">#REF!</definedName>
    <definedName name="BExMONRAU0S904NLJHPI47RVQDBH" localSheetId="3" hidden="1">#REF!</definedName>
    <definedName name="BExMONRAU0S904NLJHPI47RVQDBH" localSheetId="0" hidden="1">#REF!</definedName>
    <definedName name="BExMONRAU0S904NLJHPI47RVQDBH" localSheetId="1" hidden="1">#REF!</definedName>
    <definedName name="BExMONRAU0S904NLJHPI47RVQDBH" hidden="1">#REF!</definedName>
    <definedName name="BExMPAJ5AJAXGKGK3F6H3ODS6RF4" localSheetId="7" hidden="1">#REF!</definedName>
    <definedName name="BExMPAJ5AJAXGKGK3F6H3ODS6RF4" localSheetId="3" hidden="1">#REF!</definedName>
    <definedName name="BExMPAJ5AJAXGKGK3F6H3ODS6RF4" localSheetId="0" hidden="1">#REF!</definedName>
    <definedName name="BExMPAJ5AJAXGKGK3F6H3ODS6RF4" localSheetId="1" hidden="1">#REF!</definedName>
    <definedName name="BExMPAJ5AJAXGKGK3F6H3ODS6RF4" hidden="1">#REF!</definedName>
    <definedName name="BExMPD2X55FFBVJ6CBUKNPROIOEU" localSheetId="7" hidden="1">#REF!</definedName>
    <definedName name="BExMPD2X55FFBVJ6CBUKNPROIOEU" localSheetId="3" hidden="1">#REF!</definedName>
    <definedName name="BExMPD2X55FFBVJ6CBUKNPROIOEU" localSheetId="0" hidden="1">#REF!</definedName>
    <definedName name="BExMPD2X55FFBVJ6CBUKNPROIOEU" localSheetId="1" hidden="1">#REF!</definedName>
    <definedName name="BExMPD2X55FFBVJ6CBUKNPROIOEU" hidden="1">#REF!</definedName>
    <definedName name="BExMPGZ848E38FUH1JBQN97DGWAT" localSheetId="7" hidden="1">#REF!</definedName>
    <definedName name="BExMPGZ848E38FUH1JBQN97DGWAT" localSheetId="3" hidden="1">#REF!</definedName>
    <definedName name="BExMPGZ848E38FUH1JBQN97DGWAT" localSheetId="0" hidden="1">#REF!</definedName>
    <definedName name="BExMPGZ848E38FUH1JBQN97DGWAT" localSheetId="1" hidden="1">#REF!</definedName>
    <definedName name="BExMPGZ848E38FUH1JBQN97DGWAT" hidden="1">#REF!</definedName>
    <definedName name="BExMPMTICOSMQENOFKQ18K0ZT4S8" localSheetId="7" hidden="1">#REF!</definedName>
    <definedName name="BExMPMTICOSMQENOFKQ18K0ZT4S8" localSheetId="3" hidden="1">#REF!</definedName>
    <definedName name="BExMPMTICOSMQENOFKQ18K0ZT4S8" localSheetId="0" hidden="1">#REF!</definedName>
    <definedName name="BExMPMTICOSMQENOFKQ18K0ZT4S8" localSheetId="1" hidden="1">#REF!</definedName>
    <definedName name="BExMPMTICOSMQENOFKQ18K0ZT4S8" hidden="1">#REF!</definedName>
    <definedName name="BExMPMZ07II0R4KGWQQ7PGS3RZS4" localSheetId="7" hidden="1">#REF!</definedName>
    <definedName name="BExMPMZ07II0R4KGWQQ7PGS3RZS4" localSheetId="3" hidden="1">#REF!</definedName>
    <definedName name="BExMPMZ07II0R4KGWQQ7PGS3RZS4" localSheetId="0" hidden="1">#REF!</definedName>
    <definedName name="BExMPMZ07II0R4KGWQQ7PGS3RZS4" localSheetId="1" hidden="1">#REF!</definedName>
    <definedName name="BExMPMZ07II0R4KGWQQ7PGS3RZS4" hidden="1">#REF!</definedName>
    <definedName name="BExMPOBH04JMDO6Z8DMSEJZM4ANN" localSheetId="7" hidden="1">#REF!</definedName>
    <definedName name="BExMPOBH04JMDO6Z8DMSEJZM4ANN" localSheetId="3" hidden="1">#REF!</definedName>
    <definedName name="BExMPOBH04JMDO6Z8DMSEJZM4ANN" localSheetId="0" hidden="1">#REF!</definedName>
    <definedName name="BExMPOBH04JMDO6Z8DMSEJZM4ANN" localSheetId="1" hidden="1">#REF!</definedName>
    <definedName name="BExMPOBH04JMDO6Z8DMSEJZM4ANN" hidden="1">#REF!</definedName>
    <definedName name="BExMPSD77XQ3HA6A4FZOJK8G2JP3" localSheetId="7" hidden="1">#REF!</definedName>
    <definedName name="BExMPSD77XQ3HA6A4FZOJK8G2JP3" localSheetId="3" hidden="1">#REF!</definedName>
    <definedName name="BExMPSD77XQ3HA6A4FZOJK8G2JP3" localSheetId="0" hidden="1">#REF!</definedName>
    <definedName name="BExMPSD77XQ3HA6A4FZOJK8G2JP3" localSheetId="1" hidden="1">#REF!</definedName>
    <definedName name="BExMPSD77XQ3HA6A4FZOJK8G2JP3" hidden="1">#REF!</definedName>
    <definedName name="BExMQ4I3Q7F0BMPHSFMFW9TZ87UD" localSheetId="7" hidden="1">#REF!</definedName>
    <definedName name="BExMQ4I3Q7F0BMPHSFMFW9TZ87UD" localSheetId="3" hidden="1">#REF!</definedName>
    <definedName name="BExMQ4I3Q7F0BMPHSFMFW9TZ87UD" localSheetId="0" hidden="1">#REF!</definedName>
    <definedName name="BExMQ4I3Q7F0BMPHSFMFW9TZ87UD" localSheetId="1" hidden="1">#REF!</definedName>
    <definedName name="BExMQ4I3Q7F0BMPHSFMFW9TZ87UD" hidden="1">#REF!</definedName>
    <definedName name="BExMQ4SWDWI4N16AZ0T5CJ6HH8WC" localSheetId="7" hidden="1">#REF!</definedName>
    <definedName name="BExMQ4SWDWI4N16AZ0T5CJ6HH8WC" localSheetId="3" hidden="1">#REF!</definedName>
    <definedName name="BExMQ4SWDWI4N16AZ0T5CJ6HH8WC" localSheetId="0" hidden="1">#REF!</definedName>
    <definedName name="BExMQ4SWDWI4N16AZ0T5CJ6HH8WC" localSheetId="1" hidden="1">#REF!</definedName>
    <definedName name="BExMQ4SWDWI4N16AZ0T5CJ6HH8WC" hidden="1">#REF!</definedName>
    <definedName name="BExMQ71WHW50GVX45JU951AGPLFQ" localSheetId="7" hidden="1">#REF!</definedName>
    <definedName name="BExMQ71WHW50GVX45JU951AGPLFQ" localSheetId="3" hidden="1">#REF!</definedName>
    <definedName name="BExMQ71WHW50GVX45JU951AGPLFQ" localSheetId="0" hidden="1">#REF!</definedName>
    <definedName name="BExMQ71WHW50GVX45JU951AGPLFQ" localSheetId="1" hidden="1">#REF!</definedName>
    <definedName name="BExMQ71WHW50GVX45JU951AGPLFQ" hidden="1">#REF!</definedName>
    <definedName name="BExMQGXSLPT4A6N47LE6FBVHWBOF" localSheetId="7" hidden="1">#REF!</definedName>
    <definedName name="BExMQGXSLPT4A6N47LE6FBVHWBOF" localSheetId="3" hidden="1">#REF!</definedName>
    <definedName name="BExMQGXSLPT4A6N47LE6FBVHWBOF" localSheetId="0" hidden="1">#REF!</definedName>
    <definedName name="BExMQGXSLPT4A6N47LE6FBVHWBOF" localSheetId="1" hidden="1">#REF!</definedName>
    <definedName name="BExMQGXSLPT4A6N47LE6FBVHWBOF" hidden="1">#REF!</definedName>
    <definedName name="BExMQNZGFHW75W9HWRCR0FEF0XF0" localSheetId="7" hidden="1">#REF!</definedName>
    <definedName name="BExMQNZGFHW75W9HWRCR0FEF0XF0" localSheetId="3" hidden="1">#REF!</definedName>
    <definedName name="BExMQNZGFHW75W9HWRCR0FEF0XF0" localSheetId="0" hidden="1">#REF!</definedName>
    <definedName name="BExMQNZGFHW75W9HWRCR0FEF0XF0" localSheetId="1" hidden="1">#REF!</definedName>
    <definedName name="BExMQNZGFHW75W9HWRCR0FEF0XF0" hidden="1">#REF!</definedName>
    <definedName name="BExMQRKVQPDFPD0WQUA9QND8OV7P" localSheetId="7" hidden="1">#REF!</definedName>
    <definedName name="BExMQRKVQPDFPD0WQUA9QND8OV7P" localSheetId="3" hidden="1">#REF!</definedName>
    <definedName name="BExMQRKVQPDFPD0WQUA9QND8OV7P" localSheetId="0" hidden="1">#REF!</definedName>
    <definedName name="BExMQRKVQPDFPD0WQUA9QND8OV7P" localSheetId="1" hidden="1">#REF!</definedName>
    <definedName name="BExMQRKVQPDFPD0WQUA9QND8OV7P" hidden="1">#REF!</definedName>
    <definedName name="BExMQSBR7PL4KLB1Q4961QO45Y4G" localSheetId="7" hidden="1">#REF!</definedName>
    <definedName name="BExMQSBR7PL4KLB1Q4961QO45Y4G" localSheetId="3" hidden="1">#REF!</definedName>
    <definedName name="BExMQSBR7PL4KLB1Q4961QO45Y4G" localSheetId="0" hidden="1">#REF!</definedName>
    <definedName name="BExMQSBR7PL4KLB1Q4961QO45Y4G" localSheetId="1" hidden="1">#REF!</definedName>
    <definedName name="BExMQSBR7PL4KLB1Q4961QO45Y4G" hidden="1">#REF!</definedName>
    <definedName name="BExMR1MA4I1X77714ZEPUVC8W398" localSheetId="7" hidden="1">#REF!</definedName>
    <definedName name="BExMR1MA4I1X77714ZEPUVC8W398" localSheetId="3" hidden="1">#REF!</definedName>
    <definedName name="BExMR1MA4I1X77714ZEPUVC8W398" localSheetId="0" hidden="1">#REF!</definedName>
    <definedName name="BExMR1MA4I1X77714ZEPUVC8W398" localSheetId="1" hidden="1">#REF!</definedName>
    <definedName name="BExMR1MA4I1X77714ZEPUVC8W398" hidden="1">#REF!</definedName>
    <definedName name="BExMR8YQHA7N77HGHY4Y6R30I3XT" localSheetId="7" hidden="1">#REF!</definedName>
    <definedName name="BExMR8YQHA7N77HGHY4Y6R30I3XT" localSheetId="3" hidden="1">#REF!</definedName>
    <definedName name="BExMR8YQHA7N77HGHY4Y6R30I3XT" localSheetId="0" hidden="1">#REF!</definedName>
    <definedName name="BExMR8YQHA7N77HGHY4Y6R30I3XT" localSheetId="1" hidden="1">#REF!</definedName>
    <definedName name="BExMR8YQHA7N77HGHY4Y6R30I3XT" hidden="1">#REF!</definedName>
    <definedName name="BExMRENOIARWRYOIVPDIEBVNRDO7" localSheetId="7" hidden="1">#REF!</definedName>
    <definedName name="BExMRENOIARWRYOIVPDIEBVNRDO7" localSheetId="3" hidden="1">#REF!</definedName>
    <definedName name="BExMRENOIARWRYOIVPDIEBVNRDO7" localSheetId="0" hidden="1">#REF!</definedName>
    <definedName name="BExMRENOIARWRYOIVPDIEBVNRDO7" localSheetId="1" hidden="1">#REF!</definedName>
    <definedName name="BExMRENOIARWRYOIVPDIEBVNRDO7" hidden="1">#REF!</definedName>
    <definedName name="BExMRF3SCIUZL945WMMDCT29MTLN" localSheetId="7" hidden="1">#REF!</definedName>
    <definedName name="BExMRF3SCIUZL945WMMDCT29MTLN" localSheetId="3" hidden="1">#REF!</definedName>
    <definedName name="BExMRF3SCIUZL945WMMDCT29MTLN" localSheetId="0" hidden="1">#REF!</definedName>
    <definedName name="BExMRF3SCIUZL945WMMDCT29MTLN" localSheetId="1" hidden="1">#REF!</definedName>
    <definedName name="BExMRF3SCIUZL945WMMDCT29MTLN" hidden="1">#REF!</definedName>
    <definedName name="BExMRRJNUMGRSDD5GGKKGEIZ6FTS" localSheetId="7" hidden="1">#REF!</definedName>
    <definedName name="BExMRRJNUMGRSDD5GGKKGEIZ6FTS" localSheetId="3" hidden="1">#REF!</definedName>
    <definedName name="BExMRRJNUMGRSDD5GGKKGEIZ6FTS" localSheetId="0" hidden="1">#REF!</definedName>
    <definedName name="BExMRRJNUMGRSDD5GGKKGEIZ6FTS" localSheetId="1" hidden="1">#REF!</definedName>
    <definedName name="BExMRRJNUMGRSDD5GGKKGEIZ6FTS" hidden="1">#REF!</definedName>
    <definedName name="BExMRU3ACIU0RD2BNWO55LH5U2BR" localSheetId="7" hidden="1">#REF!</definedName>
    <definedName name="BExMRU3ACIU0RD2BNWO55LH5U2BR" localSheetId="3" hidden="1">#REF!</definedName>
    <definedName name="BExMRU3ACIU0RD2BNWO55LH5U2BR" localSheetId="0" hidden="1">#REF!</definedName>
    <definedName name="BExMRU3ACIU0RD2BNWO55LH5U2BR" localSheetId="1" hidden="1">#REF!</definedName>
    <definedName name="BExMRU3ACIU0RD2BNWO55LH5U2BR" hidden="1">#REF!</definedName>
    <definedName name="BExMRWC9LD1LDAVIUQHQWIYMK129" localSheetId="7" hidden="1">#REF!</definedName>
    <definedName name="BExMRWC9LD1LDAVIUQHQWIYMK129" localSheetId="3" hidden="1">#REF!</definedName>
    <definedName name="BExMRWC9LD1LDAVIUQHQWIYMK129" localSheetId="0" hidden="1">#REF!</definedName>
    <definedName name="BExMRWC9LD1LDAVIUQHQWIYMK129" localSheetId="1" hidden="1">#REF!</definedName>
    <definedName name="BExMRWC9LD1LDAVIUQHQWIYMK129" hidden="1">#REF!</definedName>
    <definedName name="BExMSBH3T898ERC4BT51ZURKDCH1" localSheetId="7" hidden="1">#REF!</definedName>
    <definedName name="BExMSBH3T898ERC4BT51ZURKDCH1" localSheetId="3" hidden="1">#REF!</definedName>
    <definedName name="BExMSBH3T898ERC4BT51ZURKDCH1" localSheetId="0" hidden="1">#REF!</definedName>
    <definedName name="BExMSBH3T898ERC4BT51ZURKDCH1" localSheetId="1" hidden="1">#REF!</definedName>
    <definedName name="BExMSBH3T898ERC4BT51ZURKDCH1" hidden="1">#REF!</definedName>
    <definedName name="BExMSQRCC40AP8BDUPL2I2DNC210" localSheetId="7" hidden="1">#REF!</definedName>
    <definedName name="BExMSQRCC40AP8BDUPL2I2DNC210" localSheetId="3" hidden="1">#REF!</definedName>
    <definedName name="BExMSQRCC40AP8BDUPL2I2DNC210" localSheetId="0" hidden="1">#REF!</definedName>
    <definedName name="BExMSQRCC40AP8BDUPL2I2DNC210" localSheetId="1" hidden="1">#REF!</definedName>
    <definedName name="BExMSQRCC40AP8BDUPL2I2DNC210" hidden="1">#REF!</definedName>
    <definedName name="BExO4J9LR712G00TVA82VNTG8O7H" localSheetId="7" hidden="1">#REF!</definedName>
    <definedName name="BExO4J9LR712G00TVA82VNTG8O7H" localSheetId="3" hidden="1">#REF!</definedName>
    <definedName name="BExO4J9LR712G00TVA82VNTG8O7H" localSheetId="0" hidden="1">#REF!</definedName>
    <definedName name="BExO4J9LR712G00TVA82VNTG8O7H" localSheetId="1" hidden="1">#REF!</definedName>
    <definedName name="BExO4J9LR712G00TVA82VNTG8O7H" hidden="1">#REF!</definedName>
    <definedName name="BExO55G2KVZ7MIJ30N827CLH0I2A" localSheetId="7" hidden="1">#REF!</definedName>
    <definedName name="BExO55G2KVZ7MIJ30N827CLH0I2A" localSheetId="3" hidden="1">#REF!</definedName>
    <definedName name="BExO55G2KVZ7MIJ30N827CLH0I2A" localSheetId="0" hidden="1">#REF!</definedName>
    <definedName name="BExO55G2KVZ7MIJ30N827CLH0I2A" localSheetId="1" hidden="1">#REF!</definedName>
    <definedName name="BExO55G2KVZ7MIJ30N827CLH0I2A" hidden="1">#REF!</definedName>
    <definedName name="BExO5A8PZD9EUHC5CMPU6N3SQ15L" localSheetId="7" hidden="1">#REF!</definedName>
    <definedName name="BExO5A8PZD9EUHC5CMPU6N3SQ15L" localSheetId="3" hidden="1">#REF!</definedName>
    <definedName name="BExO5A8PZD9EUHC5CMPU6N3SQ15L" localSheetId="0" hidden="1">#REF!</definedName>
    <definedName name="BExO5A8PZD9EUHC5CMPU6N3SQ15L" localSheetId="1" hidden="1">#REF!</definedName>
    <definedName name="BExO5A8PZD9EUHC5CMPU6N3SQ15L" hidden="1">#REF!</definedName>
    <definedName name="BExO5XMAHL7CY3X0B1OPKZ28DCJ5" localSheetId="7" hidden="1">#REF!</definedName>
    <definedName name="BExO5XMAHL7CY3X0B1OPKZ28DCJ5" localSheetId="3" hidden="1">#REF!</definedName>
    <definedName name="BExO5XMAHL7CY3X0B1OPKZ28DCJ5" localSheetId="0" hidden="1">#REF!</definedName>
    <definedName name="BExO5XMAHL7CY3X0B1OPKZ28DCJ5" localSheetId="1" hidden="1">#REF!</definedName>
    <definedName name="BExO5XMAHL7CY3X0B1OPKZ28DCJ5" hidden="1">#REF!</definedName>
    <definedName name="BExO66LZJKY4PTQVREELI6POS4AY" localSheetId="7" hidden="1">#REF!</definedName>
    <definedName name="BExO66LZJKY4PTQVREELI6POS4AY" localSheetId="3" hidden="1">#REF!</definedName>
    <definedName name="BExO66LZJKY4PTQVREELI6POS4AY" localSheetId="0" hidden="1">#REF!</definedName>
    <definedName name="BExO66LZJKY4PTQVREELI6POS4AY" localSheetId="1" hidden="1">#REF!</definedName>
    <definedName name="BExO66LZJKY4PTQVREELI6POS4AY" hidden="1">#REF!</definedName>
    <definedName name="BExO6LLHCYTF7CIVHKAO0NMET14Q" localSheetId="7" hidden="1">#REF!</definedName>
    <definedName name="BExO6LLHCYTF7CIVHKAO0NMET14Q" localSheetId="3" hidden="1">#REF!</definedName>
    <definedName name="BExO6LLHCYTF7CIVHKAO0NMET14Q" localSheetId="0" hidden="1">#REF!</definedName>
    <definedName name="BExO6LLHCYTF7CIVHKAO0NMET14Q" localSheetId="1" hidden="1">#REF!</definedName>
    <definedName name="BExO6LLHCYTF7CIVHKAO0NMET14Q" hidden="1">#REF!</definedName>
    <definedName name="BExO6NOZIPWELHV0XX25APL9UNOP" localSheetId="7" hidden="1">#REF!</definedName>
    <definedName name="BExO6NOZIPWELHV0XX25APL9UNOP" localSheetId="3" hidden="1">#REF!</definedName>
    <definedName name="BExO6NOZIPWELHV0XX25APL9UNOP" localSheetId="0" hidden="1">#REF!</definedName>
    <definedName name="BExO6NOZIPWELHV0XX25APL9UNOP" localSheetId="1" hidden="1">#REF!</definedName>
    <definedName name="BExO6NOZIPWELHV0XX25APL9UNOP" hidden="1">#REF!</definedName>
    <definedName name="BExO71MMHEBC11LG4HXDEQNHOII2" localSheetId="7" hidden="1">#REF!</definedName>
    <definedName name="BExO71MMHEBC11LG4HXDEQNHOII2" localSheetId="3" hidden="1">#REF!</definedName>
    <definedName name="BExO71MMHEBC11LG4HXDEQNHOII2" localSheetId="0" hidden="1">#REF!</definedName>
    <definedName name="BExO71MMHEBC11LG4HXDEQNHOII2" localSheetId="1" hidden="1">#REF!</definedName>
    <definedName name="BExO71MMHEBC11LG4HXDEQNHOII2" hidden="1">#REF!</definedName>
    <definedName name="BExO71S28H4XYOYYLAXOO93QV4TF" localSheetId="7" hidden="1">#REF!</definedName>
    <definedName name="BExO71S28H4XYOYYLAXOO93QV4TF" localSheetId="3" hidden="1">#REF!</definedName>
    <definedName name="BExO71S28H4XYOYYLAXOO93QV4TF" localSheetId="0" hidden="1">#REF!</definedName>
    <definedName name="BExO71S28H4XYOYYLAXOO93QV4TF" localSheetId="1" hidden="1">#REF!</definedName>
    <definedName name="BExO71S28H4XYOYYLAXOO93QV4TF" hidden="1">#REF!</definedName>
    <definedName name="BExO7BIP1737MIY7S6K4XYMTIO95" localSheetId="7" hidden="1">#REF!</definedName>
    <definedName name="BExO7BIP1737MIY7S6K4XYMTIO95" localSheetId="3" hidden="1">#REF!</definedName>
    <definedName name="BExO7BIP1737MIY7S6K4XYMTIO95" localSheetId="0" hidden="1">#REF!</definedName>
    <definedName name="BExO7BIP1737MIY7S6K4XYMTIO95" localSheetId="1" hidden="1">#REF!</definedName>
    <definedName name="BExO7BIP1737MIY7S6K4XYMTIO95" hidden="1">#REF!</definedName>
    <definedName name="BExO7OUQS3XTUQ2LDKGQ8AAQ3OJJ" localSheetId="7" hidden="1">#REF!</definedName>
    <definedName name="BExO7OUQS3XTUQ2LDKGQ8AAQ3OJJ" localSheetId="3" hidden="1">#REF!</definedName>
    <definedName name="BExO7OUQS3XTUQ2LDKGQ8AAQ3OJJ" localSheetId="0" hidden="1">#REF!</definedName>
    <definedName name="BExO7OUQS3XTUQ2LDKGQ8AAQ3OJJ" localSheetId="1" hidden="1">#REF!</definedName>
    <definedName name="BExO7OUQS3XTUQ2LDKGQ8AAQ3OJJ" hidden="1">#REF!</definedName>
    <definedName name="BExO85HMYXZJ7SONWBKKIAXMCI3C" localSheetId="7" hidden="1">#REF!</definedName>
    <definedName name="BExO85HMYXZJ7SONWBKKIAXMCI3C" localSheetId="3" hidden="1">#REF!</definedName>
    <definedName name="BExO85HMYXZJ7SONWBKKIAXMCI3C" localSheetId="0" hidden="1">#REF!</definedName>
    <definedName name="BExO85HMYXZJ7SONWBKKIAXMCI3C" localSheetId="1" hidden="1">#REF!</definedName>
    <definedName name="BExO85HMYXZJ7SONWBKKIAXMCI3C" hidden="1">#REF!</definedName>
    <definedName name="BExO863922O4PBGQMUNEQKGN3K96" localSheetId="7" hidden="1">#REF!</definedName>
    <definedName name="BExO863922O4PBGQMUNEQKGN3K96" localSheetId="3" hidden="1">#REF!</definedName>
    <definedName name="BExO863922O4PBGQMUNEQKGN3K96" localSheetId="0" hidden="1">#REF!</definedName>
    <definedName name="BExO863922O4PBGQMUNEQKGN3K96" localSheetId="1" hidden="1">#REF!</definedName>
    <definedName name="BExO863922O4PBGQMUNEQKGN3K96" hidden="1">#REF!</definedName>
    <definedName name="BExO89ZIOXN0HOKHY24F7HDZ87UT" localSheetId="7" hidden="1">#REF!</definedName>
    <definedName name="BExO89ZIOXN0HOKHY24F7HDZ87UT" localSheetId="3" hidden="1">#REF!</definedName>
    <definedName name="BExO89ZIOXN0HOKHY24F7HDZ87UT" localSheetId="0" hidden="1">#REF!</definedName>
    <definedName name="BExO89ZIOXN0HOKHY24F7HDZ87UT" localSheetId="1" hidden="1">#REF!</definedName>
    <definedName name="BExO89ZIOXN0HOKHY24F7HDZ87UT" hidden="1">#REF!</definedName>
    <definedName name="BExO8A4SWOKD9WI5E6DITCL3LZZC" localSheetId="7" hidden="1">#REF!</definedName>
    <definedName name="BExO8A4SWOKD9WI5E6DITCL3LZZC" localSheetId="3" hidden="1">#REF!</definedName>
    <definedName name="BExO8A4SWOKD9WI5E6DITCL3LZZC" localSheetId="0" hidden="1">#REF!</definedName>
    <definedName name="BExO8A4SWOKD9WI5E6DITCL3LZZC" localSheetId="1" hidden="1">#REF!</definedName>
    <definedName name="BExO8A4SWOKD9WI5E6DITCL3LZZC" hidden="1">#REF!</definedName>
    <definedName name="BExO8CDTBCABLEUD6PE2UM2EZ6C4" localSheetId="7" hidden="1">#REF!</definedName>
    <definedName name="BExO8CDTBCABLEUD6PE2UM2EZ6C4" localSheetId="3" hidden="1">#REF!</definedName>
    <definedName name="BExO8CDTBCABLEUD6PE2UM2EZ6C4" localSheetId="0" hidden="1">#REF!</definedName>
    <definedName name="BExO8CDTBCABLEUD6PE2UM2EZ6C4" localSheetId="1" hidden="1">#REF!</definedName>
    <definedName name="BExO8CDTBCABLEUD6PE2UM2EZ6C4" hidden="1">#REF!</definedName>
    <definedName name="BExO8UTAGQWDBQZEEF4HUNMLQCVU" localSheetId="7" hidden="1">#REF!</definedName>
    <definedName name="BExO8UTAGQWDBQZEEF4HUNMLQCVU" localSheetId="3" hidden="1">#REF!</definedName>
    <definedName name="BExO8UTAGQWDBQZEEF4HUNMLQCVU" localSheetId="0" hidden="1">#REF!</definedName>
    <definedName name="BExO8UTAGQWDBQZEEF4HUNMLQCVU" localSheetId="1" hidden="1">#REF!</definedName>
    <definedName name="BExO8UTAGQWDBQZEEF4HUNMLQCVU" hidden="1">#REF!</definedName>
    <definedName name="BExO937E20IHMGQOZMECL3VZC7OX" localSheetId="7" hidden="1">#REF!</definedName>
    <definedName name="BExO937E20IHMGQOZMECL3VZC7OX" localSheetId="3" hidden="1">#REF!</definedName>
    <definedName name="BExO937E20IHMGQOZMECL3VZC7OX" localSheetId="0" hidden="1">#REF!</definedName>
    <definedName name="BExO937E20IHMGQOZMECL3VZC7OX" localSheetId="1" hidden="1">#REF!</definedName>
    <definedName name="BExO937E20IHMGQOZMECL3VZC7OX" hidden="1">#REF!</definedName>
    <definedName name="BExO94UTJKQQ7TJTTJRTSR70YVJC" localSheetId="7" hidden="1">#REF!</definedName>
    <definedName name="BExO94UTJKQQ7TJTTJRTSR70YVJC" localSheetId="3" hidden="1">#REF!</definedName>
    <definedName name="BExO94UTJKQQ7TJTTJRTSR70YVJC" localSheetId="0" hidden="1">#REF!</definedName>
    <definedName name="BExO94UTJKQQ7TJTTJRTSR70YVJC" localSheetId="1" hidden="1">#REF!</definedName>
    <definedName name="BExO94UTJKQQ7TJTTJRTSR70YVJC" hidden="1">#REF!</definedName>
    <definedName name="BExO9EALFB2R8VULHML1AVRPHME0" localSheetId="7" hidden="1">#REF!</definedName>
    <definedName name="BExO9EALFB2R8VULHML1AVRPHME0" localSheetId="3" hidden="1">#REF!</definedName>
    <definedName name="BExO9EALFB2R8VULHML1AVRPHME0" localSheetId="0" hidden="1">#REF!</definedName>
    <definedName name="BExO9EALFB2R8VULHML1AVRPHME0" localSheetId="1" hidden="1">#REF!</definedName>
    <definedName name="BExO9EALFB2R8VULHML1AVRPHME0" hidden="1">#REF!</definedName>
    <definedName name="BExO9J3A438976RXIUX5U9SU5T55" localSheetId="7" hidden="1">#REF!</definedName>
    <definedName name="BExO9J3A438976RXIUX5U9SU5T55" localSheetId="3" hidden="1">#REF!</definedName>
    <definedName name="BExO9J3A438976RXIUX5U9SU5T55" localSheetId="0" hidden="1">#REF!</definedName>
    <definedName name="BExO9J3A438976RXIUX5U9SU5T55" localSheetId="1" hidden="1">#REF!</definedName>
    <definedName name="BExO9J3A438976RXIUX5U9SU5T55" hidden="1">#REF!</definedName>
    <definedName name="BExO9RS5RXFJ1911HL3CCK6M74EP" localSheetId="7" hidden="1">#REF!</definedName>
    <definedName name="BExO9RS5RXFJ1911HL3CCK6M74EP" localSheetId="3" hidden="1">#REF!</definedName>
    <definedName name="BExO9RS5RXFJ1911HL3CCK6M74EP" localSheetId="0" hidden="1">#REF!</definedName>
    <definedName name="BExO9RS5RXFJ1911HL3CCK6M74EP" localSheetId="1" hidden="1">#REF!</definedName>
    <definedName name="BExO9RS5RXFJ1911HL3CCK6M74EP" hidden="1">#REF!</definedName>
    <definedName name="BExO9SDRI1M6KMHXSG3AE5L0F2U3" localSheetId="7" hidden="1">#REF!</definedName>
    <definedName name="BExO9SDRI1M6KMHXSG3AE5L0F2U3" localSheetId="3" hidden="1">#REF!</definedName>
    <definedName name="BExO9SDRI1M6KMHXSG3AE5L0F2U3" localSheetId="0" hidden="1">#REF!</definedName>
    <definedName name="BExO9SDRI1M6KMHXSG3AE5L0F2U3" localSheetId="1" hidden="1">#REF!</definedName>
    <definedName name="BExO9SDRI1M6KMHXSG3AE5L0F2U3" hidden="1">#REF!</definedName>
    <definedName name="BExO9US253B9UNAYT7DWLMK2BO44" localSheetId="7" hidden="1">#REF!</definedName>
    <definedName name="BExO9US253B9UNAYT7DWLMK2BO44" localSheetId="3" hidden="1">#REF!</definedName>
    <definedName name="BExO9US253B9UNAYT7DWLMK2BO44" localSheetId="0" hidden="1">#REF!</definedName>
    <definedName name="BExO9US253B9UNAYT7DWLMK2BO44" localSheetId="1" hidden="1">#REF!</definedName>
    <definedName name="BExO9US253B9UNAYT7DWLMK2BO44" hidden="1">#REF!</definedName>
    <definedName name="BExO9V2U2YXAY904GYYGU6TD8Y7M" localSheetId="7" hidden="1">#REF!</definedName>
    <definedName name="BExO9V2U2YXAY904GYYGU6TD8Y7M" localSheetId="3" hidden="1">#REF!</definedName>
    <definedName name="BExO9V2U2YXAY904GYYGU6TD8Y7M" localSheetId="0" hidden="1">#REF!</definedName>
    <definedName name="BExO9V2U2YXAY904GYYGU6TD8Y7M" localSheetId="1" hidden="1">#REF!</definedName>
    <definedName name="BExO9V2U2YXAY904GYYGU6TD8Y7M" hidden="1">#REF!</definedName>
    <definedName name="BExOAAIG18X4V98C7122L5F65P5C" localSheetId="7" hidden="1">#REF!</definedName>
    <definedName name="BExOAAIG18X4V98C7122L5F65P5C" localSheetId="3" hidden="1">#REF!</definedName>
    <definedName name="BExOAAIG18X4V98C7122L5F65P5C" localSheetId="0" hidden="1">#REF!</definedName>
    <definedName name="BExOAAIG18X4V98C7122L5F65P5C" localSheetId="1" hidden="1">#REF!</definedName>
    <definedName name="BExOAAIG18X4V98C7122L5F65P5C" hidden="1">#REF!</definedName>
    <definedName name="BExOAQ3GKCT7YZW1EMVU3EILSZL2" localSheetId="7" hidden="1">#REF!</definedName>
    <definedName name="BExOAQ3GKCT7YZW1EMVU3EILSZL2" localSheetId="3" hidden="1">#REF!</definedName>
    <definedName name="BExOAQ3GKCT7YZW1EMVU3EILSZL2" localSheetId="0" hidden="1">#REF!</definedName>
    <definedName name="BExOAQ3GKCT7YZW1EMVU3EILSZL2" localSheetId="1" hidden="1">#REF!</definedName>
    <definedName name="BExOAQ3GKCT7YZW1EMVU3EILSZL2" hidden="1">#REF!</definedName>
    <definedName name="BExOATZQ6SF8DASYLBQ0Z6D2WPSC" localSheetId="7" hidden="1">#REF!</definedName>
    <definedName name="BExOATZQ6SF8DASYLBQ0Z6D2WPSC" localSheetId="3" hidden="1">#REF!</definedName>
    <definedName name="BExOATZQ6SF8DASYLBQ0Z6D2WPSC" localSheetId="0" hidden="1">#REF!</definedName>
    <definedName name="BExOATZQ6SF8DASYLBQ0Z6D2WPSC" localSheetId="1" hidden="1">#REF!</definedName>
    <definedName name="BExOATZQ6SF8DASYLBQ0Z6D2WPSC" hidden="1">#REF!</definedName>
    <definedName name="BExOB9KT2THGV4SPLDVFTFXS4B14" localSheetId="7" hidden="1">#REF!</definedName>
    <definedName name="BExOB9KT2THGV4SPLDVFTFXS4B14" localSheetId="3" hidden="1">#REF!</definedName>
    <definedName name="BExOB9KT2THGV4SPLDVFTFXS4B14" localSheetId="0" hidden="1">#REF!</definedName>
    <definedName name="BExOB9KT2THGV4SPLDVFTFXS4B14" localSheetId="1" hidden="1">#REF!</definedName>
    <definedName name="BExOB9KT2THGV4SPLDVFTFXS4B14" hidden="1">#REF!</definedName>
    <definedName name="BExOBEZ0IE2WBEYY3D3CMRI72N1K" localSheetId="7" hidden="1">#REF!</definedName>
    <definedName name="BExOBEZ0IE2WBEYY3D3CMRI72N1K" localSheetId="3" hidden="1">#REF!</definedName>
    <definedName name="BExOBEZ0IE2WBEYY3D3CMRI72N1K" localSheetId="0" hidden="1">#REF!</definedName>
    <definedName name="BExOBEZ0IE2WBEYY3D3CMRI72N1K" localSheetId="1" hidden="1">#REF!</definedName>
    <definedName name="BExOBEZ0IE2WBEYY3D3CMRI72N1K" hidden="1">#REF!</definedName>
    <definedName name="BExOBF9TFH4NSBTR7JD2Q1165NIU" localSheetId="7" hidden="1">#REF!</definedName>
    <definedName name="BExOBF9TFH4NSBTR7JD2Q1165NIU" localSheetId="3" hidden="1">#REF!</definedName>
    <definedName name="BExOBF9TFH4NSBTR7JD2Q1165NIU" localSheetId="0" hidden="1">#REF!</definedName>
    <definedName name="BExOBF9TFH4NSBTR7JD2Q1165NIU" localSheetId="1" hidden="1">#REF!</definedName>
    <definedName name="BExOBF9TFH4NSBTR7JD2Q1165NIU" hidden="1">#REF!</definedName>
    <definedName name="BExOBIPU8760ITY0C8N27XZ3KWEF" localSheetId="7" hidden="1">#REF!</definedName>
    <definedName name="BExOBIPU8760ITY0C8N27XZ3KWEF" localSheetId="3" hidden="1">#REF!</definedName>
    <definedName name="BExOBIPU8760ITY0C8N27XZ3KWEF" localSheetId="0" hidden="1">#REF!</definedName>
    <definedName name="BExOBIPU8760ITY0C8N27XZ3KWEF" localSheetId="1" hidden="1">#REF!</definedName>
    <definedName name="BExOBIPU8760ITY0C8N27XZ3KWEF" hidden="1">#REF!</definedName>
    <definedName name="BExOBM0I5L0MZ1G4H9MGMD87SBMZ" localSheetId="7" hidden="1">#REF!</definedName>
    <definedName name="BExOBM0I5L0MZ1G4H9MGMD87SBMZ" localSheetId="3" hidden="1">#REF!</definedName>
    <definedName name="BExOBM0I5L0MZ1G4H9MGMD87SBMZ" localSheetId="0" hidden="1">#REF!</definedName>
    <definedName name="BExOBM0I5L0MZ1G4H9MGMD87SBMZ" localSheetId="1" hidden="1">#REF!</definedName>
    <definedName name="BExOBM0I5L0MZ1G4H9MGMD87SBMZ" hidden="1">#REF!</definedName>
    <definedName name="BExOBOUXMP88KJY2BX2JLUJH5N0K" localSheetId="7" hidden="1">#REF!</definedName>
    <definedName name="BExOBOUXMP88KJY2BX2JLUJH5N0K" localSheetId="3" hidden="1">#REF!</definedName>
    <definedName name="BExOBOUXMP88KJY2BX2JLUJH5N0K" localSheetId="0" hidden="1">#REF!</definedName>
    <definedName name="BExOBOUXMP88KJY2BX2JLUJH5N0K" localSheetId="1" hidden="1">#REF!</definedName>
    <definedName name="BExOBOUXMP88KJY2BX2JLUJH5N0K" hidden="1">#REF!</definedName>
    <definedName name="BExOBP0FKQ4SVR59FB48UNLKCOR6" localSheetId="7" hidden="1">#REF!</definedName>
    <definedName name="BExOBP0FKQ4SVR59FB48UNLKCOR6" localSheetId="3" hidden="1">#REF!</definedName>
    <definedName name="BExOBP0FKQ4SVR59FB48UNLKCOR6" localSheetId="0" hidden="1">#REF!</definedName>
    <definedName name="BExOBP0FKQ4SVR59FB48UNLKCOR6" localSheetId="1" hidden="1">#REF!</definedName>
    <definedName name="BExOBP0FKQ4SVR59FB48UNLKCOR6" hidden="1">#REF!</definedName>
    <definedName name="BExOBTNR0XX9V82O76VVWUQABHT8" localSheetId="7" hidden="1">#REF!</definedName>
    <definedName name="BExOBTNR0XX9V82O76VVWUQABHT8" localSheetId="3" hidden="1">#REF!</definedName>
    <definedName name="BExOBTNR0XX9V82O76VVWUQABHT8" localSheetId="0" hidden="1">#REF!</definedName>
    <definedName name="BExOBTNR0XX9V82O76VVWUQABHT8" localSheetId="1" hidden="1">#REF!</definedName>
    <definedName name="BExOBTNR0XX9V82O76VVWUQABHT8" hidden="1">#REF!</definedName>
    <definedName name="BExOBYAVUCQ0IGM0Y6A75QHP0Q1A" localSheetId="7" hidden="1">#REF!</definedName>
    <definedName name="BExOBYAVUCQ0IGM0Y6A75QHP0Q1A" localSheetId="3" hidden="1">#REF!</definedName>
    <definedName name="BExOBYAVUCQ0IGM0Y6A75QHP0Q1A" localSheetId="0" hidden="1">#REF!</definedName>
    <definedName name="BExOBYAVUCQ0IGM0Y6A75QHP0Q1A" localSheetId="1" hidden="1">#REF!</definedName>
    <definedName name="BExOBYAVUCQ0IGM0Y6A75QHP0Q1A" hidden="1">#REF!</definedName>
    <definedName name="BExOC3UEHB1CZNINSQHZANWJYKR8" localSheetId="7" hidden="1">#REF!</definedName>
    <definedName name="BExOC3UEHB1CZNINSQHZANWJYKR8" localSheetId="3" hidden="1">#REF!</definedName>
    <definedName name="BExOC3UEHB1CZNINSQHZANWJYKR8" localSheetId="0" hidden="1">#REF!</definedName>
    <definedName name="BExOC3UEHB1CZNINSQHZANWJYKR8" localSheetId="1" hidden="1">#REF!</definedName>
    <definedName name="BExOC3UEHB1CZNINSQHZANWJYKR8" hidden="1">#REF!</definedName>
    <definedName name="BExOCBSF3XGO9YJ23LX2H78VOUR7" localSheetId="7" hidden="1">#REF!</definedName>
    <definedName name="BExOCBSF3XGO9YJ23LX2H78VOUR7" localSheetId="3" hidden="1">#REF!</definedName>
    <definedName name="BExOCBSF3XGO9YJ23LX2H78VOUR7" localSheetId="0" hidden="1">#REF!</definedName>
    <definedName name="BExOCBSF3XGO9YJ23LX2H78VOUR7" localSheetId="1" hidden="1">#REF!</definedName>
    <definedName name="BExOCBSF3XGO9YJ23LX2H78VOUR7" hidden="1">#REF!</definedName>
    <definedName name="BExOCEHJCLIUR23CB4TC9OEFJGFX" localSheetId="7" hidden="1">#REF!</definedName>
    <definedName name="BExOCEHJCLIUR23CB4TC9OEFJGFX" localSheetId="3" hidden="1">#REF!</definedName>
    <definedName name="BExOCEHJCLIUR23CB4TC9OEFJGFX" localSheetId="0" hidden="1">#REF!</definedName>
    <definedName name="BExOCEHJCLIUR23CB4TC9OEFJGFX" localSheetId="1" hidden="1">#REF!</definedName>
    <definedName name="BExOCEHJCLIUR23CB4TC9OEFJGFX" hidden="1">#REF!</definedName>
    <definedName name="BExOCKXFMOW6WPFEVX1I7R7FNDSS" localSheetId="7" hidden="1">#REF!</definedName>
    <definedName name="BExOCKXFMOW6WPFEVX1I7R7FNDSS" localSheetId="3" hidden="1">#REF!</definedName>
    <definedName name="BExOCKXFMOW6WPFEVX1I7R7FNDSS" localSheetId="0" hidden="1">#REF!</definedName>
    <definedName name="BExOCKXFMOW6WPFEVX1I7R7FNDSS" localSheetId="1" hidden="1">#REF!</definedName>
    <definedName name="BExOCKXFMOW6WPFEVX1I7R7FNDSS" hidden="1">#REF!</definedName>
    <definedName name="BExOCM4L30L6FV3N2PR4O6X8WY2M" localSheetId="7" hidden="1">#REF!</definedName>
    <definedName name="BExOCM4L30L6FV3N2PR4O6X8WY2M" localSheetId="3" hidden="1">#REF!</definedName>
    <definedName name="BExOCM4L30L6FV3N2PR4O6X8WY2M" localSheetId="0" hidden="1">#REF!</definedName>
    <definedName name="BExOCM4L30L6FV3N2PR4O6X8WY2M" localSheetId="1" hidden="1">#REF!</definedName>
    <definedName name="BExOCM4L30L6FV3N2PR4O6X8WY2M" hidden="1">#REF!</definedName>
    <definedName name="BExOCYEXOB95DH5NOB0M5NOYX398" localSheetId="7" hidden="1">#REF!</definedName>
    <definedName name="BExOCYEXOB95DH5NOB0M5NOYX398" localSheetId="3" hidden="1">#REF!</definedName>
    <definedName name="BExOCYEXOB95DH5NOB0M5NOYX398" localSheetId="0" hidden="1">#REF!</definedName>
    <definedName name="BExOCYEXOB95DH5NOB0M5NOYX398" localSheetId="1" hidden="1">#REF!</definedName>
    <definedName name="BExOCYEXOB95DH5NOB0M5NOYX398" hidden="1">#REF!</definedName>
    <definedName name="BExOD4ERMDMFD8X1016N4EXOUR0S" localSheetId="7" hidden="1">#REF!</definedName>
    <definedName name="BExOD4ERMDMFD8X1016N4EXOUR0S" localSheetId="3" hidden="1">#REF!</definedName>
    <definedName name="BExOD4ERMDMFD8X1016N4EXOUR0S" localSheetId="0" hidden="1">#REF!</definedName>
    <definedName name="BExOD4ERMDMFD8X1016N4EXOUR0S" localSheetId="1" hidden="1">#REF!</definedName>
    <definedName name="BExOD4ERMDMFD8X1016N4EXOUR0S" hidden="1">#REF!</definedName>
    <definedName name="BExOD55RS7BQUHRQ6H3USVGKR0P7" localSheetId="7" hidden="1">#REF!</definedName>
    <definedName name="BExOD55RS7BQUHRQ6H3USVGKR0P7" localSheetId="3" hidden="1">#REF!</definedName>
    <definedName name="BExOD55RS7BQUHRQ6H3USVGKR0P7" localSheetId="0" hidden="1">#REF!</definedName>
    <definedName name="BExOD55RS7BQUHRQ6H3USVGKR0P7" localSheetId="1" hidden="1">#REF!</definedName>
    <definedName name="BExOD55RS7BQUHRQ6H3USVGKR0P7" hidden="1">#REF!</definedName>
    <definedName name="BExODEWDDEABM4ZY3XREJIBZ8IVP" localSheetId="7" hidden="1">#REF!</definedName>
    <definedName name="BExODEWDDEABM4ZY3XREJIBZ8IVP" localSheetId="3" hidden="1">#REF!</definedName>
    <definedName name="BExODEWDDEABM4ZY3XREJIBZ8IVP" localSheetId="0" hidden="1">#REF!</definedName>
    <definedName name="BExODEWDDEABM4ZY3XREJIBZ8IVP" localSheetId="1" hidden="1">#REF!</definedName>
    <definedName name="BExODEWDDEABM4ZY3XREJIBZ8IVP" hidden="1">#REF!</definedName>
    <definedName name="BExODICDVVLFKWA22B3L0CKKTAZA" localSheetId="7" hidden="1">#REF!</definedName>
    <definedName name="BExODICDVVLFKWA22B3L0CKKTAZA" localSheetId="3" hidden="1">#REF!</definedName>
    <definedName name="BExODICDVVLFKWA22B3L0CKKTAZA" localSheetId="0" hidden="1">#REF!</definedName>
    <definedName name="BExODICDVVLFKWA22B3L0CKKTAZA" localSheetId="1" hidden="1">#REF!</definedName>
    <definedName name="BExODICDVVLFKWA22B3L0CKKTAZA" hidden="1">#REF!</definedName>
    <definedName name="BExODZFEIWV26E8RFU7XQYX1J458" localSheetId="7" hidden="1">#REF!</definedName>
    <definedName name="BExODZFEIWV26E8RFU7XQYX1J458" localSheetId="3" hidden="1">#REF!</definedName>
    <definedName name="BExODZFEIWV26E8RFU7XQYX1J458" localSheetId="0" hidden="1">#REF!</definedName>
    <definedName name="BExODZFEIWV26E8RFU7XQYX1J458" localSheetId="1" hidden="1">#REF!</definedName>
    <definedName name="BExODZFEIWV26E8RFU7XQYX1J458" hidden="1">#REF!</definedName>
    <definedName name="BExOE0S111KPTELH26PPXE94J3GJ" localSheetId="7" hidden="1">#REF!</definedName>
    <definedName name="BExOE0S111KPTELH26PPXE94J3GJ" localSheetId="3" hidden="1">#REF!</definedName>
    <definedName name="BExOE0S111KPTELH26PPXE94J3GJ" localSheetId="0" hidden="1">#REF!</definedName>
    <definedName name="BExOE0S111KPTELH26PPXE94J3GJ" localSheetId="1" hidden="1">#REF!</definedName>
    <definedName name="BExOE0S111KPTELH26PPXE94J3GJ" hidden="1">#REF!</definedName>
    <definedName name="BExOE5KH3JKKPZO401YAB3A11G1U" localSheetId="7" hidden="1">#REF!</definedName>
    <definedName name="BExOE5KH3JKKPZO401YAB3A11G1U" localSheetId="3" hidden="1">#REF!</definedName>
    <definedName name="BExOE5KH3JKKPZO401YAB3A11G1U" localSheetId="0" hidden="1">#REF!</definedName>
    <definedName name="BExOE5KH3JKKPZO401YAB3A11G1U" localSheetId="1" hidden="1">#REF!</definedName>
    <definedName name="BExOE5KH3JKKPZO401YAB3A11G1U" hidden="1">#REF!</definedName>
    <definedName name="BExOEBKG55EROA2VL360A06LKASE" localSheetId="7" hidden="1">#REF!</definedName>
    <definedName name="BExOEBKG55EROA2VL360A06LKASE" localSheetId="3" hidden="1">#REF!</definedName>
    <definedName name="BExOEBKG55EROA2VL360A06LKASE" localSheetId="0" hidden="1">#REF!</definedName>
    <definedName name="BExOEBKG55EROA2VL360A06LKASE" localSheetId="1" hidden="1">#REF!</definedName>
    <definedName name="BExOEBKG55EROA2VL360A06LKASE" hidden="1">#REF!</definedName>
    <definedName name="BExOEFWUBETCPIYF89P9SBDOI3X5" localSheetId="7" hidden="1">#REF!</definedName>
    <definedName name="BExOEFWUBETCPIYF89P9SBDOI3X5" localSheetId="3" hidden="1">#REF!</definedName>
    <definedName name="BExOEFWUBETCPIYF89P9SBDOI3X5" localSheetId="0" hidden="1">#REF!</definedName>
    <definedName name="BExOEFWUBETCPIYF89P9SBDOI3X5" localSheetId="1" hidden="1">#REF!</definedName>
    <definedName name="BExOEFWUBETCPIYF89P9SBDOI3X5" hidden="1">#REF!</definedName>
    <definedName name="BExOEL08MN74RQKVY0P43PFHPTVB" localSheetId="7" hidden="1">#REF!</definedName>
    <definedName name="BExOEL08MN74RQKVY0P43PFHPTVB" localSheetId="3" hidden="1">#REF!</definedName>
    <definedName name="BExOEL08MN74RQKVY0P43PFHPTVB" localSheetId="0" hidden="1">#REF!</definedName>
    <definedName name="BExOEL08MN74RQKVY0P43PFHPTVB" localSheetId="1" hidden="1">#REF!</definedName>
    <definedName name="BExOEL08MN74RQKVY0P43PFHPTVB" hidden="1">#REF!</definedName>
    <definedName name="BExOERG5LWXYYEN1DY1H2FWRJS9T" localSheetId="7" hidden="1">#REF!</definedName>
    <definedName name="BExOERG5LWXYYEN1DY1H2FWRJS9T" localSheetId="3" hidden="1">#REF!</definedName>
    <definedName name="BExOERG5LWXYYEN1DY1H2FWRJS9T" localSheetId="0" hidden="1">#REF!</definedName>
    <definedName name="BExOERG5LWXYYEN1DY1H2FWRJS9T" localSheetId="1" hidden="1">#REF!</definedName>
    <definedName name="BExOERG5LWXYYEN1DY1H2FWRJS9T" hidden="1">#REF!</definedName>
    <definedName name="BExOEV1S6JJVO5PP4BZ20SNGZR7D" localSheetId="7" hidden="1">#REF!</definedName>
    <definedName name="BExOEV1S6JJVO5PP4BZ20SNGZR7D" localSheetId="3" hidden="1">#REF!</definedName>
    <definedName name="BExOEV1S6JJVO5PP4BZ20SNGZR7D" localSheetId="0" hidden="1">#REF!</definedName>
    <definedName name="BExOEV1S6JJVO5PP4BZ20SNGZR7D" localSheetId="1" hidden="1">#REF!</definedName>
    <definedName name="BExOEV1S6JJVO5PP4BZ20SNGZR7D" hidden="1">#REF!</definedName>
    <definedName name="BExOEVNDLRXW33RF3AMMCDLTLROJ" localSheetId="7" hidden="1">#REF!</definedName>
    <definedName name="BExOEVNDLRXW33RF3AMMCDLTLROJ" localSheetId="3" hidden="1">#REF!</definedName>
    <definedName name="BExOEVNDLRXW33RF3AMMCDLTLROJ" localSheetId="0" hidden="1">#REF!</definedName>
    <definedName name="BExOEVNDLRXW33RF3AMMCDLTLROJ" localSheetId="1" hidden="1">#REF!</definedName>
    <definedName name="BExOEVNDLRXW33RF3AMMCDLTLROJ" hidden="1">#REF!</definedName>
    <definedName name="BExOEZOXV3VXUB6VGSS85GXATYAC" localSheetId="7" hidden="1">#REF!</definedName>
    <definedName name="BExOEZOXV3VXUB6VGSS85GXATYAC" localSheetId="3" hidden="1">#REF!</definedName>
    <definedName name="BExOEZOXV3VXUB6VGSS85GXATYAC" localSheetId="0" hidden="1">#REF!</definedName>
    <definedName name="BExOEZOXV3VXUB6VGSS85GXATYAC" localSheetId="1" hidden="1">#REF!</definedName>
    <definedName name="BExOEZOXV3VXUB6VGSS85GXATYAC" hidden="1">#REF!</definedName>
    <definedName name="BExOFDBSAZV60157PIDWCSSUN3MJ" localSheetId="7" hidden="1">#REF!</definedName>
    <definedName name="BExOFDBSAZV60157PIDWCSSUN3MJ" localSheetId="3" hidden="1">#REF!</definedName>
    <definedName name="BExOFDBSAZV60157PIDWCSSUN3MJ" localSheetId="0" hidden="1">#REF!</definedName>
    <definedName name="BExOFDBSAZV60157PIDWCSSUN3MJ" localSheetId="1" hidden="1">#REF!</definedName>
    <definedName name="BExOFDBSAZV60157PIDWCSSUN3MJ" hidden="1">#REF!</definedName>
    <definedName name="BExOFEDNCYI2TPTMQ8SJN3AW4YMF" localSheetId="7" hidden="1">#REF!</definedName>
    <definedName name="BExOFEDNCYI2TPTMQ8SJN3AW4YMF" localSheetId="3" hidden="1">#REF!</definedName>
    <definedName name="BExOFEDNCYI2TPTMQ8SJN3AW4YMF" localSheetId="0" hidden="1">#REF!</definedName>
    <definedName name="BExOFEDNCYI2TPTMQ8SJN3AW4YMF" localSheetId="1" hidden="1">#REF!</definedName>
    <definedName name="BExOFEDNCYI2TPTMQ8SJN3AW4YMF" hidden="1">#REF!</definedName>
    <definedName name="BExOFVLXVD6RVHSQO8KZOOACSV24" localSheetId="7" hidden="1">#REF!</definedName>
    <definedName name="BExOFVLXVD6RVHSQO8KZOOACSV24" localSheetId="3" hidden="1">#REF!</definedName>
    <definedName name="BExOFVLXVD6RVHSQO8KZOOACSV24" localSheetId="0" hidden="1">#REF!</definedName>
    <definedName name="BExOFVLXVD6RVHSQO8KZOOACSV24" localSheetId="1" hidden="1">#REF!</definedName>
    <definedName name="BExOFVLXVD6RVHSQO8KZOOACSV24" hidden="1">#REF!</definedName>
    <definedName name="BExOG2SW3XOGP9VAPQ3THV3VWV12" localSheetId="7" hidden="1">#REF!</definedName>
    <definedName name="BExOG2SW3XOGP9VAPQ3THV3VWV12" localSheetId="3" hidden="1">#REF!</definedName>
    <definedName name="BExOG2SW3XOGP9VAPQ3THV3VWV12" localSheetId="0" hidden="1">#REF!</definedName>
    <definedName name="BExOG2SW3XOGP9VAPQ3THV3VWV12" localSheetId="1" hidden="1">#REF!</definedName>
    <definedName name="BExOG2SW3XOGP9VAPQ3THV3VWV12" hidden="1">#REF!</definedName>
    <definedName name="BExOG45J81K4OPA40KW5VQU54KY3" localSheetId="7" hidden="1">#REF!</definedName>
    <definedName name="BExOG45J81K4OPA40KW5VQU54KY3" localSheetId="3" hidden="1">#REF!</definedName>
    <definedName name="BExOG45J81K4OPA40KW5VQU54KY3" localSheetId="0" hidden="1">#REF!</definedName>
    <definedName name="BExOG45J81K4OPA40KW5VQU54KY3" localSheetId="1" hidden="1">#REF!</definedName>
    <definedName name="BExOG45J81K4OPA40KW5VQU54KY3" hidden="1">#REF!</definedName>
    <definedName name="BExOGFE2SCL8HHT4DFAXKLUTJZOG" localSheetId="7" hidden="1">#REF!</definedName>
    <definedName name="BExOGFE2SCL8HHT4DFAXKLUTJZOG" localSheetId="3" hidden="1">#REF!</definedName>
    <definedName name="BExOGFE2SCL8HHT4DFAXKLUTJZOG" localSheetId="0" hidden="1">#REF!</definedName>
    <definedName name="BExOGFE2SCL8HHT4DFAXKLUTJZOG" localSheetId="1" hidden="1">#REF!</definedName>
    <definedName name="BExOGFE2SCL8HHT4DFAXKLUTJZOG" hidden="1">#REF!</definedName>
    <definedName name="BExOGH1IMADJCZMFDE6NMBBKO558" localSheetId="7" hidden="1">#REF!</definedName>
    <definedName name="BExOGH1IMADJCZMFDE6NMBBKO558" localSheetId="3" hidden="1">#REF!</definedName>
    <definedName name="BExOGH1IMADJCZMFDE6NMBBKO558" localSheetId="0" hidden="1">#REF!</definedName>
    <definedName name="BExOGH1IMADJCZMFDE6NMBBKO558" localSheetId="1" hidden="1">#REF!</definedName>
    <definedName name="BExOGH1IMADJCZMFDE6NMBBKO558" hidden="1">#REF!</definedName>
    <definedName name="BExOGT6D0LJ3C22RDW8COECKB1J5" localSheetId="7" hidden="1">#REF!</definedName>
    <definedName name="BExOGT6D0LJ3C22RDW8COECKB1J5" localSheetId="3" hidden="1">#REF!</definedName>
    <definedName name="BExOGT6D0LJ3C22RDW8COECKB1J5" localSheetId="0" hidden="1">#REF!</definedName>
    <definedName name="BExOGT6D0LJ3C22RDW8COECKB1J5" localSheetId="1" hidden="1">#REF!</definedName>
    <definedName name="BExOGT6D0LJ3C22RDW8COECKB1J5" hidden="1">#REF!</definedName>
    <definedName name="BExOGTMI1HT31M1RGWVRAVHAK7DE" localSheetId="7" hidden="1">#REF!</definedName>
    <definedName name="BExOGTMI1HT31M1RGWVRAVHAK7DE" localSheetId="3" hidden="1">#REF!</definedName>
    <definedName name="BExOGTMI1HT31M1RGWVRAVHAK7DE" localSheetId="0" hidden="1">#REF!</definedName>
    <definedName name="BExOGTMI1HT31M1RGWVRAVHAK7DE" localSheetId="1" hidden="1">#REF!</definedName>
    <definedName name="BExOGTMI1HT31M1RGWVRAVHAK7DE" hidden="1">#REF!</definedName>
    <definedName name="BExOGXO9JE5XSE9GC3I6O21UEKAO" localSheetId="7" hidden="1">#REF!</definedName>
    <definedName name="BExOGXO9JE5XSE9GC3I6O21UEKAO" localSheetId="3" hidden="1">#REF!</definedName>
    <definedName name="BExOGXO9JE5XSE9GC3I6O21UEKAO" localSheetId="0" hidden="1">#REF!</definedName>
    <definedName name="BExOGXO9JE5XSE9GC3I6O21UEKAO" localSheetId="1" hidden="1">#REF!</definedName>
    <definedName name="BExOGXO9JE5XSE9GC3I6O21UEKAO" hidden="1">#REF!</definedName>
    <definedName name="BExOH9ICQA5WPLVJIKJVPWUPKSYO" localSheetId="7" hidden="1">#REF!</definedName>
    <definedName name="BExOH9ICQA5WPLVJIKJVPWUPKSYO" localSheetId="3" hidden="1">#REF!</definedName>
    <definedName name="BExOH9ICQA5WPLVJIKJVPWUPKSYO" localSheetId="0" hidden="1">#REF!</definedName>
    <definedName name="BExOH9ICQA5WPLVJIKJVPWUPKSYO" localSheetId="1" hidden="1">#REF!</definedName>
    <definedName name="BExOH9ICQA5WPLVJIKJVPWUPKSYO" hidden="1">#REF!</definedName>
    <definedName name="BExOH9ICZ13C1LAW8OTYTR9S7ZP3" localSheetId="7" hidden="1">#REF!</definedName>
    <definedName name="BExOH9ICZ13C1LAW8OTYTR9S7ZP3" localSheetId="3" hidden="1">#REF!</definedName>
    <definedName name="BExOH9ICZ13C1LAW8OTYTR9S7ZP3" localSheetId="0" hidden="1">#REF!</definedName>
    <definedName name="BExOH9ICZ13C1LAW8OTYTR9S7ZP3" localSheetId="1" hidden="1">#REF!</definedName>
    <definedName name="BExOH9ICZ13C1LAW8OTYTR9S7ZP3" hidden="1">#REF!</definedName>
    <definedName name="BExOHGEJ8V8OXT32FSU173XLXBDH" localSheetId="7" hidden="1">#REF!</definedName>
    <definedName name="BExOHGEJ8V8OXT32FSU173XLXBDH" localSheetId="3" hidden="1">#REF!</definedName>
    <definedName name="BExOHGEJ8V8OXT32FSU173XLXBDH" localSheetId="0" hidden="1">#REF!</definedName>
    <definedName name="BExOHGEJ8V8OXT32FSU173XLXBDH" localSheetId="1" hidden="1">#REF!</definedName>
    <definedName name="BExOHGEJ8V8OXT32FSU173XLXBDH" hidden="1">#REF!</definedName>
    <definedName name="BExOHL75H3OT4WAKKPUXIVXWFVDS" localSheetId="7" hidden="1">#REF!</definedName>
    <definedName name="BExOHL75H3OT4WAKKPUXIVXWFVDS" localSheetId="3" hidden="1">#REF!</definedName>
    <definedName name="BExOHL75H3OT4WAKKPUXIVXWFVDS" localSheetId="0" hidden="1">#REF!</definedName>
    <definedName name="BExOHL75H3OT4WAKKPUXIVXWFVDS" localSheetId="1" hidden="1">#REF!</definedName>
    <definedName name="BExOHL75H3OT4WAKKPUXIVXWFVDS" hidden="1">#REF!</definedName>
    <definedName name="BExOHLHXXJL6363CC082M9M5VVXQ" localSheetId="7" hidden="1">#REF!</definedName>
    <definedName name="BExOHLHXXJL6363CC082M9M5VVXQ" localSheetId="3" hidden="1">#REF!</definedName>
    <definedName name="BExOHLHXXJL6363CC082M9M5VVXQ" localSheetId="0" hidden="1">#REF!</definedName>
    <definedName name="BExOHLHXXJL6363CC082M9M5VVXQ" localSheetId="1" hidden="1">#REF!</definedName>
    <definedName name="BExOHLHXXJL6363CC082M9M5VVXQ" hidden="1">#REF!</definedName>
    <definedName name="BExOHNAO5UDXSO73BK2ARHWKS90Y" localSheetId="7" hidden="1">#REF!</definedName>
    <definedName name="BExOHNAO5UDXSO73BK2ARHWKS90Y" localSheetId="3" hidden="1">#REF!</definedName>
    <definedName name="BExOHNAO5UDXSO73BK2ARHWKS90Y" localSheetId="0" hidden="1">#REF!</definedName>
    <definedName name="BExOHNAO5UDXSO73BK2ARHWKS90Y" localSheetId="1" hidden="1">#REF!</definedName>
    <definedName name="BExOHNAO5UDXSO73BK2ARHWKS90Y" hidden="1">#REF!</definedName>
    <definedName name="BExOHR1G1I9A9CI1HG94EWBLWNM2" localSheetId="7" hidden="1">#REF!</definedName>
    <definedName name="BExOHR1G1I9A9CI1HG94EWBLWNM2" localSheetId="3" hidden="1">#REF!</definedName>
    <definedName name="BExOHR1G1I9A9CI1HG94EWBLWNM2" localSheetId="0" hidden="1">#REF!</definedName>
    <definedName name="BExOHR1G1I9A9CI1HG94EWBLWNM2" localSheetId="1" hidden="1">#REF!</definedName>
    <definedName name="BExOHR1G1I9A9CI1HG94EWBLWNM2" hidden="1">#REF!</definedName>
    <definedName name="BExOHTQPP8LQ98L6PYUI6QW08YID" localSheetId="7" hidden="1">#REF!</definedName>
    <definedName name="BExOHTQPP8LQ98L6PYUI6QW08YID" localSheetId="3" hidden="1">#REF!</definedName>
    <definedName name="BExOHTQPP8LQ98L6PYUI6QW08YID" localSheetId="0" hidden="1">#REF!</definedName>
    <definedName name="BExOHTQPP8LQ98L6PYUI6QW08YID" localSheetId="1" hidden="1">#REF!</definedName>
    <definedName name="BExOHTQPP8LQ98L6PYUI6QW08YID" hidden="1">#REF!</definedName>
    <definedName name="BExOHUHN7UXHYAJFJJFU805UZ0NB" localSheetId="7" hidden="1">#REF!</definedName>
    <definedName name="BExOHUHN7UXHYAJFJJFU805UZ0NB" localSheetId="3" hidden="1">#REF!</definedName>
    <definedName name="BExOHUHN7UXHYAJFJJFU805UZ0NB" localSheetId="0" hidden="1">#REF!</definedName>
    <definedName name="BExOHUHN7UXHYAJFJJFU805UZ0NB" localSheetId="1" hidden="1">#REF!</definedName>
    <definedName name="BExOHUHN7UXHYAJFJJFU805UZ0NB" hidden="1">#REF!</definedName>
    <definedName name="BExOHX6Q6NJI793PGX59O5EKTP4G" localSheetId="7" hidden="1">#REF!</definedName>
    <definedName name="BExOHX6Q6NJI793PGX59O5EKTP4G" localSheetId="3" hidden="1">#REF!</definedName>
    <definedName name="BExOHX6Q6NJI793PGX59O5EKTP4G" localSheetId="0" hidden="1">#REF!</definedName>
    <definedName name="BExOHX6Q6NJI793PGX59O5EKTP4G" localSheetId="1" hidden="1">#REF!</definedName>
    <definedName name="BExOHX6Q6NJI793PGX59O5EKTP4G" hidden="1">#REF!</definedName>
    <definedName name="BExOI5VMTHH7Y8MQQ1N635CHYI0P" localSheetId="7" hidden="1">#REF!</definedName>
    <definedName name="BExOI5VMTHH7Y8MQQ1N635CHYI0P" localSheetId="3" hidden="1">#REF!</definedName>
    <definedName name="BExOI5VMTHH7Y8MQQ1N635CHYI0P" localSheetId="0" hidden="1">#REF!</definedName>
    <definedName name="BExOI5VMTHH7Y8MQQ1N635CHYI0P" localSheetId="1" hidden="1">#REF!</definedName>
    <definedName name="BExOI5VMTHH7Y8MQQ1N635CHYI0P" hidden="1">#REF!</definedName>
    <definedName name="BExOIEVCP4Y6VDS23AK84MCYYHRT" localSheetId="7" hidden="1">#REF!</definedName>
    <definedName name="BExOIEVCP4Y6VDS23AK84MCYYHRT" localSheetId="3" hidden="1">#REF!</definedName>
    <definedName name="BExOIEVCP4Y6VDS23AK84MCYYHRT" localSheetId="0" hidden="1">#REF!</definedName>
    <definedName name="BExOIEVCP4Y6VDS23AK84MCYYHRT" localSheetId="1" hidden="1">#REF!</definedName>
    <definedName name="BExOIEVCP4Y6VDS23AK84MCYYHRT" hidden="1">#REF!</definedName>
    <definedName name="BExOIFRP0HEHF5D7JSZ0X8ADJ79U" localSheetId="7" hidden="1">#REF!</definedName>
    <definedName name="BExOIFRP0HEHF5D7JSZ0X8ADJ79U" localSheetId="3" hidden="1">#REF!</definedName>
    <definedName name="BExOIFRP0HEHF5D7JSZ0X8ADJ79U" localSheetId="0" hidden="1">#REF!</definedName>
    <definedName name="BExOIFRP0HEHF5D7JSZ0X8ADJ79U" localSheetId="1" hidden="1">#REF!</definedName>
    <definedName name="BExOIFRP0HEHF5D7JSZ0X8ADJ79U" hidden="1">#REF!</definedName>
    <definedName name="BExOIHPQIXR0NDR5WD01BZKPKEO3" localSheetId="7" hidden="1">#REF!</definedName>
    <definedName name="BExOIHPQIXR0NDR5WD01BZKPKEO3" localSheetId="3" hidden="1">#REF!</definedName>
    <definedName name="BExOIHPQIXR0NDR5WD01BZKPKEO3" localSheetId="0" hidden="1">#REF!</definedName>
    <definedName name="BExOIHPQIXR0NDR5WD01BZKPKEO3" localSheetId="1" hidden="1">#REF!</definedName>
    <definedName name="BExOIHPQIXR0NDR5WD01BZKPKEO3" hidden="1">#REF!</definedName>
    <definedName name="BExOIM7L0Z3LSII9P7ZTV4KJ8RMA" localSheetId="7" hidden="1">#REF!</definedName>
    <definedName name="BExOIM7L0Z3LSII9P7ZTV4KJ8RMA" localSheetId="3" hidden="1">#REF!</definedName>
    <definedName name="BExOIM7L0Z3LSII9P7ZTV4KJ8RMA" localSheetId="0" hidden="1">#REF!</definedName>
    <definedName name="BExOIM7L0Z3LSII9P7ZTV4KJ8RMA" localSheetId="1" hidden="1">#REF!</definedName>
    <definedName name="BExOIM7L0Z3LSII9P7ZTV4KJ8RMA" hidden="1">#REF!</definedName>
    <definedName name="BExOIWJVMJ6MG6JC4SPD1L00OHU1" localSheetId="7" hidden="1">#REF!</definedName>
    <definedName name="BExOIWJVMJ6MG6JC4SPD1L00OHU1" localSheetId="3" hidden="1">#REF!</definedName>
    <definedName name="BExOIWJVMJ6MG6JC4SPD1L00OHU1" localSheetId="0" hidden="1">#REF!</definedName>
    <definedName name="BExOIWJVMJ6MG6JC4SPD1L00OHU1" localSheetId="1" hidden="1">#REF!</definedName>
    <definedName name="BExOIWJVMJ6MG6JC4SPD1L00OHU1" hidden="1">#REF!</definedName>
    <definedName name="BExOIYCN8Z4JK3OOG86KYUCV0ME8" localSheetId="7" hidden="1">#REF!</definedName>
    <definedName name="BExOIYCN8Z4JK3OOG86KYUCV0ME8" localSheetId="3" hidden="1">#REF!</definedName>
    <definedName name="BExOIYCN8Z4JK3OOG86KYUCV0ME8" localSheetId="0" hidden="1">#REF!</definedName>
    <definedName name="BExOIYCN8Z4JK3OOG86KYUCV0ME8" localSheetId="1" hidden="1">#REF!</definedName>
    <definedName name="BExOIYCN8Z4JK3OOG86KYUCV0ME8" hidden="1">#REF!</definedName>
    <definedName name="BExOJ3AKZ9BCBZT3KD8WMSLK6MN2" localSheetId="7" hidden="1">#REF!</definedName>
    <definedName name="BExOJ3AKZ9BCBZT3KD8WMSLK6MN2" localSheetId="3" hidden="1">#REF!</definedName>
    <definedName name="BExOJ3AKZ9BCBZT3KD8WMSLK6MN2" localSheetId="0" hidden="1">#REF!</definedName>
    <definedName name="BExOJ3AKZ9BCBZT3KD8WMSLK6MN2" localSheetId="1" hidden="1">#REF!</definedName>
    <definedName name="BExOJ3AKZ9BCBZT3KD8WMSLK6MN2" hidden="1">#REF!</definedName>
    <definedName name="BExOJ7XQK71I4YZDD29AKOOWZ47E" localSheetId="7" hidden="1">#REF!</definedName>
    <definedName name="BExOJ7XQK71I4YZDD29AKOOWZ47E" localSheetId="3" hidden="1">#REF!</definedName>
    <definedName name="BExOJ7XQK71I4YZDD29AKOOWZ47E" localSheetId="0" hidden="1">#REF!</definedName>
    <definedName name="BExOJ7XQK71I4YZDD29AKOOWZ47E" localSheetId="1" hidden="1">#REF!</definedName>
    <definedName name="BExOJ7XQK71I4YZDD29AKOOWZ47E" hidden="1">#REF!</definedName>
    <definedName name="BExOJAXS2THXXIJMV2F2LZKMI589" localSheetId="7" hidden="1">#REF!</definedName>
    <definedName name="BExOJAXS2THXXIJMV2F2LZKMI589" localSheetId="3" hidden="1">#REF!</definedName>
    <definedName name="BExOJAXS2THXXIJMV2F2LZKMI589" localSheetId="0" hidden="1">#REF!</definedName>
    <definedName name="BExOJAXS2THXXIJMV2F2LZKMI589" localSheetId="1" hidden="1">#REF!</definedName>
    <definedName name="BExOJAXS2THXXIJMV2F2LZKMI589" hidden="1">#REF!</definedName>
    <definedName name="BExOJDXKJ43BMD5CFWEMSU5R1BP9" localSheetId="7" hidden="1">#REF!</definedName>
    <definedName name="BExOJDXKJ43BMD5CFWEMSU5R1BP9" localSheetId="3" hidden="1">#REF!</definedName>
    <definedName name="BExOJDXKJ43BMD5CFWEMSU5R1BP9" localSheetId="0" hidden="1">#REF!</definedName>
    <definedName name="BExOJDXKJ43BMD5CFWEMSU5R1BP9" localSheetId="1" hidden="1">#REF!</definedName>
    <definedName name="BExOJDXKJ43BMD5CFWEMSU5R1BP9" hidden="1">#REF!</definedName>
    <definedName name="BExOJHZ9KOD9LEP7ES426LHOCXEY" localSheetId="7" hidden="1">#REF!</definedName>
    <definedName name="BExOJHZ9KOD9LEP7ES426LHOCXEY" localSheetId="3" hidden="1">#REF!</definedName>
    <definedName name="BExOJHZ9KOD9LEP7ES426LHOCXEY" localSheetId="0" hidden="1">#REF!</definedName>
    <definedName name="BExOJHZ9KOD9LEP7ES426LHOCXEY" localSheetId="1" hidden="1">#REF!</definedName>
    <definedName name="BExOJHZ9KOD9LEP7ES426LHOCXEY" hidden="1">#REF!</definedName>
    <definedName name="BExOJM0W6XGSW5MXPTTX0GNF6SFT" localSheetId="7" hidden="1">#REF!</definedName>
    <definedName name="BExOJM0W6XGSW5MXPTTX0GNF6SFT" localSheetId="3" hidden="1">#REF!</definedName>
    <definedName name="BExOJM0W6XGSW5MXPTTX0GNF6SFT" localSheetId="0" hidden="1">#REF!</definedName>
    <definedName name="BExOJM0W6XGSW5MXPTTX0GNF6SFT" localSheetId="1" hidden="1">#REF!</definedName>
    <definedName name="BExOJM0W6XGSW5MXPTTX0GNF6SFT" hidden="1">#REF!</definedName>
    <definedName name="BExOJQ7XL1X94G2GP88DSU6OTRKY" localSheetId="7" hidden="1">#REF!</definedName>
    <definedName name="BExOJQ7XL1X94G2GP88DSU6OTRKY" localSheetId="3" hidden="1">#REF!</definedName>
    <definedName name="BExOJQ7XL1X94G2GP88DSU6OTRKY" localSheetId="0" hidden="1">#REF!</definedName>
    <definedName name="BExOJQ7XL1X94G2GP88DSU6OTRKY" localSheetId="1" hidden="1">#REF!</definedName>
    <definedName name="BExOJQ7XL1X94G2GP88DSU6OTRKY" hidden="1">#REF!</definedName>
    <definedName name="BExOJXEUJJ9SYRJXKYYV2NCCDT2R" localSheetId="7" hidden="1">#REF!</definedName>
    <definedName name="BExOJXEUJJ9SYRJXKYYV2NCCDT2R" localSheetId="3" hidden="1">#REF!</definedName>
    <definedName name="BExOJXEUJJ9SYRJXKYYV2NCCDT2R" localSheetId="0" hidden="1">#REF!</definedName>
    <definedName name="BExOJXEUJJ9SYRJXKYYV2NCCDT2R" localSheetId="1" hidden="1">#REF!</definedName>
    <definedName name="BExOJXEUJJ9SYRJXKYYV2NCCDT2R" hidden="1">#REF!</definedName>
    <definedName name="BExOK0EQYM9JUMAGWOUN7QDH7VMZ" localSheetId="7" hidden="1">#REF!</definedName>
    <definedName name="BExOK0EQYM9JUMAGWOUN7QDH7VMZ" localSheetId="3" hidden="1">#REF!</definedName>
    <definedName name="BExOK0EQYM9JUMAGWOUN7QDH7VMZ" localSheetId="0" hidden="1">#REF!</definedName>
    <definedName name="BExOK0EQYM9JUMAGWOUN7QDH7VMZ" localSheetId="1" hidden="1">#REF!</definedName>
    <definedName name="BExOK0EQYM9JUMAGWOUN7QDH7VMZ" hidden="1">#REF!</definedName>
    <definedName name="BExOK10DBCM0O0CLRF8BB6EEWGB2" localSheetId="7" hidden="1">#REF!</definedName>
    <definedName name="BExOK10DBCM0O0CLRF8BB6EEWGB2" localSheetId="3" hidden="1">#REF!</definedName>
    <definedName name="BExOK10DBCM0O0CLRF8BB6EEWGB2" localSheetId="0" hidden="1">#REF!</definedName>
    <definedName name="BExOK10DBCM0O0CLRF8BB6EEWGB2" localSheetId="1" hidden="1">#REF!</definedName>
    <definedName name="BExOK10DBCM0O0CLRF8BB6EEWGB2" hidden="1">#REF!</definedName>
    <definedName name="BExOK45QZPFPJ08Z5BZOFLNGPHCZ" localSheetId="7" hidden="1">#REF!</definedName>
    <definedName name="BExOK45QZPFPJ08Z5BZOFLNGPHCZ" localSheetId="3" hidden="1">#REF!</definedName>
    <definedName name="BExOK45QZPFPJ08Z5BZOFLNGPHCZ" localSheetId="0" hidden="1">#REF!</definedName>
    <definedName name="BExOK45QZPFPJ08Z5BZOFLNGPHCZ" localSheetId="1" hidden="1">#REF!</definedName>
    <definedName name="BExOK45QZPFPJ08Z5BZOFLNGPHCZ" hidden="1">#REF!</definedName>
    <definedName name="BExOK4WM9O7QNG6O57FOASI5QSN1" localSheetId="7" hidden="1">#REF!</definedName>
    <definedName name="BExOK4WM9O7QNG6O57FOASI5QSN1" localSheetId="3" hidden="1">#REF!</definedName>
    <definedName name="BExOK4WM9O7QNG6O57FOASI5QSN1" localSheetId="0" hidden="1">#REF!</definedName>
    <definedName name="BExOK4WM9O7QNG6O57FOASI5QSN1" localSheetId="1" hidden="1">#REF!</definedName>
    <definedName name="BExOK4WM9O7QNG6O57FOASI5QSN1" hidden="1">#REF!</definedName>
    <definedName name="BExOK57E3HXBUDOQB4M87JK9OPNE" localSheetId="7" hidden="1">#REF!</definedName>
    <definedName name="BExOK57E3HXBUDOQB4M87JK9OPNE" localSheetId="3" hidden="1">#REF!</definedName>
    <definedName name="BExOK57E3HXBUDOQB4M87JK9OPNE" localSheetId="0" hidden="1">#REF!</definedName>
    <definedName name="BExOK57E3HXBUDOQB4M87JK9OPNE" localSheetId="1" hidden="1">#REF!</definedName>
    <definedName name="BExOK57E3HXBUDOQB4M87JK9OPNE" hidden="1">#REF!</definedName>
    <definedName name="BExOKJLBFD15HACQ01HQLY1U5SE2" localSheetId="7" hidden="1">#REF!</definedName>
    <definedName name="BExOKJLBFD15HACQ01HQLY1U5SE2" localSheetId="3" hidden="1">#REF!</definedName>
    <definedName name="BExOKJLBFD15HACQ01HQLY1U5SE2" localSheetId="0" hidden="1">#REF!</definedName>
    <definedName name="BExOKJLBFD15HACQ01HQLY1U5SE2" localSheetId="1" hidden="1">#REF!</definedName>
    <definedName name="BExOKJLBFD15HACQ01HQLY1U5SE2" hidden="1">#REF!</definedName>
    <definedName name="BExOKTXMJP351VXKH8VT6SXUNIMF" localSheetId="7" hidden="1">#REF!</definedName>
    <definedName name="BExOKTXMJP351VXKH8VT6SXUNIMF" localSheetId="3" hidden="1">#REF!</definedName>
    <definedName name="BExOKTXMJP351VXKH8VT6SXUNIMF" localSheetId="0" hidden="1">#REF!</definedName>
    <definedName name="BExOKTXMJP351VXKH8VT6SXUNIMF" localSheetId="1" hidden="1">#REF!</definedName>
    <definedName name="BExOKTXMJP351VXKH8VT6SXUNIMF" hidden="1">#REF!</definedName>
    <definedName name="BExOKU8GMLOCNVORDE329819XN67" localSheetId="7" hidden="1">#REF!</definedName>
    <definedName name="BExOKU8GMLOCNVORDE329819XN67" localSheetId="3" hidden="1">#REF!</definedName>
    <definedName name="BExOKU8GMLOCNVORDE329819XN67" localSheetId="0" hidden="1">#REF!</definedName>
    <definedName name="BExOKU8GMLOCNVORDE329819XN67" localSheetId="1" hidden="1">#REF!</definedName>
    <definedName name="BExOKU8GMLOCNVORDE329819XN67" hidden="1">#REF!</definedName>
    <definedName name="BExOL0Z3Z7IAMHPB91EO2MF49U57" localSheetId="7" hidden="1">#REF!</definedName>
    <definedName name="BExOL0Z3Z7IAMHPB91EO2MF49U57" localSheetId="3" hidden="1">#REF!</definedName>
    <definedName name="BExOL0Z3Z7IAMHPB91EO2MF49U57" localSheetId="0" hidden="1">#REF!</definedName>
    <definedName name="BExOL0Z3Z7IAMHPB91EO2MF49U57" localSheetId="1" hidden="1">#REF!</definedName>
    <definedName name="BExOL0Z3Z7IAMHPB91EO2MF49U57" hidden="1">#REF!</definedName>
    <definedName name="BExOL7KH12VAR0LG741SIOJTLWFD" localSheetId="7" hidden="1">#REF!</definedName>
    <definedName name="BExOL7KH12VAR0LG741SIOJTLWFD" localSheetId="3" hidden="1">#REF!</definedName>
    <definedName name="BExOL7KH12VAR0LG741SIOJTLWFD" localSheetId="0" hidden="1">#REF!</definedName>
    <definedName name="BExOL7KH12VAR0LG741SIOJTLWFD" localSheetId="1" hidden="1">#REF!</definedName>
    <definedName name="BExOL7KH12VAR0LG741SIOJTLWFD" hidden="1">#REF!</definedName>
    <definedName name="BExOLGUYDBS2V3UOK4DVPUW5JZN7" localSheetId="7" hidden="1">#REF!</definedName>
    <definedName name="BExOLGUYDBS2V3UOK4DVPUW5JZN7" localSheetId="3" hidden="1">#REF!</definedName>
    <definedName name="BExOLGUYDBS2V3UOK4DVPUW5JZN7" localSheetId="0" hidden="1">#REF!</definedName>
    <definedName name="BExOLGUYDBS2V3UOK4DVPUW5JZN7" localSheetId="1" hidden="1">#REF!</definedName>
    <definedName name="BExOLGUYDBS2V3UOK4DVPUW5JZN7" hidden="1">#REF!</definedName>
    <definedName name="BExOLICXFHJLILCJVFMJE5MGGWKR" localSheetId="7" hidden="1">#REF!</definedName>
    <definedName name="BExOLICXFHJLILCJVFMJE5MGGWKR" localSheetId="3" hidden="1">#REF!</definedName>
    <definedName name="BExOLICXFHJLILCJVFMJE5MGGWKR" localSheetId="0" hidden="1">#REF!</definedName>
    <definedName name="BExOLICXFHJLILCJVFMJE5MGGWKR" localSheetId="1" hidden="1">#REF!</definedName>
    <definedName name="BExOLICXFHJLILCJVFMJE5MGGWKR" hidden="1">#REF!</definedName>
    <definedName name="BExOLOI0WJS3QC12I3ISL0D9AWOF" localSheetId="7" hidden="1">#REF!</definedName>
    <definedName name="BExOLOI0WJS3QC12I3ISL0D9AWOF" localSheetId="3" hidden="1">#REF!</definedName>
    <definedName name="BExOLOI0WJS3QC12I3ISL0D9AWOF" localSheetId="0" hidden="1">#REF!</definedName>
    <definedName name="BExOLOI0WJS3QC12I3ISL0D9AWOF" localSheetId="1" hidden="1">#REF!</definedName>
    <definedName name="BExOLOI0WJS3QC12I3ISL0D9AWOF" hidden="1">#REF!</definedName>
    <definedName name="BExOLQ5A7IWI0W12J7315E7LBI0O" localSheetId="7" hidden="1">#REF!</definedName>
    <definedName name="BExOLQ5A7IWI0W12J7315E7LBI0O" localSheetId="3" hidden="1">#REF!</definedName>
    <definedName name="BExOLQ5A7IWI0W12J7315E7LBI0O" localSheetId="0" hidden="1">#REF!</definedName>
    <definedName name="BExOLQ5A7IWI0W12J7315E7LBI0O" localSheetId="1" hidden="1">#REF!</definedName>
    <definedName name="BExOLQ5A7IWI0W12J7315E7LBI0O" hidden="1">#REF!</definedName>
    <definedName name="BExOLYZNG5RBD0BTS1OEZJNU92Q5" localSheetId="7" hidden="1">#REF!</definedName>
    <definedName name="BExOLYZNG5RBD0BTS1OEZJNU92Q5" localSheetId="3" hidden="1">#REF!</definedName>
    <definedName name="BExOLYZNG5RBD0BTS1OEZJNU92Q5" localSheetId="0" hidden="1">#REF!</definedName>
    <definedName name="BExOLYZNG5RBD0BTS1OEZJNU92Q5" localSheetId="1" hidden="1">#REF!</definedName>
    <definedName name="BExOLYZNG5RBD0BTS1OEZJNU92Q5" hidden="1">#REF!</definedName>
    <definedName name="BExOM136CSOYSV2NE3NAU04Z4414" localSheetId="7" hidden="1">#REF!</definedName>
    <definedName name="BExOM136CSOYSV2NE3NAU04Z4414" localSheetId="3" hidden="1">#REF!</definedName>
    <definedName name="BExOM136CSOYSV2NE3NAU04Z4414" localSheetId="0" hidden="1">#REF!</definedName>
    <definedName name="BExOM136CSOYSV2NE3NAU04Z4414" localSheetId="1" hidden="1">#REF!</definedName>
    <definedName name="BExOM136CSOYSV2NE3NAU04Z4414" hidden="1">#REF!</definedName>
    <definedName name="BExOM3HIJ3UZPOKJI68KPBJAHPDC" localSheetId="7" hidden="1">#REF!</definedName>
    <definedName name="BExOM3HIJ3UZPOKJI68KPBJAHPDC" localSheetId="3" hidden="1">#REF!</definedName>
    <definedName name="BExOM3HIJ3UZPOKJI68KPBJAHPDC" localSheetId="0" hidden="1">#REF!</definedName>
    <definedName name="BExOM3HIJ3UZPOKJI68KPBJAHPDC" localSheetId="1" hidden="1">#REF!</definedName>
    <definedName name="BExOM3HIJ3UZPOKJI68KPBJAHPDC" hidden="1">#REF!</definedName>
    <definedName name="BExOM5QC0I90GVJG1G7NFAIINKAQ" localSheetId="7" hidden="1">#REF!</definedName>
    <definedName name="BExOM5QC0I90GVJG1G7NFAIINKAQ" localSheetId="3" hidden="1">#REF!</definedName>
    <definedName name="BExOM5QC0I90GVJG1G7NFAIINKAQ" localSheetId="0" hidden="1">#REF!</definedName>
    <definedName name="BExOM5QC0I90GVJG1G7NFAIINKAQ" localSheetId="1" hidden="1">#REF!</definedName>
    <definedName name="BExOM5QC0I90GVJG1G7NFAIINKAQ" hidden="1">#REF!</definedName>
    <definedName name="BExOMKPURE33YQ3K1JG9NVQD4W49" localSheetId="7" hidden="1">#REF!</definedName>
    <definedName name="BExOMKPURE33YQ3K1JG9NVQD4W49" localSheetId="3" hidden="1">#REF!</definedName>
    <definedName name="BExOMKPURE33YQ3K1JG9NVQD4W49" localSheetId="0" hidden="1">#REF!</definedName>
    <definedName name="BExOMKPURE33YQ3K1JG9NVQD4W49" localSheetId="1" hidden="1">#REF!</definedName>
    <definedName name="BExOMKPURE33YQ3K1JG9NVQD4W49" hidden="1">#REF!</definedName>
    <definedName name="BExOMP7NGCLUNFK50QD2LPKRG078" localSheetId="7" hidden="1">#REF!</definedName>
    <definedName name="BExOMP7NGCLUNFK50QD2LPKRG078" localSheetId="3" hidden="1">#REF!</definedName>
    <definedName name="BExOMP7NGCLUNFK50QD2LPKRG078" localSheetId="0" hidden="1">#REF!</definedName>
    <definedName name="BExOMP7NGCLUNFK50QD2LPKRG078" localSheetId="1" hidden="1">#REF!</definedName>
    <definedName name="BExOMP7NGCLUNFK50QD2LPKRG078" hidden="1">#REF!</definedName>
    <definedName name="BExOMPNX2853XA8AUM0BLA7CS86A" localSheetId="7" hidden="1">#REF!</definedName>
    <definedName name="BExOMPNX2853XA8AUM0BLA7CS86A" localSheetId="3" hidden="1">#REF!</definedName>
    <definedName name="BExOMPNX2853XA8AUM0BLA7CS86A" localSheetId="0" hidden="1">#REF!</definedName>
    <definedName name="BExOMPNX2853XA8AUM0BLA7CS86A" localSheetId="1" hidden="1">#REF!</definedName>
    <definedName name="BExOMPNX2853XA8AUM0BLA7CS86A" hidden="1">#REF!</definedName>
    <definedName name="BExOMU0A6XMY48SZRYL4WQZD13BI" localSheetId="7" hidden="1">#REF!</definedName>
    <definedName name="BExOMU0A6XMY48SZRYL4WQZD13BI" localSheetId="3" hidden="1">#REF!</definedName>
    <definedName name="BExOMU0A6XMY48SZRYL4WQZD13BI" localSheetId="0" hidden="1">#REF!</definedName>
    <definedName name="BExOMU0A6XMY48SZRYL4WQZD13BI" localSheetId="1" hidden="1">#REF!</definedName>
    <definedName name="BExOMU0A6XMY48SZRYL4WQZD13BI" hidden="1">#REF!</definedName>
    <definedName name="BExOMVT0HSNC59DJP4CLISASGHKL" localSheetId="7" hidden="1">#REF!</definedName>
    <definedName name="BExOMVT0HSNC59DJP4CLISASGHKL" localSheetId="3" hidden="1">#REF!</definedName>
    <definedName name="BExOMVT0HSNC59DJP4CLISASGHKL" localSheetId="0" hidden="1">#REF!</definedName>
    <definedName name="BExOMVT0HSNC59DJP4CLISASGHKL" localSheetId="1" hidden="1">#REF!</definedName>
    <definedName name="BExOMVT0HSNC59DJP4CLISASGHKL" hidden="1">#REF!</definedName>
    <definedName name="BExON0AX35F2SI0UCVMGWGVIUNI3" localSheetId="7" hidden="1">#REF!</definedName>
    <definedName name="BExON0AX35F2SI0UCVMGWGVIUNI3" localSheetId="3" hidden="1">#REF!</definedName>
    <definedName name="BExON0AX35F2SI0UCVMGWGVIUNI3" localSheetId="0" hidden="1">#REF!</definedName>
    <definedName name="BExON0AX35F2SI0UCVMGWGVIUNI3" localSheetId="1" hidden="1">#REF!</definedName>
    <definedName name="BExON0AX35F2SI0UCVMGWGVIUNI3" hidden="1">#REF!</definedName>
    <definedName name="BExON1I19LN0T10YIIYC5NE9UGMR" localSheetId="7" hidden="1">#REF!</definedName>
    <definedName name="BExON1I19LN0T10YIIYC5NE9UGMR" localSheetId="3" hidden="1">#REF!</definedName>
    <definedName name="BExON1I19LN0T10YIIYC5NE9UGMR" localSheetId="0" hidden="1">#REF!</definedName>
    <definedName name="BExON1I19LN0T10YIIYC5NE9UGMR" localSheetId="1" hidden="1">#REF!</definedName>
    <definedName name="BExON1I19LN0T10YIIYC5NE9UGMR" hidden="1">#REF!</definedName>
    <definedName name="BExON41U4296DV3DPG6I5EF3OEYF" localSheetId="7" hidden="1">#REF!</definedName>
    <definedName name="BExON41U4296DV3DPG6I5EF3OEYF" localSheetId="3" hidden="1">#REF!</definedName>
    <definedName name="BExON41U4296DV3DPG6I5EF3OEYF" localSheetId="0" hidden="1">#REF!</definedName>
    <definedName name="BExON41U4296DV3DPG6I5EF3OEYF" localSheetId="1" hidden="1">#REF!</definedName>
    <definedName name="BExON41U4296DV3DPG6I5EF3OEYF" hidden="1">#REF!</definedName>
    <definedName name="BExONB3A7CO4YD8RB41PHC93BQ9M" localSheetId="7" hidden="1">#REF!</definedName>
    <definedName name="BExONB3A7CO4YD8RB41PHC93BQ9M" localSheetId="3" hidden="1">#REF!</definedName>
    <definedName name="BExONB3A7CO4YD8RB41PHC93BQ9M" localSheetId="0" hidden="1">#REF!</definedName>
    <definedName name="BExONB3A7CO4YD8RB41PHC93BQ9M" localSheetId="1" hidden="1">#REF!</definedName>
    <definedName name="BExONB3A7CO4YD8RB41PHC93BQ9M" hidden="1">#REF!</definedName>
    <definedName name="BExONFQH6UUXF8V0GI4BRIST9RFO" localSheetId="7" hidden="1">#REF!</definedName>
    <definedName name="BExONFQH6UUXF8V0GI4BRIST9RFO" localSheetId="3" hidden="1">#REF!</definedName>
    <definedName name="BExONFQH6UUXF8V0GI4BRIST9RFO" localSheetId="0" hidden="1">#REF!</definedName>
    <definedName name="BExONFQH6UUXF8V0GI4BRIST9RFO" localSheetId="1" hidden="1">#REF!</definedName>
    <definedName name="BExONFQH6UUXF8V0GI4BRIST9RFO" hidden="1">#REF!</definedName>
    <definedName name="BExONIL31DZWU7IFVN3VV0XTXJA1" localSheetId="7" hidden="1">#REF!</definedName>
    <definedName name="BExONIL31DZWU7IFVN3VV0XTXJA1" localSheetId="3" hidden="1">#REF!</definedName>
    <definedName name="BExONIL31DZWU7IFVN3VV0XTXJA1" localSheetId="0" hidden="1">#REF!</definedName>
    <definedName name="BExONIL31DZWU7IFVN3VV0XTXJA1" localSheetId="1" hidden="1">#REF!</definedName>
    <definedName name="BExONIL31DZWU7IFVN3VV0XTXJA1" hidden="1">#REF!</definedName>
    <definedName name="BExONJ1BU17R0F5A2UP1UGJBOGKS" localSheetId="7" hidden="1">#REF!</definedName>
    <definedName name="BExONJ1BU17R0F5A2UP1UGJBOGKS" localSheetId="3" hidden="1">#REF!</definedName>
    <definedName name="BExONJ1BU17R0F5A2UP1UGJBOGKS" localSheetId="0" hidden="1">#REF!</definedName>
    <definedName name="BExONJ1BU17R0F5A2UP1UGJBOGKS" localSheetId="1" hidden="1">#REF!</definedName>
    <definedName name="BExONJ1BU17R0F5A2UP1UGJBOGKS" hidden="1">#REF!</definedName>
    <definedName name="BExONKZDHE8SS0P4YRLGEQR9KYHF" localSheetId="7" hidden="1">#REF!</definedName>
    <definedName name="BExONKZDHE8SS0P4YRLGEQR9KYHF" localSheetId="3" hidden="1">#REF!</definedName>
    <definedName name="BExONKZDHE8SS0P4YRLGEQR9KYHF" localSheetId="0" hidden="1">#REF!</definedName>
    <definedName name="BExONKZDHE8SS0P4YRLGEQR9KYHF" localSheetId="1" hidden="1">#REF!</definedName>
    <definedName name="BExONKZDHE8SS0P4YRLGEQR9KYHF" hidden="1">#REF!</definedName>
    <definedName name="BExONNZ9VMHVX3J6NLNJY7KZA61O" localSheetId="7" hidden="1">#REF!</definedName>
    <definedName name="BExONNZ9VMHVX3J6NLNJY7KZA61O" localSheetId="3" hidden="1">#REF!</definedName>
    <definedName name="BExONNZ9VMHVX3J6NLNJY7KZA61O" localSheetId="0" hidden="1">#REF!</definedName>
    <definedName name="BExONNZ9VMHVX3J6NLNJY7KZA61O" localSheetId="1" hidden="1">#REF!</definedName>
    <definedName name="BExONNZ9VMHVX3J6NLNJY7KZA61O" hidden="1">#REF!</definedName>
    <definedName name="BExONRQ1BAA4F3TXP2MYQ4YCZ09S" localSheetId="7" hidden="1">#REF!</definedName>
    <definedName name="BExONRQ1BAA4F3TXP2MYQ4YCZ09S" localSheetId="3" hidden="1">#REF!</definedName>
    <definedName name="BExONRQ1BAA4F3TXP2MYQ4YCZ09S" localSheetId="0" hidden="1">#REF!</definedName>
    <definedName name="BExONRQ1BAA4F3TXP2MYQ4YCZ09S" localSheetId="1" hidden="1">#REF!</definedName>
    <definedName name="BExONRQ1BAA4F3TXP2MYQ4YCZ09S" hidden="1">#REF!</definedName>
    <definedName name="BExONU4ENMND8RLZX0L5EHPYQQSB" localSheetId="7" hidden="1">#REF!</definedName>
    <definedName name="BExONU4ENMND8RLZX0L5EHPYQQSB" localSheetId="3" hidden="1">#REF!</definedName>
    <definedName name="BExONU4ENMND8RLZX0L5EHPYQQSB" localSheetId="0" hidden="1">#REF!</definedName>
    <definedName name="BExONU4ENMND8RLZX0L5EHPYQQSB" localSheetId="1" hidden="1">#REF!</definedName>
    <definedName name="BExONU4ENMND8RLZX0L5EHPYQQSB" hidden="1">#REF!</definedName>
    <definedName name="BExONXPUEU6ZRSIX4PDJ1DXY679I" localSheetId="7" hidden="1">#REF!</definedName>
    <definedName name="BExONXPUEU6ZRSIX4PDJ1DXY679I" localSheetId="3" hidden="1">#REF!</definedName>
    <definedName name="BExONXPUEU6ZRSIX4PDJ1DXY679I" localSheetId="0" hidden="1">#REF!</definedName>
    <definedName name="BExONXPUEU6ZRSIX4PDJ1DXY679I" localSheetId="1" hidden="1">#REF!</definedName>
    <definedName name="BExONXPUEU6ZRSIX4PDJ1DXY679I" hidden="1">#REF!</definedName>
    <definedName name="BExOO0KEG2WL5WKKMHN0S2UTIUNG" localSheetId="7" hidden="1">#REF!</definedName>
    <definedName name="BExOO0KEG2WL5WKKMHN0S2UTIUNG" localSheetId="3" hidden="1">#REF!</definedName>
    <definedName name="BExOO0KEG2WL5WKKMHN0S2UTIUNG" localSheetId="0" hidden="1">#REF!</definedName>
    <definedName name="BExOO0KEG2WL5WKKMHN0S2UTIUNG" localSheetId="1" hidden="1">#REF!</definedName>
    <definedName name="BExOO0KEG2WL5WKKMHN0S2UTIUNG" hidden="1">#REF!</definedName>
    <definedName name="BExOO1WWIZSGB0YTGKESB45TSVMZ" localSheetId="7" hidden="1">#REF!</definedName>
    <definedName name="BExOO1WWIZSGB0YTGKESB45TSVMZ" localSheetId="3" hidden="1">#REF!</definedName>
    <definedName name="BExOO1WWIZSGB0YTGKESB45TSVMZ" localSheetId="0" hidden="1">#REF!</definedName>
    <definedName name="BExOO1WWIZSGB0YTGKESB45TSVMZ" localSheetId="1" hidden="1">#REF!</definedName>
    <definedName name="BExOO1WWIZSGB0YTGKESB45TSVMZ" hidden="1">#REF!</definedName>
    <definedName name="BExOO4B8FPAFYPHCTYTX37P1TQM5" localSheetId="7" hidden="1">#REF!</definedName>
    <definedName name="BExOO4B8FPAFYPHCTYTX37P1TQM5" localSheetId="3" hidden="1">#REF!</definedName>
    <definedName name="BExOO4B8FPAFYPHCTYTX37P1TQM5" localSheetId="0" hidden="1">#REF!</definedName>
    <definedName name="BExOO4B8FPAFYPHCTYTX37P1TQM5" localSheetId="1" hidden="1">#REF!</definedName>
    <definedName name="BExOO4B8FPAFYPHCTYTX37P1TQM5" hidden="1">#REF!</definedName>
    <definedName name="BExOOIULUDOJRMYABWV5CCL906X6" localSheetId="7" hidden="1">#REF!</definedName>
    <definedName name="BExOOIULUDOJRMYABWV5CCL906X6" localSheetId="3" hidden="1">#REF!</definedName>
    <definedName name="BExOOIULUDOJRMYABWV5CCL906X6" localSheetId="0" hidden="1">#REF!</definedName>
    <definedName name="BExOOIULUDOJRMYABWV5CCL906X6" localSheetId="1" hidden="1">#REF!</definedName>
    <definedName name="BExOOIULUDOJRMYABWV5CCL906X6" hidden="1">#REF!</definedName>
    <definedName name="BExOOJLIWKJW5S7XWJXD8TYV5HQ9" localSheetId="7" hidden="1">#REF!</definedName>
    <definedName name="BExOOJLIWKJW5S7XWJXD8TYV5HQ9" localSheetId="3" hidden="1">#REF!</definedName>
    <definedName name="BExOOJLIWKJW5S7XWJXD8TYV5HQ9" localSheetId="0" hidden="1">#REF!</definedName>
    <definedName name="BExOOJLIWKJW5S7XWJXD8TYV5HQ9" localSheetId="1" hidden="1">#REF!</definedName>
    <definedName name="BExOOJLIWKJW5S7XWJXD8TYV5HQ9" hidden="1">#REF!</definedName>
    <definedName name="BExOOQ1JVWQ9LYXD0V94BRXKTA1I" localSheetId="7" hidden="1">#REF!</definedName>
    <definedName name="BExOOQ1JVWQ9LYXD0V94BRXKTA1I" localSheetId="3" hidden="1">#REF!</definedName>
    <definedName name="BExOOQ1JVWQ9LYXD0V94BRXKTA1I" localSheetId="0" hidden="1">#REF!</definedName>
    <definedName name="BExOOQ1JVWQ9LYXD0V94BRXKTA1I" localSheetId="1" hidden="1">#REF!</definedName>
    <definedName name="BExOOQ1JVWQ9LYXD0V94BRXKTA1I" hidden="1">#REF!</definedName>
    <definedName name="BExOOTN0KTXJCL7E476XBN1CJ553" localSheetId="7" hidden="1">#REF!</definedName>
    <definedName name="BExOOTN0KTXJCL7E476XBN1CJ553" localSheetId="3" hidden="1">#REF!</definedName>
    <definedName name="BExOOTN0KTXJCL7E476XBN1CJ553" localSheetId="0" hidden="1">#REF!</definedName>
    <definedName name="BExOOTN0KTXJCL7E476XBN1CJ553" localSheetId="1" hidden="1">#REF!</definedName>
    <definedName name="BExOOTN0KTXJCL7E476XBN1CJ553" hidden="1">#REF!</definedName>
    <definedName name="BExOOVVUJIJNAYDICUUQQ9O7O3TW" localSheetId="7" hidden="1">#REF!</definedName>
    <definedName name="BExOOVVUJIJNAYDICUUQQ9O7O3TW" localSheetId="3" hidden="1">#REF!</definedName>
    <definedName name="BExOOVVUJIJNAYDICUUQQ9O7O3TW" localSheetId="0" hidden="1">#REF!</definedName>
    <definedName name="BExOOVVUJIJNAYDICUUQQ9O7O3TW" localSheetId="1" hidden="1">#REF!</definedName>
    <definedName name="BExOOVVUJIJNAYDICUUQQ9O7O3TW" hidden="1">#REF!</definedName>
    <definedName name="BExOP9DDU5MZJKWGFT0MKL44YKIV" localSheetId="7" hidden="1">#REF!</definedName>
    <definedName name="BExOP9DDU5MZJKWGFT0MKL44YKIV" localSheetId="3" hidden="1">#REF!</definedName>
    <definedName name="BExOP9DDU5MZJKWGFT0MKL44YKIV" localSheetId="0" hidden="1">#REF!</definedName>
    <definedName name="BExOP9DDU5MZJKWGFT0MKL44YKIV" localSheetId="1" hidden="1">#REF!</definedName>
    <definedName name="BExOP9DDU5MZJKWGFT0MKL44YKIV" hidden="1">#REF!</definedName>
    <definedName name="BExOP9DEBV5W5P4Q25J3XCJBP5S9" localSheetId="7" hidden="1">#REF!</definedName>
    <definedName name="BExOP9DEBV5W5P4Q25J3XCJBP5S9" localSheetId="3" hidden="1">#REF!</definedName>
    <definedName name="BExOP9DEBV5W5P4Q25J3XCJBP5S9" localSheetId="0" hidden="1">#REF!</definedName>
    <definedName name="BExOP9DEBV5W5P4Q25J3XCJBP5S9" localSheetId="1" hidden="1">#REF!</definedName>
    <definedName name="BExOP9DEBV5W5P4Q25J3XCJBP5S9" hidden="1">#REF!</definedName>
    <definedName name="BExOPFNYRBL0BFM23LZBJTADNOE4" localSheetId="7" hidden="1">#REF!</definedName>
    <definedName name="BExOPFNYRBL0BFM23LZBJTADNOE4" localSheetId="3" hidden="1">#REF!</definedName>
    <definedName name="BExOPFNYRBL0BFM23LZBJTADNOE4" localSheetId="0" hidden="1">#REF!</definedName>
    <definedName name="BExOPFNYRBL0BFM23LZBJTADNOE4" localSheetId="1" hidden="1">#REF!</definedName>
    <definedName name="BExOPFNYRBL0BFM23LZBJTADNOE4" hidden="1">#REF!</definedName>
    <definedName name="BExOPINVFSIZMCVT9YGT2AODVCX3" localSheetId="7" hidden="1">#REF!</definedName>
    <definedName name="BExOPINVFSIZMCVT9YGT2AODVCX3" localSheetId="3" hidden="1">#REF!</definedName>
    <definedName name="BExOPINVFSIZMCVT9YGT2AODVCX3" localSheetId="0" hidden="1">#REF!</definedName>
    <definedName name="BExOPINVFSIZMCVT9YGT2AODVCX3" localSheetId="1" hidden="1">#REF!</definedName>
    <definedName name="BExOPINVFSIZMCVT9YGT2AODVCX3" hidden="1">#REF!</definedName>
    <definedName name="BExOQ1JN4SAC44RTMZIGHSW023WA" localSheetId="7" hidden="1">#REF!</definedName>
    <definedName name="BExOQ1JN4SAC44RTMZIGHSW023WA" localSheetId="3" hidden="1">#REF!</definedName>
    <definedName name="BExOQ1JN4SAC44RTMZIGHSW023WA" localSheetId="0" hidden="1">#REF!</definedName>
    <definedName name="BExOQ1JN4SAC44RTMZIGHSW023WA" localSheetId="1" hidden="1">#REF!</definedName>
    <definedName name="BExOQ1JN4SAC44RTMZIGHSW023WA" hidden="1">#REF!</definedName>
    <definedName name="BExOQ256YMF115DJL3KBPNKABJ90" localSheetId="7" hidden="1">#REF!</definedName>
    <definedName name="BExOQ256YMF115DJL3KBPNKABJ90" localSheetId="3" hidden="1">#REF!</definedName>
    <definedName name="BExOQ256YMF115DJL3KBPNKABJ90" localSheetId="0" hidden="1">#REF!</definedName>
    <definedName name="BExOQ256YMF115DJL3KBPNKABJ90" localSheetId="1" hidden="1">#REF!</definedName>
    <definedName name="BExOQ256YMF115DJL3KBPNKABJ90" hidden="1">#REF!</definedName>
    <definedName name="BExQ19DEUOLC11IW32E2AMVZLFF1" localSheetId="7" hidden="1">#REF!</definedName>
    <definedName name="BExQ19DEUOLC11IW32E2AMVZLFF1" localSheetId="3" hidden="1">#REF!</definedName>
    <definedName name="BExQ19DEUOLC11IW32E2AMVZLFF1" localSheetId="0" hidden="1">#REF!</definedName>
    <definedName name="BExQ19DEUOLC11IW32E2AMVZLFF1" localSheetId="1" hidden="1">#REF!</definedName>
    <definedName name="BExQ19DEUOLC11IW32E2AMVZLFF1" hidden="1">#REF!</definedName>
    <definedName name="BExQ1OCW3L24TN0BYVRE2NE3IK1O" localSheetId="7" hidden="1">#REF!</definedName>
    <definedName name="BExQ1OCW3L24TN0BYVRE2NE3IK1O" localSheetId="3" hidden="1">#REF!</definedName>
    <definedName name="BExQ1OCW3L24TN0BYVRE2NE3IK1O" localSheetId="0" hidden="1">#REF!</definedName>
    <definedName name="BExQ1OCW3L24TN0BYVRE2NE3IK1O" localSheetId="1" hidden="1">#REF!</definedName>
    <definedName name="BExQ1OCW3L24TN0BYVRE2NE3IK1O" hidden="1">#REF!</definedName>
    <definedName name="BExQ29C73XR33S3668YYSYZAIHTG" localSheetId="7" hidden="1">#REF!</definedName>
    <definedName name="BExQ29C73XR33S3668YYSYZAIHTG" localSheetId="3" hidden="1">#REF!</definedName>
    <definedName name="BExQ29C73XR33S3668YYSYZAIHTG" localSheetId="0" hidden="1">#REF!</definedName>
    <definedName name="BExQ29C73XR33S3668YYSYZAIHTG" localSheetId="1" hidden="1">#REF!</definedName>
    <definedName name="BExQ29C73XR33S3668YYSYZAIHTG" hidden="1">#REF!</definedName>
    <definedName name="BExQ2FS228IUDUP2023RA1D4AO4C" localSheetId="7" hidden="1">#REF!</definedName>
    <definedName name="BExQ2FS228IUDUP2023RA1D4AO4C" localSheetId="3" hidden="1">#REF!</definedName>
    <definedName name="BExQ2FS228IUDUP2023RA1D4AO4C" localSheetId="0" hidden="1">#REF!</definedName>
    <definedName name="BExQ2FS228IUDUP2023RA1D4AO4C" localSheetId="1" hidden="1">#REF!</definedName>
    <definedName name="BExQ2FS228IUDUP2023RA1D4AO4C" hidden="1">#REF!</definedName>
    <definedName name="BExQ2L0XYWLY9VPZWXYYFRIRQRJ1" localSheetId="7" hidden="1">#REF!</definedName>
    <definedName name="BExQ2L0XYWLY9VPZWXYYFRIRQRJ1" localSheetId="3" hidden="1">#REF!</definedName>
    <definedName name="BExQ2L0XYWLY9VPZWXYYFRIRQRJ1" localSheetId="0" hidden="1">#REF!</definedName>
    <definedName name="BExQ2L0XYWLY9VPZWXYYFRIRQRJ1" localSheetId="1" hidden="1">#REF!</definedName>
    <definedName name="BExQ2L0XYWLY9VPZWXYYFRIRQRJ1" hidden="1">#REF!</definedName>
    <definedName name="BExQ2M841F5Z1BQYR8DG5FKK0LIU" localSheetId="7" hidden="1">#REF!</definedName>
    <definedName name="BExQ2M841F5Z1BQYR8DG5FKK0LIU" localSheetId="3" hidden="1">#REF!</definedName>
    <definedName name="BExQ2M841F5Z1BQYR8DG5FKK0LIU" localSheetId="0" hidden="1">#REF!</definedName>
    <definedName name="BExQ2M841F5Z1BQYR8DG5FKK0LIU" localSheetId="1" hidden="1">#REF!</definedName>
    <definedName name="BExQ2M841F5Z1BQYR8DG5FKK0LIU" hidden="1">#REF!</definedName>
    <definedName name="BExQ2STHO7AXYTS1VPPHQMX1WT30" localSheetId="7" hidden="1">#REF!</definedName>
    <definedName name="BExQ2STHO7AXYTS1VPPHQMX1WT30" localSheetId="3" hidden="1">#REF!</definedName>
    <definedName name="BExQ2STHO7AXYTS1VPPHQMX1WT30" localSheetId="0" hidden="1">#REF!</definedName>
    <definedName name="BExQ2STHO7AXYTS1VPPHQMX1WT30" localSheetId="1" hidden="1">#REF!</definedName>
    <definedName name="BExQ2STHO7AXYTS1VPPHQMX1WT30" hidden="1">#REF!</definedName>
    <definedName name="BExQ2XWXHMQMQ99FF9293AEQHABB" localSheetId="7" hidden="1">#REF!</definedName>
    <definedName name="BExQ2XWXHMQMQ99FF9293AEQHABB" localSheetId="3" hidden="1">#REF!</definedName>
    <definedName name="BExQ2XWXHMQMQ99FF9293AEQHABB" localSheetId="0" hidden="1">#REF!</definedName>
    <definedName name="BExQ2XWXHMQMQ99FF9293AEQHABB" localSheetId="1" hidden="1">#REF!</definedName>
    <definedName name="BExQ2XWXHMQMQ99FF9293AEQHABB" hidden="1">#REF!</definedName>
    <definedName name="BExQ300G8I8TK45A0MVHV15422EU" localSheetId="7" hidden="1">#REF!</definedName>
    <definedName name="BExQ300G8I8TK45A0MVHV15422EU" localSheetId="3" hidden="1">#REF!</definedName>
    <definedName name="BExQ300G8I8TK45A0MVHV15422EU" localSheetId="0" hidden="1">#REF!</definedName>
    <definedName name="BExQ300G8I8TK45A0MVHV15422EU" localSheetId="1" hidden="1">#REF!</definedName>
    <definedName name="BExQ300G8I8TK45A0MVHV15422EU" hidden="1">#REF!</definedName>
    <definedName name="BExQ305RBEODGNAETZ0EZQLLDZZD" localSheetId="7" hidden="1">#REF!</definedName>
    <definedName name="BExQ305RBEODGNAETZ0EZQLLDZZD" localSheetId="3" hidden="1">#REF!</definedName>
    <definedName name="BExQ305RBEODGNAETZ0EZQLLDZZD" localSheetId="0" hidden="1">#REF!</definedName>
    <definedName name="BExQ305RBEODGNAETZ0EZQLLDZZD" localSheetId="1" hidden="1">#REF!</definedName>
    <definedName name="BExQ305RBEODGNAETZ0EZQLLDZZD" hidden="1">#REF!</definedName>
    <definedName name="BExQ37SZQJSC2C73FY2IJY852LVP" localSheetId="7" hidden="1">#REF!</definedName>
    <definedName name="BExQ37SZQJSC2C73FY2IJY852LVP" localSheetId="3" hidden="1">#REF!</definedName>
    <definedName name="BExQ37SZQJSC2C73FY2IJY852LVP" localSheetId="0" hidden="1">#REF!</definedName>
    <definedName name="BExQ37SZQJSC2C73FY2IJY852LVP" localSheetId="1" hidden="1">#REF!</definedName>
    <definedName name="BExQ37SZQJSC2C73FY2IJY852LVP" hidden="1">#REF!</definedName>
    <definedName name="BExQ39R28MXSG2SEV956F0KZ20AN" localSheetId="7" hidden="1">#REF!</definedName>
    <definedName name="BExQ39R28MXSG2SEV956F0KZ20AN" localSheetId="3" hidden="1">#REF!</definedName>
    <definedName name="BExQ39R28MXSG2SEV956F0KZ20AN" localSheetId="0" hidden="1">#REF!</definedName>
    <definedName name="BExQ39R28MXSG2SEV956F0KZ20AN" localSheetId="1" hidden="1">#REF!</definedName>
    <definedName name="BExQ39R28MXSG2SEV956F0KZ20AN" hidden="1">#REF!</definedName>
    <definedName name="BExQ3D1P3M5Z3HLMEZ17E0BLEE4U" localSheetId="7" hidden="1">#REF!</definedName>
    <definedName name="BExQ3D1P3M5Z3HLMEZ17E0BLEE4U" localSheetId="3" hidden="1">#REF!</definedName>
    <definedName name="BExQ3D1P3M5Z3HLMEZ17E0BLEE4U" localSheetId="0" hidden="1">#REF!</definedName>
    <definedName name="BExQ3D1P3M5Z3HLMEZ17E0BLEE4U" localSheetId="1" hidden="1">#REF!</definedName>
    <definedName name="BExQ3D1P3M5Z3HLMEZ17E0BLEE4U" hidden="1">#REF!</definedName>
    <definedName name="BExQ3EZX6BA2WHKI84SG78UPRTSE" localSheetId="7" hidden="1">#REF!</definedName>
    <definedName name="BExQ3EZX6BA2WHKI84SG78UPRTSE" localSheetId="3" hidden="1">#REF!</definedName>
    <definedName name="BExQ3EZX6BA2WHKI84SG78UPRTSE" localSheetId="0" hidden="1">#REF!</definedName>
    <definedName name="BExQ3EZX6BA2WHKI84SG78UPRTSE" localSheetId="1" hidden="1">#REF!</definedName>
    <definedName name="BExQ3EZX6BA2WHKI84SG78UPRTSE" hidden="1">#REF!</definedName>
    <definedName name="BExQ3KOX6620WUSBG7PGACNC936P" localSheetId="7" hidden="1">#REF!</definedName>
    <definedName name="BExQ3KOX6620WUSBG7PGACNC936P" localSheetId="3" hidden="1">#REF!</definedName>
    <definedName name="BExQ3KOX6620WUSBG7PGACNC936P" localSheetId="0" hidden="1">#REF!</definedName>
    <definedName name="BExQ3KOX6620WUSBG7PGACNC936P" localSheetId="1" hidden="1">#REF!</definedName>
    <definedName name="BExQ3KOX6620WUSBG7PGACNC936P" hidden="1">#REF!</definedName>
    <definedName name="BExQ3O4W7QF8BOXTUT4IOGF6YKUD" localSheetId="7" hidden="1">#REF!</definedName>
    <definedName name="BExQ3O4W7QF8BOXTUT4IOGF6YKUD" localSheetId="3" hidden="1">#REF!</definedName>
    <definedName name="BExQ3O4W7QF8BOXTUT4IOGF6YKUD" localSheetId="0" hidden="1">#REF!</definedName>
    <definedName name="BExQ3O4W7QF8BOXTUT4IOGF6YKUD" localSheetId="1" hidden="1">#REF!</definedName>
    <definedName name="BExQ3O4W7QF8BOXTUT4IOGF6YKUD" hidden="1">#REF!</definedName>
    <definedName name="BExQ3PXOWSN8561ZR8IEY8ZASI3B" localSheetId="7" hidden="1">#REF!</definedName>
    <definedName name="BExQ3PXOWSN8561ZR8IEY8ZASI3B" localSheetId="3" hidden="1">#REF!</definedName>
    <definedName name="BExQ3PXOWSN8561ZR8IEY8ZASI3B" localSheetId="0" hidden="1">#REF!</definedName>
    <definedName name="BExQ3PXOWSN8561ZR8IEY8ZASI3B" localSheetId="1" hidden="1">#REF!</definedName>
    <definedName name="BExQ3PXOWSN8561ZR8IEY8ZASI3B" hidden="1">#REF!</definedName>
    <definedName name="BExQ3TZF04IPY0B0UG9CQQ5736UA" localSheetId="7" hidden="1">#REF!</definedName>
    <definedName name="BExQ3TZF04IPY0B0UG9CQQ5736UA" localSheetId="3" hidden="1">#REF!</definedName>
    <definedName name="BExQ3TZF04IPY0B0UG9CQQ5736UA" localSheetId="0" hidden="1">#REF!</definedName>
    <definedName name="BExQ3TZF04IPY0B0UG9CQQ5736UA" localSheetId="1" hidden="1">#REF!</definedName>
    <definedName name="BExQ3TZF04IPY0B0UG9CQQ5736UA" hidden="1">#REF!</definedName>
    <definedName name="BExQ42IU9MNDYLODP41DL6YTZMAR" localSheetId="7" hidden="1">#REF!</definedName>
    <definedName name="BExQ42IU9MNDYLODP41DL6YTZMAR" localSheetId="3" hidden="1">#REF!</definedName>
    <definedName name="BExQ42IU9MNDYLODP41DL6YTZMAR" localSheetId="0" hidden="1">#REF!</definedName>
    <definedName name="BExQ42IU9MNDYLODP41DL6YTZMAR" localSheetId="1" hidden="1">#REF!</definedName>
    <definedName name="BExQ42IU9MNDYLODP41DL6YTZMAR" hidden="1">#REF!</definedName>
    <definedName name="BExQ42O4PHH156IHXSW0JAYAC0NJ" localSheetId="7" hidden="1">#REF!</definedName>
    <definedName name="BExQ42O4PHH156IHXSW0JAYAC0NJ" localSheetId="3" hidden="1">#REF!</definedName>
    <definedName name="BExQ42O4PHH156IHXSW0JAYAC0NJ" localSheetId="0" hidden="1">#REF!</definedName>
    <definedName name="BExQ42O4PHH156IHXSW0JAYAC0NJ" localSheetId="1" hidden="1">#REF!</definedName>
    <definedName name="BExQ42O4PHH156IHXSW0JAYAC0NJ" hidden="1">#REF!</definedName>
    <definedName name="BExQ452HF7N1HYPXJXQ8WD6SOWUV" localSheetId="7" hidden="1">#REF!</definedName>
    <definedName name="BExQ452HF7N1HYPXJXQ8WD6SOWUV" localSheetId="3" hidden="1">#REF!</definedName>
    <definedName name="BExQ452HF7N1HYPXJXQ8WD6SOWUV" localSheetId="0" hidden="1">#REF!</definedName>
    <definedName name="BExQ452HF7N1HYPXJXQ8WD6SOWUV" localSheetId="1" hidden="1">#REF!</definedName>
    <definedName name="BExQ452HF7N1HYPXJXQ8WD6SOWUV" hidden="1">#REF!</definedName>
    <definedName name="BExQ4BTBSHPHVEDRCXC2ROW8PLFC" localSheetId="7" hidden="1">#REF!</definedName>
    <definedName name="BExQ4BTBSHPHVEDRCXC2ROW8PLFC" localSheetId="3" hidden="1">#REF!</definedName>
    <definedName name="BExQ4BTBSHPHVEDRCXC2ROW8PLFC" localSheetId="0" hidden="1">#REF!</definedName>
    <definedName name="BExQ4BTBSHPHVEDRCXC2ROW8PLFC" localSheetId="1" hidden="1">#REF!</definedName>
    <definedName name="BExQ4BTBSHPHVEDRCXC2ROW8PLFC" hidden="1">#REF!</definedName>
    <definedName name="BExQ4DGKF54SRKQUTUT4B1CZSS62" localSheetId="7" hidden="1">#REF!</definedName>
    <definedName name="BExQ4DGKF54SRKQUTUT4B1CZSS62" localSheetId="3" hidden="1">#REF!</definedName>
    <definedName name="BExQ4DGKF54SRKQUTUT4B1CZSS62" localSheetId="0" hidden="1">#REF!</definedName>
    <definedName name="BExQ4DGKF54SRKQUTUT4B1CZSS62" localSheetId="1" hidden="1">#REF!</definedName>
    <definedName name="BExQ4DGKF54SRKQUTUT4B1CZSS62" hidden="1">#REF!</definedName>
    <definedName name="BExQ4T74LQ5PYTV1MUQUW75A4BDY" localSheetId="7" hidden="1">#REF!</definedName>
    <definedName name="BExQ4T74LQ5PYTV1MUQUW75A4BDY" localSheetId="3" hidden="1">#REF!</definedName>
    <definedName name="BExQ4T74LQ5PYTV1MUQUW75A4BDY" localSheetId="0" hidden="1">#REF!</definedName>
    <definedName name="BExQ4T74LQ5PYTV1MUQUW75A4BDY" localSheetId="1" hidden="1">#REF!</definedName>
    <definedName name="BExQ4T74LQ5PYTV1MUQUW75A4BDY" hidden="1">#REF!</definedName>
    <definedName name="BExQ4XJHD7EJCNH7S1MJDZJ2MNWG" localSheetId="7" hidden="1">#REF!</definedName>
    <definedName name="BExQ4XJHD7EJCNH7S1MJDZJ2MNWG" localSheetId="3" hidden="1">#REF!</definedName>
    <definedName name="BExQ4XJHD7EJCNH7S1MJDZJ2MNWG" localSheetId="0" hidden="1">#REF!</definedName>
    <definedName name="BExQ4XJHD7EJCNH7S1MJDZJ2MNWG" localSheetId="1" hidden="1">#REF!</definedName>
    <definedName name="BExQ4XJHD7EJCNH7S1MJDZJ2MNWG" hidden="1">#REF!</definedName>
    <definedName name="BExQ5039ZCEWBUJHU682G4S89J03" localSheetId="7" hidden="1">#REF!</definedName>
    <definedName name="BExQ5039ZCEWBUJHU682G4S89J03" localSheetId="3" hidden="1">#REF!</definedName>
    <definedName name="BExQ5039ZCEWBUJHU682G4S89J03" localSheetId="0" hidden="1">#REF!</definedName>
    <definedName name="BExQ5039ZCEWBUJHU682G4S89J03" localSheetId="1" hidden="1">#REF!</definedName>
    <definedName name="BExQ5039ZCEWBUJHU682G4S89J03" hidden="1">#REF!</definedName>
    <definedName name="BExQ56Z9W6YHZHRXOFFI8EFA7CDI" localSheetId="7" hidden="1">#REF!</definedName>
    <definedName name="BExQ56Z9W6YHZHRXOFFI8EFA7CDI" localSheetId="3" hidden="1">#REF!</definedName>
    <definedName name="BExQ56Z9W6YHZHRXOFFI8EFA7CDI" localSheetId="0" hidden="1">#REF!</definedName>
    <definedName name="BExQ56Z9W6YHZHRXOFFI8EFA7CDI" localSheetId="1" hidden="1">#REF!</definedName>
    <definedName name="BExQ56Z9W6YHZHRXOFFI8EFA7CDI" hidden="1">#REF!</definedName>
    <definedName name="BExQ58MP5FO5Q5CIXVMMYWWPEFW3" localSheetId="7" hidden="1">#REF!</definedName>
    <definedName name="BExQ58MP5FO5Q5CIXVMMYWWPEFW3" localSheetId="3" hidden="1">#REF!</definedName>
    <definedName name="BExQ58MP5FO5Q5CIXVMMYWWPEFW3" localSheetId="0" hidden="1">#REF!</definedName>
    <definedName name="BExQ58MP5FO5Q5CIXVMMYWWPEFW3" localSheetId="1" hidden="1">#REF!</definedName>
    <definedName name="BExQ58MP5FO5Q5CIXVMMYWWPEFW3" hidden="1">#REF!</definedName>
    <definedName name="BExQ5KX3Z668H1KUCKZ9J24HUQ1F" localSheetId="7" hidden="1">#REF!</definedName>
    <definedName name="BExQ5KX3Z668H1KUCKZ9J24HUQ1F" localSheetId="3" hidden="1">#REF!</definedName>
    <definedName name="BExQ5KX3Z668H1KUCKZ9J24HUQ1F" localSheetId="0" hidden="1">#REF!</definedName>
    <definedName name="BExQ5KX3Z668H1KUCKZ9J24HUQ1F" localSheetId="1" hidden="1">#REF!</definedName>
    <definedName name="BExQ5KX3Z668H1KUCKZ9J24HUQ1F" hidden="1">#REF!</definedName>
    <definedName name="BExQ5SPMSOCJYLAY20NB5A6O32RE" localSheetId="7" hidden="1">#REF!</definedName>
    <definedName name="BExQ5SPMSOCJYLAY20NB5A6O32RE" localSheetId="3" hidden="1">#REF!</definedName>
    <definedName name="BExQ5SPMSOCJYLAY20NB5A6O32RE" localSheetId="0" hidden="1">#REF!</definedName>
    <definedName name="BExQ5SPMSOCJYLAY20NB5A6O32RE" localSheetId="1" hidden="1">#REF!</definedName>
    <definedName name="BExQ5SPMSOCJYLAY20NB5A6O32RE" hidden="1">#REF!</definedName>
    <definedName name="BExQ5UICMGTMK790KTLK49MAGXRC" localSheetId="7" hidden="1">#REF!</definedName>
    <definedName name="BExQ5UICMGTMK790KTLK49MAGXRC" localSheetId="3" hidden="1">#REF!</definedName>
    <definedName name="BExQ5UICMGTMK790KTLK49MAGXRC" localSheetId="0" hidden="1">#REF!</definedName>
    <definedName name="BExQ5UICMGTMK790KTLK49MAGXRC" localSheetId="1" hidden="1">#REF!</definedName>
    <definedName name="BExQ5UICMGTMK790KTLK49MAGXRC" hidden="1">#REF!</definedName>
    <definedName name="BExQ5YUUK9FD0QGTY4WD0W90O7OL" localSheetId="7" hidden="1">#REF!</definedName>
    <definedName name="BExQ5YUUK9FD0QGTY4WD0W90O7OL" localSheetId="3" hidden="1">#REF!</definedName>
    <definedName name="BExQ5YUUK9FD0QGTY4WD0W90O7OL" localSheetId="0" hidden="1">#REF!</definedName>
    <definedName name="BExQ5YUUK9FD0QGTY4WD0W90O7OL" localSheetId="1" hidden="1">#REF!</definedName>
    <definedName name="BExQ5YUUK9FD0QGTY4WD0W90O7OL" hidden="1">#REF!</definedName>
    <definedName name="BExQ62WGBSDPG7ZU34W0N8X45R3X" localSheetId="7" hidden="1">#REF!</definedName>
    <definedName name="BExQ62WGBSDPG7ZU34W0N8X45R3X" localSheetId="3" hidden="1">#REF!</definedName>
    <definedName name="BExQ62WGBSDPG7ZU34W0N8X45R3X" localSheetId="0" hidden="1">#REF!</definedName>
    <definedName name="BExQ62WGBSDPG7ZU34W0N8X45R3X" localSheetId="1" hidden="1">#REF!</definedName>
    <definedName name="BExQ62WGBSDPG7ZU34W0N8X45R3X" hidden="1">#REF!</definedName>
    <definedName name="BExQ63793YQ9BH7JLCNRIATIGTRG" localSheetId="7" hidden="1">#REF!</definedName>
    <definedName name="BExQ63793YQ9BH7JLCNRIATIGTRG" localSheetId="3" hidden="1">#REF!</definedName>
    <definedName name="BExQ63793YQ9BH7JLCNRIATIGTRG" localSheetId="0" hidden="1">#REF!</definedName>
    <definedName name="BExQ63793YQ9BH7JLCNRIATIGTRG" localSheetId="1" hidden="1">#REF!</definedName>
    <definedName name="BExQ63793YQ9BH7JLCNRIATIGTRG" hidden="1">#REF!</definedName>
    <definedName name="BExQ6CN1EF2UPZ57ZYMGK8TUJQSS" localSheetId="7" hidden="1">#REF!</definedName>
    <definedName name="BExQ6CN1EF2UPZ57ZYMGK8TUJQSS" localSheetId="3" hidden="1">#REF!</definedName>
    <definedName name="BExQ6CN1EF2UPZ57ZYMGK8TUJQSS" localSheetId="0" hidden="1">#REF!</definedName>
    <definedName name="BExQ6CN1EF2UPZ57ZYMGK8TUJQSS" localSheetId="1" hidden="1">#REF!</definedName>
    <definedName name="BExQ6CN1EF2UPZ57ZYMGK8TUJQSS" hidden="1">#REF!</definedName>
    <definedName name="BExQ6FSF8BMWVLJI7Y7MKPG9SU5O" localSheetId="7" hidden="1">#REF!</definedName>
    <definedName name="BExQ6FSF8BMWVLJI7Y7MKPG9SU5O" localSheetId="3" hidden="1">#REF!</definedName>
    <definedName name="BExQ6FSF8BMWVLJI7Y7MKPG9SU5O" localSheetId="0" hidden="1">#REF!</definedName>
    <definedName name="BExQ6FSF8BMWVLJI7Y7MKPG9SU5O" localSheetId="1" hidden="1">#REF!</definedName>
    <definedName name="BExQ6FSF8BMWVLJI7Y7MKPG9SU5O" hidden="1">#REF!</definedName>
    <definedName name="BExQ6M2YXJ8AMRJF3QGHC40ADAHZ" localSheetId="7" hidden="1">#REF!</definedName>
    <definedName name="BExQ6M2YXJ8AMRJF3QGHC40ADAHZ" localSheetId="3" hidden="1">#REF!</definedName>
    <definedName name="BExQ6M2YXJ8AMRJF3QGHC40ADAHZ" localSheetId="0" hidden="1">#REF!</definedName>
    <definedName name="BExQ6M2YXJ8AMRJF3QGHC40ADAHZ" localSheetId="1" hidden="1">#REF!</definedName>
    <definedName name="BExQ6M2YXJ8AMRJF3QGHC40ADAHZ" hidden="1">#REF!</definedName>
    <definedName name="BExQ6M8B0X44N9TV56ATUVHGDI00" localSheetId="7" hidden="1">#REF!</definedName>
    <definedName name="BExQ6M8B0X44N9TV56ATUVHGDI00" localSheetId="3" hidden="1">#REF!</definedName>
    <definedName name="BExQ6M8B0X44N9TV56ATUVHGDI00" localSheetId="0" hidden="1">#REF!</definedName>
    <definedName name="BExQ6M8B0X44N9TV56ATUVHGDI00" localSheetId="1" hidden="1">#REF!</definedName>
    <definedName name="BExQ6M8B0X44N9TV56ATUVHGDI00" hidden="1">#REF!</definedName>
    <definedName name="BExQ6POH065GV0I74XXVD0VUPBJW" localSheetId="7" hidden="1">#REF!</definedName>
    <definedName name="BExQ6POH065GV0I74XXVD0VUPBJW" localSheetId="3" hidden="1">#REF!</definedName>
    <definedName name="BExQ6POH065GV0I74XXVD0VUPBJW" localSheetId="0" hidden="1">#REF!</definedName>
    <definedName name="BExQ6POH065GV0I74XXVD0VUPBJW" localSheetId="1" hidden="1">#REF!</definedName>
    <definedName name="BExQ6POH065GV0I74XXVD0VUPBJW" hidden="1">#REF!</definedName>
    <definedName name="BExQ6WV9KPSMXPPLGZ3KK4WNYTHU" localSheetId="7" hidden="1">#REF!</definedName>
    <definedName name="BExQ6WV9KPSMXPPLGZ3KK4WNYTHU" localSheetId="3" hidden="1">#REF!</definedName>
    <definedName name="BExQ6WV9KPSMXPPLGZ3KK4WNYTHU" localSheetId="0" hidden="1">#REF!</definedName>
    <definedName name="BExQ6WV9KPSMXPPLGZ3KK4WNYTHU" localSheetId="1" hidden="1">#REF!</definedName>
    <definedName name="BExQ6WV9KPSMXPPLGZ3KK4WNYTHU" hidden="1">#REF!</definedName>
    <definedName name="BExQ7541G92R52ECOIYO6UXIWJJ4" localSheetId="7" hidden="1">#REF!</definedName>
    <definedName name="BExQ7541G92R52ECOIYO6UXIWJJ4" localSheetId="3" hidden="1">#REF!</definedName>
    <definedName name="BExQ7541G92R52ECOIYO6UXIWJJ4" localSheetId="0" hidden="1">#REF!</definedName>
    <definedName name="BExQ7541G92R52ECOIYO6UXIWJJ4" localSheetId="1" hidden="1">#REF!</definedName>
    <definedName name="BExQ7541G92R52ECOIYO6UXIWJJ4" hidden="1">#REF!</definedName>
    <definedName name="BExQ783XTMM2A9I3UKCFWJH1PP2N" localSheetId="7" hidden="1">#REF!</definedName>
    <definedName name="BExQ783XTMM2A9I3UKCFWJH1PP2N" localSheetId="3" hidden="1">#REF!</definedName>
    <definedName name="BExQ783XTMM2A9I3UKCFWJH1PP2N" localSheetId="0" hidden="1">#REF!</definedName>
    <definedName name="BExQ783XTMM2A9I3UKCFWJH1PP2N" localSheetId="1" hidden="1">#REF!</definedName>
    <definedName name="BExQ783XTMM2A9I3UKCFWJH1PP2N" hidden="1">#REF!</definedName>
    <definedName name="BExQ79LX01ZPQB8EGD1ZHR2VK2H3" localSheetId="7" hidden="1">#REF!</definedName>
    <definedName name="BExQ79LX01ZPQB8EGD1ZHR2VK2H3" localSheetId="3" hidden="1">#REF!</definedName>
    <definedName name="BExQ79LX01ZPQB8EGD1ZHR2VK2H3" localSheetId="0" hidden="1">#REF!</definedName>
    <definedName name="BExQ79LX01ZPQB8EGD1ZHR2VK2H3" localSheetId="1" hidden="1">#REF!</definedName>
    <definedName name="BExQ79LX01ZPQB8EGD1ZHR2VK2H3" hidden="1">#REF!</definedName>
    <definedName name="BExQ7B3V9MGDK2OIJ61XXFBFLJFZ" localSheetId="7" hidden="1">#REF!</definedName>
    <definedName name="BExQ7B3V9MGDK2OIJ61XXFBFLJFZ" localSheetId="3" hidden="1">#REF!</definedName>
    <definedName name="BExQ7B3V9MGDK2OIJ61XXFBFLJFZ" localSheetId="0" hidden="1">#REF!</definedName>
    <definedName name="BExQ7B3V9MGDK2OIJ61XXFBFLJFZ" localSheetId="1" hidden="1">#REF!</definedName>
    <definedName name="BExQ7B3V9MGDK2OIJ61XXFBFLJFZ" hidden="1">#REF!</definedName>
    <definedName name="BExQ7CB046NVPF9ZXDGA7OXOLSLX" localSheetId="7" hidden="1">#REF!</definedName>
    <definedName name="BExQ7CB046NVPF9ZXDGA7OXOLSLX" localSheetId="3" hidden="1">#REF!</definedName>
    <definedName name="BExQ7CB046NVPF9ZXDGA7OXOLSLX" localSheetId="0" hidden="1">#REF!</definedName>
    <definedName name="BExQ7CB046NVPF9ZXDGA7OXOLSLX" localSheetId="1" hidden="1">#REF!</definedName>
    <definedName name="BExQ7CB046NVPF9ZXDGA7OXOLSLX" hidden="1">#REF!</definedName>
    <definedName name="BExQ7IWDCGGOO1HTJ97YGO1CK3R9" localSheetId="7" hidden="1">#REF!</definedName>
    <definedName name="BExQ7IWDCGGOO1HTJ97YGO1CK3R9" localSheetId="3" hidden="1">#REF!</definedName>
    <definedName name="BExQ7IWDCGGOO1HTJ97YGO1CK3R9" localSheetId="0" hidden="1">#REF!</definedName>
    <definedName name="BExQ7IWDCGGOO1HTJ97YGO1CK3R9" localSheetId="1" hidden="1">#REF!</definedName>
    <definedName name="BExQ7IWDCGGOO1HTJ97YGO1CK3R9" hidden="1">#REF!</definedName>
    <definedName name="BExQ7JNFIEGS2HKNBALH3Q2N5G7Z" localSheetId="7" hidden="1">#REF!</definedName>
    <definedName name="BExQ7JNFIEGS2HKNBALH3Q2N5G7Z" localSheetId="3" hidden="1">#REF!</definedName>
    <definedName name="BExQ7JNFIEGS2HKNBALH3Q2N5G7Z" localSheetId="0" hidden="1">#REF!</definedName>
    <definedName name="BExQ7JNFIEGS2HKNBALH3Q2N5G7Z" localSheetId="1" hidden="1">#REF!</definedName>
    <definedName name="BExQ7JNFIEGS2HKNBALH3Q2N5G7Z" hidden="1">#REF!</definedName>
    <definedName name="BExQ7MY3U2Z1IZ71U5LJUD00VVB4" localSheetId="7" hidden="1">#REF!</definedName>
    <definedName name="BExQ7MY3U2Z1IZ71U5LJUD00VVB4" localSheetId="3" hidden="1">#REF!</definedName>
    <definedName name="BExQ7MY3U2Z1IZ71U5LJUD00VVB4" localSheetId="0" hidden="1">#REF!</definedName>
    <definedName name="BExQ7MY3U2Z1IZ71U5LJUD00VVB4" localSheetId="1" hidden="1">#REF!</definedName>
    <definedName name="BExQ7MY3U2Z1IZ71U5LJUD00VVB4" hidden="1">#REF!</definedName>
    <definedName name="BExQ7XL2Q1GVUFL1F9KK0K0EXMWG" localSheetId="7" hidden="1">#REF!</definedName>
    <definedName name="BExQ7XL2Q1GVUFL1F9KK0K0EXMWG" localSheetId="3" hidden="1">#REF!</definedName>
    <definedName name="BExQ7XL2Q1GVUFL1F9KK0K0EXMWG" localSheetId="0" hidden="1">#REF!</definedName>
    <definedName name="BExQ7XL2Q1GVUFL1F9KK0K0EXMWG" localSheetId="1" hidden="1">#REF!</definedName>
    <definedName name="BExQ7XL2Q1GVUFL1F9KK0K0EXMWG" hidden="1">#REF!</definedName>
    <definedName name="BExQ8469L3ZRZ3KYZPYMSJIDL7Y5" localSheetId="7" hidden="1">#REF!</definedName>
    <definedName name="BExQ8469L3ZRZ3KYZPYMSJIDL7Y5" localSheetId="3" hidden="1">#REF!</definedName>
    <definedName name="BExQ8469L3ZRZ3KYZPYMSJIDL7Y5" localSheetId="0" hidden="1">#REF!</definedName>
    <definedName name="BExQ8469L3ZRZ3KYZPYMSJIDL7Y5" localSheetId="1" hidden="1">#REF!</definedName>
    <definedName name="BExQ8469L3ZRZ3KYZPYMSJIDL7Y5" hidden="1">#REF!</definedName>
    <definedName name="BExQ84MJB94HL3BWRN50M4NCB6Z0" localSheetId="7" hidden="1">#REF!</definedName>
    <definedName name="BExQ84MJB94HL3BWRN50M4NCB6Z0" localSheetId="3" hidden="1">#REF!</definedName>
    <definedName name="BExQ84MJB94HL3BWRN50M4NCB6Z0" localSheetId="0" hidden="1">#REF!</definedName>
    <definedName name="BExQ84MJB94HL3BWRN50M4NCB6Z0" localSheetId="1" hidden="1">#REF!</definedName>
    <definedName name="BExQ84MJB94HL3BWRN50M4NCB6Z0" hidden="1">#REF!</definedName>
    <definedName name="BExQ8583ZE00NW7T9OF11OT9IA14" localSheetId="7" hidden="1">#REF!</definedName>
    <definedName name="BExQ8583ZE00NW7T9OF11OT9IA14" localSheetId="3" hidden="1">#REF!</definedName>
    <definedName name="BExQ8583ZE00NW7T9OF11OT9IA14" localSheetId="0" hidden="1">#REF!</definedName>
    <definedName name="BExQ8583ZE00NW7T9OF11OT9IA14" localSheetId="1" hidden="1">#REF!</definedName>
    <definedName name="BExQ8583ZE00NW7T9OF11OT9IA14" hidden="1">#REF!</definedName>
    <definedName name="BExQ8A0RPE3IMIFIZLUE7KD2N21W" localSheetId="7" hidden="1">#REF!</definedName>
    <definedName name="BExQ8A0RPE3IMIFIZLUE7KD2N21W" localSheetId="3" hidden="1">#REF!</definedName>
    <definedName name="BExQ8A0RPE3IMIFIZLUE7KD2N21W" localSheetId="0" hidden="1">#REF!</definedName>
    <definedName name="BExQ8A0RPE3IMIFIZLUE7KD2N21W" localSheetId="1" hidden="1">#REF!</definedName>
    <definedName name="BExQ8A0RPE3IMIFIZLUE7KD2N21W" hidden="1">#REF!</definedName>
    <definedName name="BExQ8ABK6H1ADV2R2OYT8NFFYG2N" localSheetId="7" hidden="1">#REF!</definedName>
    <definedName name="BExQ8ABK6H1ADV2R2OYT8NFFYG2N" localSheetId="3" hidden="1">#REF!</definedName>
    <definedName name="BExQ8ABK6H1ADV2R2OYT8NFFYG2N" localSheetId="0" hidden="1">#REF!</definedName>
    <definedName name="BExQ8ABK6H1ADV2R2OYT8NFFYG2N" localSheetId="1" hidden="1">#REF!</definedName>
    <definedName name="BExQ8ABK6H1ADV2R2OYT8NFFYG2N" hidden="1">#REF!</definedName>
    <definedName name="BExQ8DM90XJ6GCJIK9LC5O82I2TJ" localSheetId="7" hidden="1">#REF!</definedName>
    <definedName name="BExQ8DM90XJ6GCJIK9LC5O82I2TJ" localSheetId="3" hidden="1">#REF!</definedName>
    <definedName name="BExQ8DM90XJ6GCJIK9LC5O82I2TJ" localSheetId="0" hidden="1">#REF!</definedName>
    <definedName name="BExQ8DM90XJ6GCJIK9LC5O82I2TJ" localSheetId="1" hidden="1">#REF!</definedName>
    <definedName name="BExQ8DM90XJ6GCJIK9LC5O82I2TJ" hidden="1">#REF!</definedName>
    <definedName name="BExQ8G0K46ZORA0QVQTDI7Z8LXGF" localSheetId="7" hidden="1">#REF!</definedName>
    <definedName name="BExQ8G0K46ZORA0QVQTDI7Z8LXGF" localSheetId="3" hidden="1">#REF!</definedName>
    <definedName name="BExQ8G0K46ZORA0QVQTDI7Z8LXGF" localSheetId="0" hidden="1">#REF!</definedName>
    <definedName name="BExQ8G0K46ZORA0QVQTDI7Z8LXGF" localSheetId="1" hidden="1">#REF!</definedName>
    <definedName name="BExQ8G0K46ZORA0QVQTDI7Z8LXGF" hidden="1">#REF!</definedName>
    <definedName name="BExQ8O3WEU8HNTTGKTW5T0QSKCLP" localSheetId="7" hidden="1">#REF!</definedName>
    <definedName name="BExQ8O3WEU8HNTTGKTW5T0QSKCLP" localSheetId="3" hidden="1">#REF!</definedName>
    <definedName name="BExQ8O3WEU8HNTTGKTW5T0QSKCLP" localSheetId="0" hidden="1">#REF!</definedName>
    <definedName name="BExQ8O3WEU8HNTTGKTW5T0QSKCLP" localSheetId="1" hidden="1">#REF!</definedName>
    <definedName name="BExQ8O3WEU8HNTTGKTW5T0QSKCLP" hidden="1">#REF!</definedName>
    <definedName name="BExQ8ZCEDBOBJA3D9LDP5TU2WYGR" localSheetId="7" hidden="1">#REF!</definedName>
    <definedName name="BExQ8ZCEDBOBJA3D9LDP5TU2WYGR" localSheetId="3" hidden="1">#REF!</definedName>
    <definedName name="BExQ8ZCEDBOBJA3D9LDP5TU2WYGR" localSheetId="0" hidden="1">#REF!</definedName>
    <definedName name="BExQ8ZCEDBOBJA3D9LDP5TU2WYGR" localSheetId="1" hidden="1">#REF!</definedName>
    <definedName name="BExQ8ZCEDBOBJA3D9LDP5TU2WYGR" hidden="1">#REF!</definedName>
    <definedName name="BExQ94LAW6MAQBWY25WTBFV5PPZJ" localSheetId="7" hidden="1">#REF!</definedName>
    <definedName name="BExQ94LAW6MAQBWY25WTBFV5PPZJ" localSheetId="3" hidden="1">#REF!</definedName>
    <definedName name="BExQ94LAW6MAQBWY25WTBFV5PPZJ" localSheetId="0" hidden="1">#REF!</definedName>
    <definedName name="BExQ94LAW6MAQBWY25WTBFV5PPZJ" localSheetId="1" hidden="1">#REF!</definedName>
    <definedName name="BExQ94LAW6MAQBWY25WTBFV5PPZJ" hidden="1">#REF!</definedName>
    <definedName name="BExQ968K8V66L55PCVI3B4VR4FW6" localSheetId="7" hidden="1">#REF!</definedName>
    <definedName name="BExQ968K8V66L55PCVI3B4VR4FW6" localSheetId="3" hidden="1">#REF!</definedName>
    <definedName name="BExQ968K8V66L55PCVI3B4VR4FW6" localSheetId="0" hidden="1">#REF!</definedName>
    <definedName name="BExQ968K8V66L55PCVI3B4VR4FW6" localSheetId="1" hidden="1">#REF!</definedName>
    <definedName name="BExQ968K8V66L55PCVI3B4VR4FW6" hidden="1">#REF!</definedName>
    <definedName name="BExQ97QIPOSSRK978N8P234Y1XA4" localSheetId="7" hidden="1">#REF!</definedName>
    <definedName name="BExQ97QIPOSSRK978N8P234Y1XA4" localSheetId="3" hidden="1">#REF!</definedName>
    <definedName name="BExQ97QIPOSSRK978N8P234Y1XA4" localSheetId="0" hidden="1">#REF!</definedName>
    <definedName name="BExQ97QIPOSSRK978N8P234Y1XA4" localSheetId="1" hidden="1">#REF!</definedName>
    <definedName name="BExQ97QIPOSSRK978N8P234Y1XA4" hidden="1">#REF!</definedName>
    <definedName name="BExQ9DFHXLBKBS9DWH05G83SL12Z" localSheetId="7" hidden="1">#REF!</definedName>
    <definedName name="BExQ9DFHXLBKBS9DWH05G83SL12Z" localSheetId="3" hidden="1">#REF!</definedName>
    <definedName name="BExQ9DFHXLBKBS9DWH05G83SL12Z" localSheetId="0" hidden="1">#REF!</definedName>
    <definedName name="BExQ9DFHXLBKBS9DWH05G83SL12Z" localSheetId="1" hidden="1">#REF!</definedName>
    <definedName name="BExQ9DFHXLBKBS9DWH05G83SL12Z" hidden="1">#REF!</definedName>
    <definedName name="BExQ9E6FBAXTHGF3RXANFIA77GXP" localSheetId="7" hidden="1">#REF!</definedName>
    <definedName name="BExQ9E6FBAXTHGF3RXANFIA77GXP" localSheetId="3" hidden="1">#REF!</definedName>
    <definedName name="BExQ9E6FBAXTHGF3RXANFIA77GXP" localSheetId="0" hidden="1">#REF!</definedName>
    <definedName name="BExQ9E6FBAXTHGF3RXANFIA77GXP" localSheetId="1" hidden="1">#REF!</definedName>
    <definedName name="BExQ9E6FBAXTHGF3RXANFIA77GXP" hidden="1">#REF!</definedName>
    <definedName name="BExQ9J4ID0TGFFFJSQ9PFAMXOYZ1" localSheetId="7" hidden="1">#REF!</definedName>
    <definedName name="BExQ9J4ID0TGFFFJSQ9PFAMXOYZ1" localSheetId="3" hidden="1">#REF!</definedName>
    <definedName name="BExQ9J4ID0TGFFFJSQ9PFAMXOYZ1" localSheetId="0" hidden="1">#REF!</definedName>
    <definedName name="BExQ9J4ID0TGFFFJSQ9PFAMXOYZ1" localSheetId="1" hidden="1">#REF!</definedName>
    <definedName name="BExQ9J4ID0TGFFFJSQ9PFAMXOYZ1" hidden="1">#REF!</definedName>
    <definedName name="BExQ9KX9734KIAK7IMRLHCPYDHO2" localSheetId="7" hidden="1">#REF!</definedName>
    <definedName name="BExQ9KX9734KIAK7IMRLHCPYDHO2" localSheetId="3" hidden="1">#REF!</definedName>
    <definedName name="BExQ9KX9734KIAK7IMRLHCPYDHO2" localSheetId="0" hidden="1">#REF!</definedName>
    <definedName name="BExQ9KX9734KIAK7IMRLHCPYDHO2" localSheetId="1" hidden="1">#REF!</definedName>
    <definedName name="BExQ9KX9734KIAK7IMRLHCPYDHO2" hidden="1">#REF!</definedName>
    <definedName name="BExQ9L81FF4I7816VTPFBDWVU4CW" localSheetId="7" hidden="1">#REF!</definedName>
    <definedName name="BExQ9L81FF4I7816VTPFBDWVU4CW" localSheetId="3" hidden="1">#REF!</definedName>
    <definedName name="BExQ9L81FF4I7816VTPFBDWVU4CW" localSheetId="0" hidden="1">#REF!</definedName>
    <definedName name="BExQ9L81FF4I7816VTPFBDWVU4CW" localSheetId="1" hidden="1">#REF!</definedName>
    <definedName name="BExQ9L81FF4I7816VTPFBDWVU4CW" hidden="1">#REF!</definedName>
    <definedName name="BExQ9M4E2ACZOWWWP1JJIQO8AHUM" localSheetId="7" hidden="1">#REF!</definedName>
    <definedName name="BExQ9M4E2ACZOWWWP1JJIQO8AHUM" localSheetId="3" hidden="1">#REF!</definedName>
    <definedName name="BExQ9M4E2ACZOWWWP1JJIQO8AHUM" localSheetId="0" hidden="1">#REF!</definedName>
    <definedName name="BExQ9M4E2ACZOWWWP1JJIQO8AHUM" localSheetId="1" hidden="1">#REF!</definedName>
    <definedName name="BExQ9M4E2ACZOWWWP1JJIQO8AHUM" hidden="1">#REF!</definedName>
    <definedName name="BExQ9TBCP5IJKSQLYEBE6FQLF16I" localSheetId="7" hidden="1">#REF!</definedName>
    <definedName name="BExQ9TBCP5IJKSQLYEBE6FQLF16I" localSheetId="3" hidden="1">#REF!</definedName>
    <definedName name="BExQ9TBCP5IJKSQLYEBE6FQLF16I" localSheetId="0" hidden="1">#REF!</definedName>
    <definedName name="BExQ9TBCP5IJKSQLYEBE6FQLF16I" localSheetId="1" hidden="1">#REF!</definedName>
    <definedName name="BExQ9TBCP5IJKSQLYEBE6FQLF16I" hidden="1">#REF!</definedName>
    <definedName name="BExQ9UTANMJCK7LJ4OQMD6F2Q01L" localSheetId="7" hidden="1">#REF!</definedName>
    <definedName name="BExQ9UTANMJCK7LJ4OQMD6F2Q01L" localSheetId="3" hidden="1">#REF!</definedName>
    <definedName name="BExQ9UTANMJCK7LJ4OQMD6F2Q01L" localSheetId="0" hidden="1">#REF!</definedName>
    <definedName name="BExQ9UTANMJCK7LJ4OQMD6F2Q01L" localSheetId="1" hidden="1">#REF!</definedName>
    <definedName name="BExQ9UTANMJCK7LJ4OQMD6F2Q01L" hidden="1">#REF!</definedName>
    <definedName name="BExQ9ZLYHWABXAA9NJDW8ZS0UQ9P" localSheetId="7" hidden="1">#REF!</definedName>
    <definedName name="BExQ9ZLYHWABXAA9NJDW8ZS0UQ9P" localSheetId="3" hidden="1">#REF!</definedName>
    <definedName name="BExQ9ZLYHWABXAA9NJDW8ZS0UQ9P" localSheetId="0" hidden="1">#REF!</definedName>
    <definedName name="BExQ9ZLYHWABXAA9NJDW8ZS0UQ9P" localSheetId="1" hidden="1">#REF!</definedName>
    <definedName name="BExQ9ZLYHWABXAA9NJDW8ZS0UQ9P" hidden="1">#REF!</definedName>
    <definedName name="BExQ9ZWQ19KSRZNZNPY6ZNWEST1J" localSheetId="7" hidden="1">#REF!</definedName>
    <definedName name="BExQ9ZWQ19KSRZNZNPY6ZNWEST1J" localSheetId="3" hidden="1">#REF!</definedName>
    <definedName name="BExQ9ZWQ19KSRZNZNPY6ZNWEST1J" localSheetId="0" hidden="1">#REF!</definedName>
    <definedName name="BExQ9ZWQ19KSRZNZNPY6ZNWEST1J" localSheetId="1" hidden="1">#REF!</definedName>
    <definedName name="BExQ9ZWQ19KSRZNZNPY6ZNWEST1J" hidden="1">#REF!</definedName>
    <definedName name="BExQA324HSCK40ENJUT9CS9EC71B" localSheetId="7" hidden="1">#REF!</definedName>
    <definedName name="BExQA324HSCK40ENJUT9CS9EC71B" localSheetId="3" hidden="1">#REF!</definedName>
    <definedName name="BExQA324HSCK40ENJUT9CS9EC71B" localSheetId="0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7" hidden="1">#REF!</definedName>
    <definedName name="BExQA55GY0STSNBWQCWN8E31ZXCS" localSheetId="3" hidden="1">#REF!</definedName>
    <definedName name="BExQA55GY0STSNBWQCWN8E31ZXCS" localSheetId="0" hidden="1">#REF!</definedName>
    <definedName name="BExQA55GY0STSNBWQCWN8E31ZXCS" localSheetId="1" hidden="1">#REF!</definedName>
    <definedName name="BExQA55GY0STSNBWQCWN8E31ZXCS" hidden="1">#REF!</definedName>
    <definedName name="BExQA7URC7M82I0T9RUF90GCS15S" localSheetId="7" hidden="1">#REF!</definedName>
    <definedName name="BExQA7URC7M82I0T9RUF90GCS15S" localSheetId="3" hidden="1">#REF!</definedName>
    <definedName name="BExQA7URC7M82I0T9RUF90GCS15S" localSheetId="0" hidden="1">#REF!</definedName>
    <definedName name="BExQA7URC7M82I0T9RUF90GCS15S" localSheetId="1" hidden="1">#REF!</definedName>
    <definedName name="BExQA7URC7M82I0T9RUF90GCS15S" hidden="1">#REF!</definedName>
    <definedName name="BExQA9HZIN9XEMHEEVHT99UU9Z82" localSheetId="7" hidden="1">#REF!</definedName>
    <definedName name="BExQA9HZIN9XEMHEEVHT99UU9Z82" localSheetId="3" hidden="1">#REF!</definedName>
    <definedName name="BExQA9HZIN9XEMHEEVHT99UU9Z82" localSheetId="0" hidden="1">#REF!</definedName>
    <definedName name="BExQA9HZIN9XEMHEEVHT99UU9Z82" localSheetId="1" hidden="1">#REF!</definedName>
    <definedName name="BExQA9HZIN9XEMHEEVHT99UU9Z82" hidden="1">#REF!</definedName>
    <definedName name="BExQAELFYH92K8CJL155181UDORO" localSheetId="7" hidden="1">#REF!</definedName>
    <definedName name="BExQAELFYH92K8CJL155181UDORO" localSheetId="3" hidden="1">#REF!</definedName>
    <definedName name="BExQAELFYH92K8CJL155181UDORO" localSheetId="0" hidden="1">#REF!</definedName>
    <definedName name="BExQAELFYH92K8CJL155181UDORO" localSheetId="1" hidden="1">#REF!</definedName>
    <definedName name="BExQAELFYH92K8CJL155181UDORO" hidden="1">#REF!</definedName>
    <definedName name="BExQAG8PP8R5NJKNQD1U4QOSD6X5" localSheetId="7" hidden="1">#REF!</definedName>
    <definedName name="BExQAG8PP8R5NJKNQD1U4QOSD6X5" localSheetId="3" hidden="1">#REF!</definedName>
    <definedName name="BExQAG8PP8R5NJKNQD1U4QOSD6X5" localSheetId="0" hidden="1">#REF!</definedName>
    <definedName name="BExQAG8PP8R5NJKNQD1U4QOSD6X5" localSheetId="1" hidden="1">#REF!</definedName>
    <definedName name="BExQAG8PP8R5NJKNQD1U4QOSD6X5" hidden="1">#REF!</definedName>
    <definedName name="BExQAVTR32SDHZQ69KNYF6UXXKS2" localSheetId="7" hidden="1">#REF!</definedName>
    <definedName name="BExQAVTR32SDHZQ69KNYF6UXXKS2" localSheetId="3" hidden="1">#REF!</definedName>
    <definedName name="BExQAVTR32SDHZQ69KNYF6UXXKS2" localSheetId="0" hidden="1">#REF!</definedName>
    <definedName name="BExQAVTR32SDHZQ69KNYF6UXXKS2" localSheetId="1" hidden="1">#REF!</definedName>
    <definedName name="BExQAVTR32SDHZQ69KNYF6UXXKS2" hidden="1">#REF!</definedName>
    <definedName name="BExQBBETZJ7LHJ9CLAL3GEKQFEGR" localSheetId="7" hidden="1">#REF!</definedName>
    <definedName name="BExQBBETZJ7LHJ9CLAL3GEKQFEGR" localSheetId="3" hidden="1">#REF!</definedName>
    <definedName name="BExQBBETZJ7LHJ9CLAL3GEKQFEGR" localSheetId="0" hidden="1">#REF!</definedName>
    <definedName name="BExQBBETZJ7LHJ9CLAL3GEKQFEGR" localSheetId="1" hidden="1">#REF!</definedName>
    <definedName name="BExQBBETZJ7LHJ9CLAL3GEKQFEGR" hidden="1">#REF!</definedName>
    <definedName name="BExQBDICMZTSA1X73TMHNO4JSFLN" localSheetId="7" hidden="1">#REF!</definedName>
    <definedName name="BExQBDICMZTSA1X73TMHNO4JSFLN" localSheetId="3" hidden="1">#REF!</definedName>
    <definedName name="BExQBDICMZTSA1X73TMHNO4JSFLN" localSheetId="0" hidden="1">#REF!</definedName>
    <definedName name="BExQBDICMZTSA1X73TMHNO4JSFLN" localSheetId="1" hidden="1">#REF!</definedName>
    <definedName name="BExQBDICMZTSA1X73TMHNO4JSFLN" hidden="1">#REF!</definedName>
    <definedName name="BExQBEER6CRCRPSSL61S0OMH57ZA" localSheetId="7" hidden="1">#REF!</definedName>
    <definedName name="BExQBEER6CRCRPSSL61S0OMH57ZA" localSheetId="3" hidden="1">#REF!</definedName>
    <definedName name="BExQBEER6CRCRPSSL61S0OMH57ZA" localSheetId="0" hidden="1">#REF!</definedName>
    <definedName name="BExQBEER6CRCRPSSL61S0OMH57ZA" localSheetId="1" hidden="1">#REF!</definedName>
    <definedName name="BExQBEER6CRCRPSSL61S0OMH57ZA" hidden="1">#REF!</definedName>
    <definedName name="BExQBFR753FNBMC27WEQJT8UKANJ" localSheetId="7" hidden="1">#REF!</definedName>
    <definedName name="BExQBFR753FNBMC27WEQJT8UKANJ" localSheetId="3" hidden="1">#REF!</definedName>
    <definedName name="BExQBFR753FNBMC27WEQJT8UKANJ" localSheetId="0" hidden="1">#REF!</definedName>
    <definedName name="BExQBFR753FNBMC27WEQJT8UKANJ" localSheetId="1" hidden="1">#REF!</definedName>
    <definedName name="BExQBFR753FNBMC27WEQJT8UKANJ" hidden="1">#REF!</definedName>
    <definedName name="BExQBIGGY5TXI2FJVVZSLZ0LTZYH" localSheetId="7" hidden="1">#REF!</definedName>
    <definedName name="BExQBIGGY5TXI2FJVVZSLZ0LTZYH" localSheetId="3" hidden="1">#REF!</definedName>
    <definedName name="BExQBIGGY5TXI2FJVVZSLZ0LTZYH" localSheetId="0" hidden="1">#REF!</definedName>
    <definedName name="BExQBIGGY5TXI2FJVVZSLZ0LTZYH" localSheetId="1" hidden="1">#REF!</definedName>
    <definedName name="BExQBIGGY5TXI2FJVVZSLZ0LTZYH" hidden="1">#REF!</definedName>
    <definedName name="BExQBM1RUSIQ85LLMM2159BYDPIP" localSheetId="7" hidden="1">#REF!</definedName>
    <definedName name="BExQBM1RUSIQ85LLMM2159BYDPIP" localSheetId="3" hidden="1">#REF!</definedName>
    <definedName name="BExQBM1RUSIQ85LLMM2159BYDPIP" localSheetId="0" hidden="1">#REF!</definedName>
    <definedName name="BExQBM1RUSIQ85LLMM2159BYDPIP" localSheetId="1" hidden="1">#REF!</definedName>
    <definedName name="BExQBM1RUSIQ85LLMM2159BYDPIP" hidden="1">#REF!</definedName>
    <definedName name="BExQBOWE543K7PGA5S7SVU2QKPM3" localSheetId="7" hidden="1">#REF!</definedName>
    <definedName name="BExQBOWE543K7PGA5S7SVU2QKPM3" localSheetId="3" hidden="1">#REF!</definedName>
    <definedName name="BExQBOWE543K7PGA5S7SVU2QKPM3" localSheetId="0" hidden="1">#REF!</definedName>
    <definedName name="BExQBOWE543K7PGA5S7SVU2QKPM3" localSheetId="1" hidden="1">#REF!</definedName>
    <definedName name="BExQBOWE543K7PGA5S7SVU2QKPM3" hidden="1">#REF!</definedName>
    <definedName name="BExQBPSOZ47V81YAEURP0NQJNTJH" localSheetId="7" hidden="1">#REF!</definedName>
    <definedName name="BExQBPSOZ47V81YAEURP0NQJNTJH" localSheetId="3" hidden="1">#REF!</definedName>
    <definedName name="BExQBPSOZ47V81YAEURP0NQJNTJH" localSheetId="0" hidden="1">#REF!</definedName>
    <definedName name="BExQBPSOZ47V81YAEURP0NQJNTJH" localSheetId="1" hidden="1">#REF!</definedName>
    <definedName name="BExQBPSOZ47V81YAEURP0NQJNTJH" hidden="1">#REF!</definedName>
    <definedName name="BExQC5TWT21CGBKD0IHAXTIN2QB8" localSheetId="7" hidden="1">#REF!</definedName>
    <definedName name="BExQC5TWT21CGBKD0IHAXTIN2QB8" localSheetId="3" hidden="1">#REF!</definedName>
    <definedName name="BExQC5TWT21CGBKD0IHAXTIN2QB8" localSheetId="0" hidden="1">#REF!</definedName>
    <definedName name="BExQC5TWT21CGBKD0IHAXTIN2QB8" localSheetId="1" hidden="1">#REF!</definedName>
    <definedName name="BExQC5TWT21CGBKD0IHAXTIN2QB8" hidden="1">#REF!</definedName>
    <definedName name="BExQC94JL9F5GW4S8DQCAF4WB2DA" localSheetId="7" hidden="1">#REF!</definedName>
    <definedName name="BExQC94JL9F5GW4S8DQCAF4WB2DA" localSheetId="3" hidden="1">#REF!</definedName>
    <definedName name="BExQC94JL9F5GW4S8DQCAF4WB2DA" localSheetId="0" hidden="1">#REF!</definedName>
    <definedName name="BExQC94JL9F5GW4S8DQCAF4WB2DA" localSheetId="1" hidden="1">#REF!</definedName>
    <definedName name="BExQC94JL9F5GW4S8DQCAF4WB2DA" hidden="1">#REF!</definedName>
    <definedName name="BExQCKTD8AT0824LGWREXM1B5D1X" localSheetId="7" hidden="1">#REF!</definedName>
    <definedName name="BExQCKTD8AT0824LGWREXM1B5D1X" localSheetId="3" hidden="1">#REF!</definedName>
    <definedName name="BExQCKTD8AT0824LGWREXM1B5D1X" localSheetId="0" hidden="1">#REF!</definedName>
    <definedName name="BExQCKTD8AT0824LGWREXM1B5D1X" localSheetId="1" hidden="1">#REF!</definedName>
    <definedName name="BExQCKTD8AT0824LGWREXM1B5D1X" hidden="1">#REF!</definedName>
    <definedName name="BExQCQ7KF4HVXSD72FF3DJGNNO3M" localSheetId="7" hidden="1">#REF!</definedName>
    <definedName name="BExQCQ7KF4HVXSD72FF3DJGNNO3M" localSheetId="3" hidden="1">#REF!</definedName>
    <definedName name="BExQCQ7KF4HVXSD72FF3DJGNNO3M" localSheetId="0" hidden="1">#REF!</definedName>
    <definedName name="BExQCQ7KF4HVXSD72FF3DJGNNO3M" localSheetId="1" hidden="1">#REF!</definedName>
    <definedName name="BExQCQ7KF4HVXSD72FF3DJGNNO3M" hidden="1">#REF!</definedName>
    <definedName name="BExQCRPJXI0WNJUFFAC39C0PFUFK" localSheetId="7" hidden="1">#REF!</definedName>
    <definedName name="BExQCRPJXI0WNJUFFAC39C0PFUFK" localSheetId="3" hidden="1">#REF!</definedName>
    <definedName name="BExQCRPJXI0WNJUFFAC39C0PFUFK" localSheetId="0" hidden="1">#REF!</definedName>
    <definedName name="BExQCRPJXI0WNJUFFAC39C0PFUFK" localSheetId="1" hidden="1">#REF!</definedName>
    <definedName name="BExQCRPJXI0WNJUFFAC39C0PFUFK" hidden="1">#REF!</definedName>
    <definedName name="BExQD571YWOXKR2SX85K5MKQ0AO2" localSheetId="7" hidden="1">#REF!</definedName>
    <definedName name="BExQD571YWOXKR2SX85K5MKQ0AO2" localSheetId="3" hidden="1">#REF!</definedName>
    <definedName name="BExQD571YWOXKR2SX85K5MKQ0AO2" localSheetId="0" hidden="1">#REF!</definedName>
    <definedName name="BExQD571YWOXKR2SX85K5MKQ0AO2" localSheetId="1" hidden="1">#REF!</definedName>
    <definedName name="BExQD571YWOXKR2SX85K5MKQ0AO2" hidden="1">#REF!</definedName>
    <definedName name="BExQDB6VCHN8PNX8EA6JNIEQ2JC2" localSheetId="7" hidden="1">#REF!</definedName>
    <definedName name="BExQDB6VCHN8PNX8EA6JNIEQ2JC2" localSheetId="3" hidden="1">#REF!</definedName>
    <definedName name="BExQDB6VCHN8PNX8EA6JNIEQ2JC2" localSheetId="0" hidden="1">#REF!</definedName>
    <definedName name="BExQDB6VCHN8PNX8EA6JNIEQ2JC2" localSheetId="1" hidden="1">#REF!</definedName>
    <definedName name="BExQDB6VCHN8PNX8EA6JNIEQ2JC2" hidden="1">#REF!</definedName>
    <definedName name="BExQDE1B6U2Q9B73KBENABP71YM1" localSheetId="7" hidden="1">#REF!</definedName>
    <definedName name="BExQDE1B6U2Q9B73KBENABP71YM1" localSheetId="3" hidden="1">#REF!</definedName>
    <definedName name="BExQDE1B6U2Q9B73KBENABP71YM1" localSheetId="0" hidden="1">#REF!</definedName>
    <definedName name="BExQDE1B6U2Q9B73KBENABP71YM1" localSheetId="1" hidden="1">#REF!</definedName>
    <definedName name="BExQDE1B6U2Q9B73KBENABP71YM1" hidden="1">#REF!</definedName>
    <definedName name="BExQDGQCN7ZW41QDUHOBJUGQAX40" localSheetId="7" hidden="1">#REF!</definedName>
    <definedName name="BExQDGQCN7ZW41QDUHOBJUGQAX40" localSheetId="3" hidden="1">#REF!</definedName>
    <definedName name="BExQDGQCN7ZW41QDUHOBJUGQAX40" localSheetId="0" hidden="1">#REF!</definedName>
    <definedName name="BExQDGQCN7ZW41QDUHOBJUGQAX40" localSheetId="1" hidden="1">#REF!</definedName>
    <definedName name="BExQDGQCN7ZW41QDUHOBJUGQAX40" hidden="1">#REF!</definedName>
    <definedName name="BExQED8ZZUEH0WRNOHXI7V9TVC8K" localSheetId="7" hidden="1">#REF!</definedName>
    <definedName name="BExQED8ZZUEH0WRNOHXI7V9TVC8K" localSheetId="3" hidden="1">#REF!</definedName>
    <definedName name="BExQED8ZZUEH0WRNOHXI7V9TVC8K" localSheetId="0" hidden="1">#REF!</definedName>
    <definedName name="BExQED8ZZUEH0WRNOHXI7V9TVC8K" localSheetId="1" hidden="1">#REF!</definedName>
    <definedName name="BExQED8ZZUEH0WRNOHXI7V9TVC8K" hidden="1">#REF!</definedName>
    <definedName name="BExQEF1PIJIB9J24OB0M4X1WLBB0" localSheetId="7" hidden="1">#REF!</definedName>
    <definedName name="BExQEF1PIJIB9J24OB0M4X1WLBB0" localSheetId="3" hidden="1">#REF!</definedName>
    <definedName name="BExQEF1PIJIB9J24OB0M4X1WLBB0" localSheetId="0" hidden="1">#REF!</definedName>
    <definedName name="BExQEF1PIJIB9J24OB0M4X1WLBB0" localSheetId="1" hidden="1">#REF!</definedName>
    <definedName name="BExQEF1PIJIB9J24OB0M4X1WLBB0" hidden="1">#REF!</definedName>
    <definedName name="BExQEMUA4HEFM4OVO8M8MA8PIAW1" localSheetId="7" hidden="1">#REF!</definedName>
    <definedName name="BExQEMUA4HEFM4OVO8M8MA8PIAW1" localSheetId="3" hidden="1">#REF!</definedName>
    <definedName name="BExQEMUA4HEFM4OVO8M8MA8PIAW1" localSheetId="0" hidden="1">#REF!</definedName>
    <definedName name="BExQEMUA4HEFM4OVO8M8MA8PIAW1" localSheetId="1" hidden="1">#REF!</definedName>
    <definedName name="BExQEMUA4HEFM4OVO8M8MA8PIAW1" hidden="1">#REF!</definedName>
    <definedName name="BExQEP38QPDKB85WG2WOL17IMB5S" localSheetId="7" hidden="1">#REF!</definedName>
    <definedName name="BExQEP38QPDKB85WG2WOL17IMB5S" localSheetId="3" hidden="1">#REF!</definedName>
    <definedName name="BExQEP38QPDKB85WG2WOL17IMB5S" localSheetId="0" hidden="1">#REF!</definedName>
    <definedName name="BExQEP38QPDKB85WG2WOL17IMB5S" localSheetId="1" hidden="1">#REF!</definedName>
    <definedName name="BExQEP38QPDKB85WG2WOL17IMB5S" hidden="1">#REF!</definedName>
    <definedName name="BExQEQ4XZQFIKUXNU9H7WE7AMZ1U" localSheetId="7" hidden="1">#REF!</definedName>
    <definedName name="BExQEQ4XZQFIKUXNU9H7WE7AMZ1U" localSheetId="3" hidden="1">#REF!</definedName>
    <definedName name="BExQEQ4XZQFIKUXNU9H7WE7AMZ1U" localSheetId="0" hidden="1">#REF!</definedName>
    <definedName name="BExQEQ4XZQFIKUXNU9H7WE7AMZ1U" localSheetId="1" hidden="1">#REF!</definedName>
    <definedName name="BExQEQ4XZQFIKUXNU9H7WE7AMZ1U" hidden="1">#REF!</definedName>
    <definedName name="BExQF1OEB07CRAP6ALNNMJNJ3P2D" localSheetId="7" hidden="1">#REF!</definedName>
    <definedName name="BExQF1OEB07CRAP6ALNNMJNJ3P2D" localSheetId="3" hidden="1">#REF!</definedName>
    <definedName name="BExQF1OEB07CRAP6ALNNMJNJ3P2D" localSheetId="0" hidden="1">#REF!</definedName>
    <definedName name="BExQF1OEB07CRAP6ALNNMJNJ3P2D" localSheetId="1" hidden="1">#REF!</definedName>
    <definedName name="BExQF1OEB07CRAP6ALNNMJNJ3P2D" hidden="1">#REF!</definedName>
    <definedName name="BExQF8KKL224NYD20XYLLM2RE7EW" localSheetId="7" hidden="1">#REF!</definedName>
    <definedName name="BExQF8KKL224NYD20XYLLM2RE7EW" localSheetId="3" hidden="1">#REF!</definedName>
    <definedName name="BExQF8KKL224NYD20XYLLM2RE7EW" localSheetId="0" hidden="1">#REF!</definedName>
    <definedName name="BExQF8KKL224NYD20XYLLM2RE7EW" localSheetId="1" hidden="1">#REF!</definedName>
    <definedName name="BExQF8KKL224NYD20XYLLM2RE7EW" hidden="1">#REF!</definedName>
    <definedName name="BExQF9X2AQPFJZTCHTU5PTTR0JAH" localSheetId="7" hidden="1">#REF!</definedName>
    <definedName name="BExQF9X2AQPFJZTCHTU5PTTR0JAH" localSheetId="3" hidden="1">#REF!</definedName>
    <definedName name="BExQF9X2AQPFJZTCHTU5PTTR0JAH" localSheetId="0" hidden="1">#REF!</definedName>
    <definedName name="BExQF9X2AQPFJZTCHTU5PTTR0JAH" localSheetId="1" hidden="1">#REF!</definedName>
    <definedName name="BExQF9X2AQPFJZTCHTU5PTTR0JAH" hidden="1">#REF!</definedName>
    <definedName name="BExQFAINO9ODQZX6NSM8EBTRD04E" localSheetId="7" hidden="1">#REF!</definedName>
    <definedName name="BExQFAINO9ODQZX6NSM8EBTRD04E" localSheetId="3" hidden="1">#REF!</definedName>
    <definedName name="BExQFAINO9ODQZX6NSM8EBTRD04E" localSheetId="0" hidden="1">#REF!</definedName>
    <definedName name="BExQFAINO9ODQZX6NSM8EBTRD04E" localSheetId="1" hidden="1">#REF!</definedName>
    <definedName name="BExQFAINO9ODQZX6NSM8EBTRD04E" hidden="1">#REF!</definedName>
    <definedName name="BExQFC0M9KKFMQKPLPEO2RQDB7MM" localSheetId="7" hidden="1">#REF!</definedName>
    <definedName name="BExQFC0M9KKFMQKPLPEO2RQDB7MM" localSheetId="3" hidden="1">#REF!</definedName>
    <definedName name="BExQFC0M9KKFMQKPLPEO2RQDB7MM" localSheetId="0" hidden="1">#REF!</definedName>
    <definedName name="BExQFC0M9KKFMQKPLPEO2RQDB7MM" localSheetId="1" hidden="1">#REF!</definedName>
    <definedName name="BExQFC0M9KKFMQKPLPEO2RQDB7MM" hidden="1">#REF!</definedName>
    <definedName name="BExQFEEV7627R8TYZCM28C6V6WHE" localSheetId="7" hidden="1">#REF!</definedName>
    <definedName name="BExQFEEV7627R8TYZCM28C6V6WHE" localSheetId="3" hidden="1">#REF!</definedName>
    <definedName name="BExQFEEV7627R8TYZCM28C6V6WHE" localSheetId="0" hidden="1">#REF!</definedName>
    <definedName name="BExQFEEV7627R8TYZCM28C6V6WHE" localSheetId="1" hidden="1">#REF!</definedName>
    <definedName name="BExQFEEV7627R8TYZCM28C6V6WHE" hidden="1">#REF!</definedName>
    <definedName name="BExQFEK8NUD04X2OBRA275ADPSDL" localSheetId="7" hidden="1">#REF!</definedName>
    <definedName name="BExQFEK8NUD04X2OBRA275ADPSDL" localSheetId="3" hidden="1">#REF!</definedName>
    <definedName name="BExQFEK8NUD04X2OBRA275ADPSDL" localSheetId="0" hidden="1">#REF!</definedName>
    <definedName name="BExQFEK8NUD04X2OBRA275ADPSDL" localSheetId="1" hidden="1">#REF!</definedName>
    <definedName name="BExQFEK8NUD04X2OBRA275ADPSDL" hidden="1">#REF!</definedName>
    <definedName name="BExQFGYIWDR4W0YF7XR6E4EWWJ02" localSheetId="7" hidden="1">#REF!</definedName>
    <definedName name="BExQFGYIWDR4W0YF7XR6E4EWWJ02" localSheetId="3" hidden="1">#REF!</definedName>
    <definedName name="BExQFGYIWDR4W0YF7XR6E4EWWJ02" localSheetId="0" hidden="1">#REF!</definedName>
    <definedName name="BExQFGYIWDR4W0YF7XR6E4EWWJ02" localSheetId="1" hidden="1">#REF!</definedName>
    <definedName name="BExQFGYIWDR4W0YF7XR6E4EWWJ02" hidden="1">#REF!</definedName>
    <definedName name="BExQFPNFKA36IAPS22LAUMBDI4KE" localSheetId="7" hidden="1">#REF!</definedName>
    <definedName name="BExQFPNFKA36IAPS22LAUMBDI4KE" localSheetId="3" hidden="1">#REF!</definedName>
    <definedName name="BExQFPNFKA36IAPS22LAUMBDI4KE" localSheetId="0" hidden="1">#REF!</definedName>
    <definedName name="BExQFPNFKA36IAPS22LAUMBDI4KE" localSheetId="1" hidden="1">#REF!</definedName>
    <definedName name="BExQFPNFKA36IAPS22LAUMBDI4KE" hidden="1">#REF!</definedName>
    <definedName name="BExQFPSWEMA8WBUZ4WK20LR13VSU" localSheetId="7" hidden="1">#REF!</definedName>
    <definedName name="BExQFPSWEMA8WBUZ4WK20LR13VSU" localSheetId="3" hidden="1">#REF!</definedName>
    <definedName name="BExQFPSWEMA8WBUZ4WK20LR13VSU" localSheetId="0" hidden="1">#REF!</definedName>
    <definedName name="BExQFPSWEMA8WBUZ4WK20LR13VSU" localSheetId="1" hidden="1">#REF!</definedName>
    <definedName name="BExQFPSWEMA8WBUZ4WK20LR13VSU" hidden="1">#REF!</definedName>
    <definedName name="BExQFVSPOSCCPF1TLJPIWYWYB8A9" localSheetId="7" hidden="1">#REF!</definedName>
    <definedName name="BExQFVSPOSCCPF1TLJPIWYWYB8A9" localSheetId="3" hidden="1">#REF!</definedName>
    <definedName name="BExQFVSPOSCCPF1TLJPIWYWYB8A9" localSheetId="0" hidden="1">#REF!</definedName>
    <definedName name="BExQFVSPOSCCPF1TLJPIWYWYB8A9" localSheetId="1" hidden="1">#REF!</definedName>
    <definedName name="BExQFVSPOSCCPF1TLJPIWYWYB8A9" hidden="1">#REF!</definedName>
    <definedName name="BExQFWJQXNQAW6LUMOEDS6KMJMYL" localSheetId="7" hidden="1">#REF!</definedName>
    <definedName name="BExQFWJQXNQAW6LUMOEDS6KMJMYL" localSheetId="3" hidden="1">#REF!</definedName>
    <definedName name="BExQFWJQXNQAW6LUMOEDS6KMJMYL" localSheetId="0" hidden="1">#REF!</definedName>
    <definedName name="BExQFWJQXNQAW6LUMOEDS6KMJMYL" localSheetId="1" hidden="1">#REF!</definedName>
    <definedName name="BExQFWJQXNQAW6LUMOEDS6KMJMYL" hidden="1">#REF!</definedName>
    <definedName name="BExQG8TYRD2G42UA5ZPCRLNKUDMX" localSheetId="7" hidden="1">#REF!</definedName>
    <definedName name="BExQG8TYRD2G42UA5ZPCRLNKUDMX" localSheetId="3" hidden="1">#REF!</definedName>
    <definedName name="BExQG8TYRD2G42UA5ZPCRLNKUDMX" localSheetId="0" hidden="1">#REF!</definedName>
    <definedName name="BExQG8TYRD2G42UA5ZPCRLNKUDMX" localSheetId="1" hidden="1">#REF!</definedName>
    <definedName name="BExQG8TYRD2G42UA5ZPCRLNKUDMX" hidden="1">#REF!</definedName>
    <definedName name="BExQG9A8OZ31BDN5QEGQGWG59A43" localSheetId="7" hidden="1">#REF!</definedName>
    <definedName name="BExQG9A8OZ31BDN5QEGQGWG59A43" localSheetId="3" hidden="1">#REF!</definedName>
    <definedName name="BExQG9A8OZ31BDN5QEGQGWG59A43" localSheetId="0" hidden="1">#REF!</definedName>
    <definedName name="BExQG9A8OZ31BDN5QEGQGWG59A43" localSheetId="1" hidden="1">#REF!</definedName>
    <definedName name="BExQG9A8OZ31BDN5QEGQGWG59A43" hidden="1">#REF!</definedName>
    <definedName name="BExQGGBQ2CMSPV4NV4RA7NMBQER6" localSheetId="7" hidden="1">#REF!</definedName>
    <definedName name="BExQGGBQ2CMSPV4NV4RA7NMBQER6" localSheetId="3" hidden="1">#REF!</definedName>
    <definedName name="BExQGGBQ2CMSPV4NV4RA7NMBQER6" localSheetId="0" hidden="1">#REF!</definedName>
    <definedName name="BExQGGBQ2CMSPV4NV4RA7NMBQER6" localSheetId="1" hidden="1">#REF!</definedName>
    <definedName name="BExQGGBQ2CMSPV4NV4RA7NMBQER6" hidden="1">#REF!</definedName>
    <definedName name="BExQGO48J9MPCDQ96RBB9UN9AIGT" localSheetId="7" hidden="1">#REF!</definedName>
    <definedName name="BExQGO48J9MPCDQ96RBB9UN9AIGT" localSheetId="3" hidden="1">#REF!</definedName>
    <definedName name="BExQGO48J9MPCDQ96RBB9UN9AIGT" localSheetId="0" hidden="1">#REF!</definedName>
    <definedName name="BExQGO48J9MPCDQ96RBB9UN9AIGT" localSheetId="1" hidden="1">#REF!</definedName>
    <definedName name="BExQGO48J9MPCDQ96RBB9UN9AIGT" hidden="1">#REF!</definedName>
    <definedName name="BExQGSBB6MJWDW7AYWA0MSFTXKRR" localSheetId="7" hidden="1">#REF!</definedName>
    <definedName name="BExQGSBB6MJWDW7AYWA0MSFTXKRR" localSheetId="3" hidden="1">#REF!</definedName>
    <definedName name="BExQGSBB6MJWDW7AYWA0MSFTXKRR" localSheetId="0" hidden="1">#REF!</definedName>
    <definedName name="BExQGSBB6MJWDW7AYWA0MSFTXKRR" localSheetId="1" hidden="1">#REF!</definedName>
    <definedName name="BExQGSBB6MJWDW7AYWA0MSFTXKRR" hidden="1">#REF!</definedName>
    <definedName name="BExQH0UURAJ13AVO5UI04HSRGVYW" localSheetId="7" hidden="1">#REF!</definedName>
    <definedName name="BExQH0UURAJ13AVO5UI04HSRGVYW" localSheetId="3" hidden="1">#REF!</definedName>
    <definedName name="BExQH0UURAJ13AVO5UI04HSRGVYW" localSheetId="0" hidden="1">#REF!</definedName>
    <definedName name="BExQH0UURAJ13AVO5UI04HSRGVYW" localSheetId="1" hidden="1">#REF!</definedName>
    <definedName name="BExQH0UURAJ13AVO5UI04HSRGVYW" hidden="1">#REF!</definedName>
    <definedName name="BExQH5I0FUT0822E2ITR6M5724UF" localSheetId="7" hidden="1">#REF!</definedName>
    <definedName name="BExQH5I0FUT0822E2ITR6M5724UF" localSheetId="3" hidden="1">#REF!</definedName>
    <definedName name="BExQH5I0FUT0822E2ITR6M5724UF" localSheetId="0" hidden="1">#REF!</definedName>
    <definedName name="BExQH5I0FUT0822E2ITR6M5724UF" localSheetId="1" hidden="1">#REF!</definedName>
    <definedName name="BExQH5I0FUT0822E2ITR6M5724UF" hidden="1">#REF!</definedName>
    <definedName name="BExQH6ZZY0NR8SE48PSI9D0CU1TC" localSheetId="7" hidden="1">#REF!</definedName>
    <definedName name="BExQH6ZZY0NR8SE48PSI9D0CU1TC" localSheetId="3" hidden="1">#REF!</definedName>
    <definedName name="BExQH6ZZY0NR8SE48PSI9D0CU1TC" localSheetId="0" hidden="1">#REF!</definedName>
    <definedName name="BExQH6ZZY0NR8SE48PSI9D0CU1TC" localSheetId="1" hidden="1">#REF!</definedName>
    <definedName name="BExQH6ZZY0NR8SE48PSI9D0CU1TC" hidden="1">#REF!</definedName>
    <definedName name="BExQH9P2MCXAJOVEO4GFQT6MNW22" localSheetId="7" hidden="1">#REF!</definedName>
    <definedName name="BExQH9P2MCXAJOVEO4GFQT6MNW22" localSheetId="3" hidden="1">#REF!</definedName>
    <definedName name="BExQH9P2MCXAJOVEO4GFQT6MNW22" localSheetId="0" hidden="1">#REF!</definedName>
    <definedName name="BExQH9P2MCXAJOVEO4GFQT6MNW22" localSheetId="1" hidden="1">#REF!</definedName>
    <definedName name="BExQH9P2MCXAJOVEO4GFQT6MNW22" hidden="1">#REF!</definedName>
    <definedName name="BExQHCZSBYUY8OKKJXFYWKBBM6AH" localSheetId="7" hidden="1">#REF!</definedName>
    <definedName name="BExQHCZSBYUY8OKKJXFYWKBBM6AH" localSheetId="3" hidden="1">#REF!</definedName>
    <definedName name="BExQHCZSBYUY8OKKJXFYWKBBM6AH" localSheetId="0" hidden="1">#REF!</definedName>
    <definedName name="BExQHCZSBYUY8OKKJXFYWKBBM6AH" localSheetId="1" hidden="1">#REF!</definedName>
    <definedName name="BExQHCZSBYUY8OKKJXFYWKBBM6AH" hidden="1">#REF!</definedName>
    <definedName name="BExQHML1J3V7M9VZ3S2S198637RP" localSheetId="7" hidden="1">#REF!</definedName>
    <definedName name="BExQHML1J3V7M9VZ3S2S198637RP" localSheetId="3" hidden="1">#REF!</definedName>
    <definedName name="BExQHML1J3V7M9VZ3S2S198637RP" localSheetId="0" hidden="1">#REF!</definedName>
    <definedName name="BExQHML1J3V7M9VZ3S2S198637RP" localSheetId="1" hidden="1">#REF!</definedName>
    <definedName name="BExQHML1J3V7M9VZ3S2S198637RP" hidden="1">#REF!</definedName>
    <definedName name="BExQHPKXZ1K33V2F90NZIQRZYIAW" localSheetId="7" hidden="1">#REF!</definedName>
    <definedName name="BExQHPKXZ1K33V2F90NZIQRZYIAW" localSheetId="3" hidden="1">#REF!</definedName>
    <definedName name="BExQHPKXZ1K33V2F90NZIQRZYIAW" localSheetId="0" hidden="1">#REF!</definedName>
    <definedName name="BExQHPKXZ1K33V2F90NZIQRZYIAW" localSheetId="1" hidden="1">#REF!</definedName>
    <definedName name="BExQHPKXZ1K33V2F90NZIQRZYIAW" hidden="1">#REF!</definedName>
    <definedName name="BExQHRDNW8YFGT2B35K9CYSS1VAI" localSheetId="7" hidden="1">#REF!</definedName>
    <definedName name="BExQHRDNW8YFGT2B35K9CYSS1VAI" localSheetId="3" hidden="1">#REF!</definedName>
    <definedName name="BExQHRDNW8YFGT2B35K9CYSS1VAI" localSheetId="0" hidden="1">#REF!</definedName>
    <definedName name="BExQHRDNW8YFGT2B35K9CYSS1VAI" localSheetId="1" hidden="1">#REF!</definedName>
    <definedName name="BExQHRDNW8YFGT2B35K9CYSS1VAI" hidden="1">#REF!</definedName>
    <definedName name="BExQHRZ9FBLUG6G6CC88UZA6V39L" localSheetId="7" hidden="1">#REF!</definedName>
    <definedName name="BExQHRZ9FBLUG6G6CC88UZA6V39L" localSheetId="3" hidden="1">#REF!</definedName>
    <definedName name="BExQHRZ9FBLUG6G6CC88UZA6V39L" localSheetId="0" hidden="1">#REF!</definedName>
    <definedName name="BExQHRZ9FBLUG6G6CC88UZA6V39L" localSheetId="1" hidden="1">#REF!</definedName>
    <definedName name="BExQHRZ9FBLUG6G6CC88UZA6V39L" hidden="1">#REF!</definedName>
    <definedName name="BExQHVF9KD06AG2RXUQJ9X4PVGX4" localSheetId="7" hidden="1">#REF!</definedName>
    <definedName name="BExQHVF9KD06AG2RXUQJ9X4PVGX4" localSheetId="3" hidden="1">#REF!</definedName>
    <definedName name="BExQHVF9KD06AG2RXUQJ9X4PVGX4" localSheetId="0" hidden="1">#REF!</definedName>
    <definedName name="BExQHVF9KD06AG2RXUQJ9X4PVGX4" localSheetId="1" hidden="1">#REF!</definedName>
    <definedName name="BExQHVF9KD06AG2RXUQJ9X4PVGX4" hidden="1">#REF!</definedName>
    <definedName name="BExQHZBHVN2L4HC7ACTR73T5OCV0" localSheetId="7" hidden="1">#REF!</definedName>
    <definedName name="BExQHZBHVN2L4HC7ACTR73T5OCV0" localSheetId="3" hidden="1">#REF!</definedName>
    <definedName name="BExQHZBHVN2L4HC7ACTR73T5OCV0" localSheetId="0" hidden="1">#REF!</definedName>
    <definedName name="BExQHZBHVN2L4HC7ACTR73T5OCV0" localSheetId="1" hidden="1">#REF!</definedName>
    <definedName name="BExQHZBHVN2L4HC7ACTR73T5OCV0" hidden="1">#REF!</definedName>
    <definedName name="BExQI3O3BBL6MXZNJD1S3UD8WBUU" localSheetId="7" hidden="1">#REF!</definedName>
    <definedName name="BExQI3O3BBL6MXZNJD1S3UD8WBUU" localSheetId="3" hidden="1">#REF!</definedName>
    <definedName name="BExQI3O3BBL6MXZNJD1S3UD8WBUU" localSheetId="0" hidden="1">#REF!</definedName>
    <definedName name="BExQI3O3BBL6MXZNJD1S3UD8WBUU" localSheetId="1" hidden="1">#REF!</definedName>
    <definedName name="BExQI3O3BBL6MXZNJD1S3UD8WBUU" hidden="1">#REF!</definedName>
    <definedName name="BExQI7431UOEBYKYPVVMNXBZ2ZP2" localSheetId="7" hidden="1">#REF!</definedName>
    <definedName name="BExQI7431UOEBYKYPVVMNXBZ2ZP2" localSheetId="3" hidden="1">#REF!</definedName>
    <definedName name="BExQI7431UOEBYKYPVVMNXBZ2ZP2" localSheetId="0" hidden="1">#REF!</definedName>
    <definedName name="BExQI7431UOEBYKYPVVMNXBZ2ZP2" localSheetId="1" hidden="1">#REF!</definedName>
    <definedName name="BExQI7431UOEBYKYPVVMNXBZ2ZP2" hidden="1">#REF!</definedName>
    <definedName name="BExQI85V9TNLDJT5LTRZS10Y26SG" localSheetId="7" hidden="1">#REF!</definedName>
    <definedName name="BExQI85V9TNLDJT5LTRZS10Y26SG" localSheetId="3" hidden="1">#REF!</definedName>
    <definedName name="BExQI85V9TNLDJT5LTRZS10Y26SG" localSheetId="0" hidden="1">#REF!</definedName>
    <definedName name="BExQI85V9TNLDJT5LTRZS10Y26SG" localSheetId="1" hidden="1">#REF!</definedName>
    <definedName name="BExQI85V9TNLDJT5LTRZS10Y26SG" hidden="1">#REF!</definedName>
    <definedName name="BExQI9ICYVAAXE7L1BQSE1VWSQA9" localSheetId="7" hidden="1">#REF!</definedName>
    <definedName name="BExQI9ICYVAAXE7L1BQSE1VWSQA9" localSheetId="3" hidden="1">#REF!</definedName>
    <definedName name="BExQI9ICYVAAXE7L1BQSE1VWSQA9" localSheetId="0" hidden="1">#REF!</definedName>
    <definedName name="BExQI9ICYVAAXE7L1BQSE1VWSQA9" localSheetId="1" hidden="1">#REF!</definedName>
    <definedName name="BExQI9ICYVAAXE7L1BQSE1VWSQA9" hidden="1">#REF!</definedName>
    <definedName name="BExQIAPKHVEV8CU1L3TTHJW67FJ5" localSheetId="7" hidden="1">#REF!</definedName>
    <definedName name="BExQIAPKHVEV8CU1L3TTHJW67FJ5" localSheetId="3" hidden="1">#REF!</definedName>
    <definedName name="BExQIAPKHVEV8CU1L3TTHJW67FJ5" localSheetId="0" hidden="1">#REF!</definedName>
    <definedName name="BExQIAPKHVEV8CU1L3TTHJW67FJ5" localSheetId="1" hidden="1">#REF!</definedName>
    <definedName name="BExQIAPKHVEV8CU1L3TTHJW67FJ5" hidden="1">#REF!</definedName>
    <definedName name="BExQIAV02RGEQG6AF0CWXU3MS9BZ" localSheetId="7" hidden="1">#REF!</definedName>
    <definedName name="BExQIAV02RGEQG6AF0CWXU3MS9BZ" localSheetId="3" hidden="1">#REF!</definedName>
    <definedName name="BExQIAV02RGEQG6AF0CWXU3MS9BZ" localSheetId="0" hidden="1">#REF!</definedName>
    <definedName name="BExQIAV02RGEQG6AF0CWXU3MS9BZ" localSheetId="1" hidden="1">#REF!</definedName>
    <definedName name="BExQIAV02RGEQG6AF0CWXU3MS9BZ" hidden="1">#REF!</definedName>
    <definedName name="BExQIBB4I3Z6AUU0HYV1DHRS13M4" localSheetId="7" hidden="1">#REF!</definedName>
    <definedName name="BExQIBB4I3Z6AUU0HYV1DHRS13M4" localSheetId="3" hidden="1">#REF!</definedName>
    <definedName name="BExQIBB4I3Z6AUU0HYV1DHRS13M4" localSheetId="0" hidden="1">#REF!</definedName>
    <definedName name="BExQIBB4I3Z6AUU0HYV1DHRS13M4" localSheetId="1" hidden="1">#REF!</definedName>
    <definedName name="BExQIBB4I3Z6AUU0HYV1DHRS13M4" hidden="1">#REF!</definedName>
    <definedName name="BExQIBWPAXU7HJZLKGJZY3EB7MIS" localSheetId="7" hidden="1">#REF!</definedName>
    <definedName name="BExQIBWPAXU7HJZLKGJZY3EB7MIS" localSheetId="3" hidden="1">#REF!</definedName>
    <definedName name="BExQIBWPAXU7HJZLKGJZY3EB7MIS" localSheetId="0" hidden="1">#REF!</definedName>
    <definedName name="BExQIBWPAXU7HJZLKGJZY3EB7MIS" localSheetId="1" hidden="1">#REF!</definedName>
    <definedName name="BExQIBWPAXU7HJZLKGJZY3EB7MIS" hidden="1">#REF!</definedName>
    <definedName name="BExQIHLP9AT969BKBF22IGW76GLI" localSheetId="7" hidden="1">#REF!</definedName>
    <definedName name="BExQIHLP9AT969BKBF22IGW76GLI" localSheetId="3" hidden="1">#REF!</definedName>
    <definedName name="BExQIHLP9AT969BKBF22IGW76GLI" localSheetId="0" hidden="1">#REF!</definedName>
    <definedName name="BExQIHLP9AT969BKBF22IGW76GLI" localSheetId="1" hidden="1">#REF!</definedName>
    <definedName name="BExQIHLP9AT969BKBF22IGW76GLI" hidden="1">#REF!</definedName>
    <definedName name="BExQIS8O6R36CI01XRY9ISM99TW9" localSheetId="7" hidden="1">#REF!</definedName>
    <definedName name="BExQIS8O6R36CI01XRY9ISM99TW9" localSheetId="3" hidden="1">#REF!</definedName>
    <definedName name="BExQIS8O6R36CI01XRY9ISM99TW9" localSheetId="0" hidden="1">#REF!</definedName>
    <definedName name="BExQIS8O6R36CI01XRY9ISM99TW9" localSheetId="1" hidden="1">#REF!</definedName>
    <definedName name="BExQIS8O6R36CI01XRY9ISM99TW9" hidden="1">#REF!</definedName>
    <definedName name="BExQIVJB9MJ25NDUHTCVMSODJY2C" localSheetId="7" hidden="1">#REF!</definedName>
    <definedName name="BExQIVJB9MJ25NDUHTCVMSODJY2C" localSheetId="3" hidden="1">#REF!</definedName>
    <definedName name="BExQIVJB9MJ25NDUHTCVMSODJY2C" localSheetId="0" hidden="1">#REF!</definedName>
    <definedName name="BExQIVJB9MJ25NDUHTCVMSODJY2C" localSheetId="1" hidden="1">#REF!</definedName>
    <definedName name="BExQIVJB9MJ25NDUHTCVMSODJY2C" hidden="1">#REF!</definedName>
    <definedName name="BExQIWAEMVTWAU39DWIXT17K2A9Z" localSheetId="7" hidden="1">#REF!</definedName>
    <definedName name="BExQIWAEMVTWAU39DWIXT17K2A9Z" localSheetId="3" hidden="1">#REF!</definedName>
    <definedName name="BExQIWAEMVTWAU39DWIXT17K2A9Z" localSheetId="0" hidden="1">#REF!</definedName>
    <definedName name="BExQIWAEMVTWAU39DWIXT17K2A9Z" localSheetId="1" hidden="1">#REF!</definedName>
    <definedName name="BExQIWAEMVTWAU39DWIXT17K2A9Z" hidden="1">#REF!</definedName>
    <definedName name="BExQJ72T8UR0U461ZLEGOOEPCDIG" localSheetId="7" hidden="1">#REF!</definedName>
    <definedName name="BExQJ72T8UR0U461ZLEGOOEPCDIG" localSheetId="3" hidden="1">#REF!</definedName>
    <definedName name="BExQJ72T8UR0U461ZLEGOOEPCDIG" localSheetId="0" hidden="1">#REF!</definedName>
    <definedName name="BExQJ72T8UR0U461ZLEGOOEPCDIG" localSheetId="1" hidden="1">#REF!</definedName>
    <definedName name="BExQJ72T8UR0U461ZLEGOOEPCDIG" hidden="1">#REF!</definedName>
    <definedName name="BExQJAZ2QDORCR0K8PR9VHQZ4Y3P" localSheetId="7" hidden="1">#REF!</definedName>
    <definedName name="BExQJAZ2QDORCR0K8PR9VHQZ4Y3P" localSheetId="3" hidden="1">#REF!</definedName>
    <definedName name="BExQJAZ2QDORCR0K8PR9VHQZ4Y3P" localSheetId="0" hidden="1">#REF!</definedName>
    <definedName name="BExQJAZ2QDORCR0K8PR9VHQZ4Y3P" localSheetId="1" hidden="1">#REF!</definedName>
    <definedName name="BExQJAZ2QDORCR0K8PR9VHQZ4Y3P" hidden="1">#REF!</definedName>
    <definedName name="BExQJBF7LAX128WR7VTMJC88ZLPG" localSheetId="7" hidden="1">#REF!</definedName>
    <definedName name="BExQJBF7LAX128WR7VTMJC88ZLPG" localSheetId="3" hidden="1">#REF!</definedName>
    <definedName name="BExQJBF7LAX128WR7VTMJC88ZLPG" localSheetId="0" hidden="1">#REF!</definedName>
    <definedName name="BExQJBF7LAX128WR7VTMJC88ZLPG" localSheetId="1" hidden="1">#REF!</definedName>
    <definedName name="BExQJBF7LAX128WR7VTMJC88ZLPG" hidden="1">#REF!</definedName>
    <definedName name="BExQJEVCKX6KZHNCLYXY7D0MX5KN" localSheetId="7" hidden="1">#REF!</definedName>
    <definedName name="BExQJEVCKX6KZHNCLYXY7D0MX5KN" localSheetId="3" hidden="1">#REF!</definedName>
    <definedName name="BExQJEVCKX6KZHNCLYXY7D0MX5KN" localSheetId="0" hidden="1">#REF!</definedName>
    <definedName name="BExQJEVCKX6KZHNCLYXY7D0MX5KN" localSheetId="1" hidden="1">#REF!</definedName>
    <definedName name="BExQJEVCKX6KZHNCLYXY7D0MX5KN" hidden="1">#REF!</definedName>
    <definedName name="BExQJJYSDX8B0J1QGF2HL071KKA3" localSheetId="7" hidden="1">#REF!</definedName>
    <definedName name="BExQJJYSDX8B0J1QGF2HL071KKA3" localSheetId="3" hidden="1">#REF!</definedName>
    <definedName name="BExQJJYSDX8B0J1QGF2HL071KKA3" localSheetId="0" hidden="1">#REF!</definedName>
    <definedName name="BExQJJYSDX8B0J1QGF2HL071KKA3" localSheetId="1" hidden="1">#REF!</definedName>
    <definedName name="BExQJJYSDX8B0J1QGF2HL071KKA3" hidden="1">#REF!</definedName>
    <definedName name="BExQK1HV6SQQ7CP8H8IUKI9TYXTD" localSheetId="7" hidden="1">#REF!</definedName>
    <definedName name="BExQK1HV6SQQ7CP8H8IUKI9TYXTD" localSheetId="3" hidden="1">#REF!</definedName>
    <definedName name="BExQK1HV6SQQ7CP8H8IUKI9TYXTD" localSheetId="0" hidden="1">#REF!</definedName>
    <definedName name="BExQK1HV6SQQ7CP8H8IUKI9TYXTD" localSheetId="1" hidden="1">#REF!</definedName>
    <definedName name="BExQK1HV6SQQ7CP8H8IUKI9TYXTD" hidden="1">#REF!</definedName>
    <definedName name="BExQK3LE5CSBW1E4H4KHW548FL2R" localSheetId="7" hidden="1">#REF!</definedName>
    <definedName name="BExQK3LE5CSBW1E4H4KHW548FL2R" localSheetId="3" hidden="1">#REF!</definedName>
    <definedName name="BExQK3LE5CSBW1E4H4KHW548FL2R" localSheetId="0" hidden="1">#REF!</definedName>
    <definedName name="BExQK3LE5CSBW1E4H4KHW548FL2R" localSheetId="1" hidden="1">#REF!</definedName>
    <definedName name="BExQK3LE5CSBW1E4H4KHW548FL2R" hidden="1">#REF!</definedName>
    <definedName name="BExQKG6LD6PLNDGNGO9DJXY865BR" localSheetId="7" hidden="1">#REF!</definedName>
    <definedName name="BExQKG6LD6PLNDGNGO9DJXY865BR" localSheetId="3" hidden="1">#REF!</definedName>
    <definedName name="BExQKG6LD6PLNDGNGO9DJXY865BR" localSheetId="0" hidden="1">#REF!</definedName>
    <definedName name="BExQKG6LD6PLNDGNGO9DJXY865BR" localSheetId="1" hidden="1">#REF!</definedName>
    <definedName name="BExQKG6LD6PLNDGNGO9DJXY865BR" hidden="1">#REF!</definedName>
    <definedName name="BExQKUKG8I4CGS9QYSD0H7NHP4JN" localSheetId="7" hidden="1">#REF!</definedName>
    <definedName name="BExQKUKG8I4CGS9QYSD0H7NHP4JN" localSheetId="3" hidden="1">#REF!</definedName>
    <definedName name="BExQKUKG8I4CGS9QYSD0H7NHP4JN" localSheetId="0" hidden="1">#REF!</definedName>
    <definedName name="BExQKUKG8I4CGS9QYSD0H7NHP4JN" localSheetId="1" hidden="1">#REF!</definedName>
    <definedName name="BExQKUKG8I4CGS9QYSD0H7NHP4JN" hidden="1">#REF!</definedName>
    <definedName name="BExQL2NSE8OYZFXQH8A23RMVMFW7" localSheetId="7" hidden="1">#REF!</definedName>
    <definedName name="BExQL2NSE8OYZFXQH8A23RMVMFW7" localSheetId="3" hidden="1">#REF!</definedName>
    <definedName name="BExQL2NSE8OYZFXQH8A23RMVMFW7" localSheetId="0" hidden="1">#REF!</definedName>
    <definedName name="BExQL2NSE8OYZFXQH8A23RMVMFW7" localSheetId="1" hidden="1">#REF!</definedName>
    <definedName name="BExQL2NSE8OYZFXQH8A23RMVMFW7" hidden="1">#REF!</definedName>
    <definedName name="BExQL4GJ3LZJL6JDEHT7UDXW90TV" localSheetId="7" hidden="1">#REF!</definedName>
    <definedName name="BExQL4GJ3LZJL6JDEHT7UDXW90TV" localSheetId="3" hidden="1">#REF!</definedName>
    <definedName name="BExQL4GJ3LZJL6JDEHT7UDXW90TV" localSheetId="0" hidden="1">#REF!</definedName>
    <definedName name="BExQL4GJ3LZJL6JDEHT7UDXW90TV" localSheetId="1" hidden="1">#REF!</definedName>
    <definedName name="BExQL4GJ3LZJL6JDEHT7UDXW90TV" hidden="1">#REF!</definedName>
    <definedName name="BExQLE1TOW3A287TQB0AVWENT8O1" localSheetId="7" hidden="1">#REF!</definedName>
    <definedName name="BExQLE1TOW3A287TQB0AVWENT8O1" localSheetId="3" hidden="1">#REF!</definedName>
    <definedName name="BExQLE1TOW3A287TQB0AVWENT8O1" localSheetId="0" hidden="1">#REF!</definedName>
    <definedName name="BExQLE1TOW3A287TQB0AVWENT8O1" localSheetId="1" hidden="1">#REF!</definedName>
    <definedName name="BExQLE1TOW3A287TQB0AVWENT8O1" hidden="1">#REF!</definedName>
    <definedName name="BExRYOYB4A3E5F6MTROY69LR0PMG" localSheetId="7" hidden="1">#REF!</definedName>
    <definedName name="BExRYOYB4A3E5F6MTROY69LR0PMG" localSheetId="3" hidden="1">#REF!</definedName>
    <definedName name="BExRYOYB4A3E5F6MTROY69LR0PMG" localSheetId="0" hidden="1">#REF!</definedName>
    <definedName name="BExRYOYB4A3E5F6MTROY69LR0PMG" localSheetId="1" hidden="1">#REF!</definedName>
    <definedName name="BExRYOYB4A3E5F6MTROY69LR0PMG" hidden="1">#REF!</definedName>
    <definedName name="BExRYZLA9EW71H4SXQR525S72LLP" localSheetId="7" hidden="1">#REF!</definedName>
    <definedName name="BExRYZLA9EW71H4SXQR525S72LLP" localSheetId="3" hidden="1">#REF!</definedName>
    <definedName name="BExRYZLA9EW71H4SXQR525S72LLP" localSheetId="0" hidden="1">#REF!</definedName>
    <definedName name="BExRYZLA9EW71H4SXQR525S72LLP" localSheetId="1" hidden="1">#REF!</definedName>
    <definedName name="BExRYZLA9EW71H4SXQR525S72LLP" hidden="1">#REF!</definedName>
    <definedName name="BExRZ66M8G9FQ0VFP077QSZBSOA5" localSheetId="7" hidden="1">#REF!</definedName>
    <definedName name="BExRZ66M8G9FQ0VFP077QSZBSOA5" localSheetId="3" hidden="1">#REF!</definedName>
    <definedName name="BExRZ66M8G9FQ0VFP077QSZBSOA5" localSheetId="0" hidden="1">#REF!</definedName>
    <definedName name="BExRZ66M8G9FQ0VFP077QSZBSOA5" localSheetId="1" hidden="1">#REF!</definedName>
    <definedName name="BExRZ66M8G9FQ0VFP077QSZBSOA5" hidden="1">#REF!</definedName>
    <definedName name="BExRZ8FMQQL46I8AQWU17LRNZD5T" localSheetId="7" hidden="1">#REF!</definedName>
    <definedName name="BExRZ8FMQQL46I8AQWU17LRNZD5T" localSheetId="3" hidden="1">#REF!</definedName>
    <definedName name="BExRZ8FMQQL46I8AQWU17LRNZD5T" localSheetId="0" hidden="1">#REF!</definedName>
    <definedName name="BExRZ8FMQQL46I8AQWU17LRNZD5T" localSheetId="1" hidden="1">#REF!</definedName>
    <definedName name="BExRZ8FMQQL46I8AQWU17LRNZD5T" hidden="1">#REF!</definedName>
    <definedName name="BExRZIRRIXRUMZ5GOO95S7460BMP" localSheetId="7" hidden="1">#REF!</definedName>
    <definedName name="BExRZIRRIXRUMZ5GOO95S7460BMP" localSheetId="3" hidden="1">#REF!</definedName>
    <definedName name="BExRZIRRIXRUMZ5GOO95S7460BMP" localSheetId="0" hidden="1">#REF!</definedName>
    <definedName name="BExRZIRRIXRUMZ5GOO95S7460BMP" localSheetId="1" hidden="1">#REF!</definedName>
    <definedName name="BExRZIRRIXRUMZ5GOO95S7460BMP" hidden="1">#REF!</definedName>
    <definedName name="BExRZJTNBKKPK7SB4LA31O3OH6PO" localSheetId="7" hidden="1">#REF!</definedName>
    <definedName name="BExRZJTNBKKPK7SB4LA31O3OH6PO" localSheetId="3" hidden="1">#REF!</definedName>
    <definedName name="BExRZJTNBKKPK7SB4LA31O3OH6PO" localSheetId="0" hidden="1">#REF!</definedName>
    <definedName name="BExRZJTNBKKPK7SB4LA31O3OH6PO" localSheetId="1" hidden="1">#REF!</definedName>
    <definedName name="BExRZJTNBKKPK7SB4LA31O3OH6PO" hidden="1">#REF!</definedName>
    <definedName name="BExRZK9RAHMM0ZLTNSK7A4LDC42D" localSheetId="7" hidden="1">#REF!</definedName>
    <definedName name="BExRZK9RAHMM0ZLTNSK7A4LDC42D" localSheetId="3" hidden="1">#REF!</definedName>
    <definedName name="BExRZK9RAHMM0ZLTNSK7A4LDC42D" localSheetId="0" hidden="1">#REF!</definedName>
    <definedName name="BExRZK9RAHMM0ZLTNSK7A4LDC42D" localSheetId="1" hidden="1">#REF!</definedName>
    <definedName name="BExRZK9RAHMM0ZLTNSK7A4LDC42D" hidden="1">#REF!</definedName>
    <definedName name="BExRZNF461H0WDF36L3U0UQSJGZB" localSheetId="7" hidden="1">#REF!</definedName>
    <definedName name="BExRZNF461H0WDF36L3U0UQSJGZB" localSheetId="3" hidden="1">#REF!</definedName>
    <definedName name="BExRZNF461H0WDF36L3U0UQSJGZB" localSheetId="0" hidden="1">#REF!</definedName>
    <definedName name="BExRZNF461H0WDF36L3U0UQSJGZB" localSheetId="1" hidden="1">#REF!</definedName>
    <definedName name="BExRZNF461H0WDF36L3U0UQSJGZB" hidden="1">#REF!</definedName>
    <definedName name="BExRZOGSR69INI6GAEPHDWSNK5Q4" localSheetId="7" hidden="1">#REF!</definedName>
    <definedName name="BExRZOGSR69INI6GAEPHDWSNK5Q4" localSheetId="3" hidden="1">#REF!</definedName>
    <definedName name="BExRZOGSR69INI6GAEPHDWSNK5Q4" localSheetId="0" hidden="1">#REF!</definedName>
    <definedName name="BExRZOGSR69INI6GAEPHDWSNK5Q4" localSheetId="1" hidden="1">#REF!</definedName>
    <definedName name="BExRZOGSR69INI6GAEPHDWSNK5Q4" hidden="1">#REF!</definedName>
    <definedName name="BExS0ASQBKRTPDWFK0KUDFOS9LE5" localSheetId="7" hidden="1">#REF!</definedName>
    <definedName name="BExS0ASQBKRTPDWFK0KUDFOS9LE5" localSheetId="3" hidden="1">#REF!</definedName>
    <definedName name="BExS0ASQBKRTPDWFK0KUDFOS9LE5" localSheetId="0" hidden="1">#REF!</definedName>
    <definedName name="BExS0ASQBKRTPDWFK0KUDFOS9LE5" localSheetId="1" hidden="1">#REF!</definedName>
    <definedName name="BExS0ASQBKRTPDWFK0KUDFOS9LE5" hidden="1">#REF!</definedName>
    <definedName name="BExS0GHQUF6YT0RU3TKDEO8CSJYB" localSheetId="7" hidden="1">#REF!</definedName>
    <definedName name="BExS0GHQUF6YT0RU3TKDEO8CSJYB" localSheetId="3" hidden="1">#REF!</definedName>
    <definedName name="BExS0GHQUF6YT0RU3TKDEO8CSJYB" localSheetId="0" hidden="1">#REF!</definedName>
    <definedName name="BExS0GHQUF6YT0RU3TKDEO8CSJYB" localSheetId="1" hidden="1">#REF!</definedName>
    <definedName name="BExS0GHQUF6YT0RU3TKDEO8CSJYB" hidden="1">#REF!</definedName>
    <definedName name="BExS0K8IHC45I78DMZBOJ1P13KQA" localSheetId="7" hidden="1">#REF!</definedName>
    <definedName name="BExS0K8IHC45I78DMZBOJ1P13KQA" localSheetId="3" hidden="1">#REF!</definedName>
    <definedName name="BExS0K8IHC45I78DMZBOJ1P13KQA" localSheetId="0" hidden="1">#REF!</definedName>
    <definedName name="BExS0K8IHC45I78DMZBOJ1P13KQA" localSheetId="1" hidden="1">#REF!</definedName>
    <definedName name="BExS0K8IHC45I78DMZBOJ1P13KQA" hidden="1">#REF!</definedName>
    <definedName name="BExS0L4WP69XXUFHED98XIEPB593" localSheetId="7" hidden="1">#REF!</definedName>
    <definedName name="BExS0L4WP69XXUFHED98XIEPB593" localSheetId="3" hidden="1">#REF!</definedName>
    <definedName name="BExS0L4WP69XXUFHED98XIEPB593" localSheetId="0" hidden="1">#REF!</definedName>
    <definedName name="BExS0L4WP69XXUFHED98XIEPB593" localSheetId="1" hidden="1">#REF!</definedName>
    <definedName name="BExS0L4WP69XXUFHED98XIEPB593" hidden="1">#REF!</definedName>
    <definedName name="BExS0Z2O2N4AJXFEPN87NU9ZGAHG" localSheetId="7" hidden="1">#REF!</definedName>
    <definedName name="BExS0Z2O2N4AJXFEPN87NU9ZGAHG" localSheetId="3" hidden="1">#REF!</definedName>
    <definedName name="BExS0Z2O2N4AJXFEPN87NU9ZGAHG" localSheetId="0" hidden="1">#REF!</definedName>
    <definedName name="BExS0Z2O2N4AJXFEPN87NU9ZGAHG" localSheetId="1" hidden="1">#REF!</definedName>
    <definedName name="BExS0Z2O2N4AJXFEPN87NU9ZGAHG" hidden="1">#REF!</definedName>
    <definedName name="BExS15IJV0WW662NXQUVT3FGP4ST" localSheetId="7" hidden="1">#REF!</definedName>
    <definedName name="BExS15IJV0WW662NXQUVT3FGP4ST" localSheetId="3" hidden="1">#REF!</definedName>
    <definedName name="BExS15IJV0WW662NXQUVT3FGP4ST" localSheetId="0" hidden="1">#REF!</definedName>
    <definedName name="BExS15IJV0WW662NXQUVT3FGP4ST" localSheetId="1" hidden="1">#REF!</definedName>
    <definedName name="BExS15IJV0WW662NXQUVT3FGP4ST" hidden="1">#REF!</definedName>
    <definedName name="BExS18T8TBNEPF4AU1VJ268XLF3L" localSheetId="7" hidden="1">#REF!</definedName>
    <definedName name="BExS18T8TBNEPF4AU1VJ268XLF3L" localSheetId="3" hidden="1">#REF!</definedName>
    <definedName name="BExS18T8TBNEPF4AU1VJ268XLF3L" localSheetId="0" hidden="1">#REF!</definedName>
    <definedName name="BExS18T8TBNEPF4AU1VJ268XLF3L" localSheetId="1" hidden="1">#REF!</definedName>
    <definedName name="BExS18T8TBNEPF4AU1VJ268XLF3L" hidden="1">#REF!</definedName>
    <definedName name="BExS194110MR25BYJI3CJ2EGZ8XT" localSheetId="7" hidden="1">#REF!</definedName>
    <definedName name="BExS194110MR25BYJI3CJ2EGZ8XT" localSheetId="3" hidden="1">#REF!</definedName>
    <definedName name="BExS194110MR25BYJI3CJ2EGZ8XT" localSheetId="0" hidden="1">#REF!</definedName>
    <definedName name="BExS194110MR25BYJI3CJ2EGZ8XT" localSheetId="1" hidden="1">#REF!</definedName>
    <definedName name="BExS194110MR25BYJI3CJ2EGZ8XT" hidden="1">#REF!</definedName>
    <definedName name="BExS1BNVGNSGD4EP90QL8WXYWZ66" localSheetId="7" hidden="1">#REF!</definedName>
    <definedName name="BExS1BNVGNSGD4EP90QL8WXYWZ66" localSheetId="3" hidden="1">#REF!</definedName>
    <definedName name="BExS1BNVGNSGD4EP90QL8WXYWZ66" localSheetId="0" hidden="1">#REF!</definedName>
    <definedName name="BExS1BNVGNSGD4EP90QL8WXYWZ66" localSheetId="1" hidden="1">#REF!</definedName>
    <definedName name="BExS1BNVGNSGD4EP90QL8WXYWZ66" hidden="1">#REF!</definedName>
    <definedName name="BExS1UE39N6NCND7MAARSBWXS6HU" localSheetId="7" hidden="1">#REF!</definedName>
    <definedName name="BExS1UE39N6NCND7MAARSBWXS6HU" localSheetId="3" hidden="1">#REF!</definedName>
    <definedName name="BExS1UE39N6NCND7MAARSBWXS6HU" localSheetId="0" hidden="1">#REF!</definedName>
    <definedName name="BExS1UE39N6NCND7MAARSBWXS6HU" localSheetId="1" hidden="1">#REF!</definedName>
    <definedName name="BExS1UE39N6NCND7MAARSBWXS6HU" hidden="1">#REF!</definedName>
    <definedName name="BExS226HTWL5WVC76MP5A1IBI8WD" localSheetId="7" hidden="1">#REF!</definedName>
    <definedName name="BExS226HTWL5WVC76MP5A1IBI8WD" localSheetId="3" hidden="1">#REF!</definedName>
    <definedName name="BExS226HTWL5WVC76MP5A1IBI8WD" localSheetId="0" hidden="1">#REF!</definedName>
    <definedName name="BExS226HTWL5WVC76MP5A1IBI8WD" localSheetId="1" hidden="1">#REF!</definedName>
    <definedName name="BExS226HTWL5WVC76MP5A1IBI8WD" hidden="1">#REF!</definedName>
    <definedName name="BExS26OI2QNNAH2WMDD95Z400048" localSheetId="7" hidden="1">#REF!</definedName>
    <definedName name="BExS26OI2QNNAH2WMDD95Z400048" localSheetId="3" hidden="1">#REF!</definedName>
    <definedName name="BExS26OI2QNNAH2WMDD95Z400048" localSheetId="0" hidden="1">#REF!</definedName>
    <definedName name="BExS26OI2QNNAH2WMDD95Z400048" localSheetId="1" hidden="1">#REF!</definedName>
    <definedName name="BExS26OI2QNNAH2WMDD95Z400048" hidden="1">#REF!</definedName>
    <definedName name="BExS2D4EI622QRKZKVDPRE66M4XA" localSheetId="7" hidden="1">#REF!</definedName>
    <definedName name="BExS2D4EI622QRKZKVDPRE66M4XA" localSheetId="3" hidden="1">#REF!</definedName>
    <definedName name="BExS2D4EI622QRKZKVDPRE66M4XA" localSheetId="0" hidden="1">#REF!</definedName>
    <definedName name="BExS2D4EI622QRKZKVDPRE66M4XA" localSheetId="1" hidden="1">#REF!</definedName>
    <definedName name="BExS2D4EI622QRKZKVDPRE66M4XA" hidden="1">#REF!</definedName>
    <definedName name="BExS2DF6B4ZUF3VZLI4G6LJ3BF38" localSheetId="7" hidden="1">#REF!</definedName>
    <definedName name="BExS2DF6B4ZUF3VZLI4G6LJ3BF38" localSheetId="3" hidden="1">#REF!</definedName>
    <definedName name="BExS2DF6B4ZUF3VZLI4G6LJ3BF38" localSheetId="0" hidden="1">#REF!</definedName>
    <definedName name="BExS2DF6B4ZUF3VZLI4G6LJ3BF38" localSheetId="1" hidden="1">#REF!</definedName>
    <definedName name="BExS2DF6B4ZUF3VZLI4G6LJ3BF38" hidden="1">#REF!</definedName>
    <definedName name="BExS2GKEA6VM3PDWKD7XI0KRUHTW" localSheetId="7" hidden="1">#REF!</definedName>
    <definedName name="BExS2GKEA6VM3PDWKD7XI0KRUHTW" localSheetId="3" hidden="1">#REF!</definedName>
    <definedName name="BExS2GKEA6VM3PDWKD7XI0KRUHTW" localSheetId="0" hidden="1">#REF!</definedName>
    <definedName name="BExS2GKEA6VM3PDWKD7XI0KRUHTW" localSheetId="1" hidden="1">#REF!</definedName>
    <definedName name="BExS2GKEA6VM3PDWKD7XI0KRUHTW" hidden="1">#REF!</definedName>
    <definedName name="BExS2I2HVU314TXI2DYFRY8XV913" localSheetId="7" hidden="1">#REF!</definedName>
    <definedName name="BExS2I2HVU314TXI2DYFRY8XV913" localSheetId="3" hidden="1">#REF!</definedName>
    <definedName name="BExS2I2HVU314TXI2DYFRY8XV913" localSheetId="0" hidden="1">#REF!</definedName>
    <definedName name="BExS2I2HVU314TXI2DYFRY8XV913" localSheetId="1" hidden="1">#REF!</definedName>
    <definedName name="BExS2I2HVU314TXI2DYFRY8XV913" hidden="1">#REF!</definedName>
    <definedName name="BExS2QB5FS5LYTFYO4BROTWG3OV5" localSheetId="7" hidden="1">#REF!</definedName>
    <definedName name="BExS2QB5FS5LYTFYO4BROTWG3OV5" localSheetId="3" hidden="1">#REF!</definedName>
    <definedName name="BExS2QB5FS5LYTFYO4BROTWG3OV5" localSheetId="0" hidden="1">#REF!</definedName>
    <definedName name="BExS2QB5FS5LYTFYO4BROTWG3OV5" localSheetId="1" hidden="1">#REF!</definedName>
    <definedName name="BExS2QB5FS5LYTFYO4BROTWG3OV5" hidden="1">#REF!</definedName>
    <definedName name="BExS2TLU1HONYV6S3ZD9T12D7CIG" localSheetId="7" hidden="1">#REF!</definedName>
    <definedName name="BExS2TLU1HONYV6S3ZD9T12D7CIG" localSheetId="3" hidden="1">#REF!</definedName>
    <definedName name="BExS2TLU1HONYV6S3ZD9T12D7CIG" localSheetId="0" hidden="1">#REF!</definedName>
    <definedName name="BExS2TLU1HONYV6S3ZD9T12D7CIG" localSheetId="1" hidden="1">#REF!</definedName>
    <definedName name="BExS2TLU1HONYV6S3ZD9T12D7CIG" hidden="1">#REF!</definedName>
    <definedName name="BExS2WLQUVBRZJWQTWUU4CYDY4IN" localSheetId="7" hidden="1">#REF!</definedName>
    <definedName name="BExS2WLQUVBRZJWQTWUU4CYDY4IN" localSheetId="3" hidden="1">#REF!</definedName>
    <definedName name="BExS2WLQUVBRZJWQTWUU4CYDY4IN" localSheetId="0" hidden="1">#REF!</definedName>
    <definedName name="BExS2WLQUVBRZJWQTWUU4CYDY4IN" localSheetId="1" hidden="1">#REF!</definedName>
    <definedName name="BExS2WLQUVBRZJWQTWUU4CYDY4IN" hidden="1">#REF!</definedName>
    <definedName name="BExS2YJQV4NUX6135T90Z1Y5R26Q" localSheetId="7" hidden="1">#REF!</definedName>
    <definedName name="BExS2YJQV4NUX6135T90Z1Y5R26Q" localSheetId="3" hidden="1">#REF!</definedName>
    <definedName name="BExS2YJQV4NUX6135T90Z1Y5R26Q" localSheetId="0" hidden="1">#REF!</definedName>
    <definedName name="BExS2YJQV4NUX6135T90Z1Y5R26Q" localSheetId="1" hidden="1">#REF!</definedName>
    <definedName name="BExS2YJQV4NUX6135T90Z1Y5R26Q" hidden="1">#REF!</definedName>
    <definedName name="BExS318UV9I2FXPQQWUKKX00QLPJ" localSheetId="7" hidden="1">#REF!</definedName>
    <definedName name="BExS318UV9I2FXPQQWUKKX00QLPJ" localSheetId="3" hidden="1">#REF!</definedName>
    <definedName name="BExS318UV9I2FXPQQWUKKX00QLPJ" localSheetId="0" hidden="1">#REF!</definedName>
    <definedName name="BExS318UV9I2FXPQQWUKKX00QLPJ" localSheetId="1" hidden="1">#REF!</definedName>
    <definedName name="BExS318UV9I2FXPQQWUKKX00QLPJ" hidden="1">#REF!</definedName>
    <definedName name="BExS3LBS0SMTHALVM4NRI1BAV1NP" localSheetId="7" hidden="1">#REF!</definedName>
    <definedName name="BExS3LBS0SMTHALVM4NRI1BAV1NP" localSheetId="3" hidden="1">#REF!</definedName>
    <definedName name="BExS3LBS0SMTHALVM4NRI1BAV1NP" localSheetId="0" hidden="1">#REF!</definedName>
    <definedName name="BExS3LBS0SMTHALVM4NRI1BAV1NP" localSheetId="1" hidden="1">#REF!</definedName>
    <definedName name="BExS3LBS0SMTHALVM4NRI1BAV1NP" hidden="1">#REF!</definedName>
    <definedName name="BExS3MTQ75VBXDGEBURP6YT8RROE" localSheetId="7" hidden="1">#REF!</definedName>
    <definedName name="BExS3MTQ75VBXDGEBURP6YT8RROE" localSheetId="3" hidden="1">#REF!</definedName>
    <definedName name="BExS3MTQ75VBXDGEBURP6YT8RROE" localSheetId="0" hidden="1">#REF!</definedName>
    <definedName name="BExS3MTQ75VBXDGEBURP6YT8RROE" localSheetId="1" hidden="1">#REF!</definedName>
    <definedName name="BExS3MTQ75VBXDGEBURP6YT8RROE" hidden="1">#REF!</definedName>
    <definedName name="BExS3OMGYO0DFN5186UFKEXZ2RX3" localSheetId="7" hidden="1">#REF!</definedName>
    <definedName name="BExS3OMGYO0DFN5186UFKEXZ2RX3" localSheetId="3" hidden="1">#REF!</definedName>
    <definedName name="BExS3OMGYO0DFN5186UFKEXZ2RX3" localSheetId="0" hidden="1">#REF!</definedName>
    <definedName name="BExS3OMGYO0DFN5186UFKEXZ2RX3" localSheetId="1" hidden="1">#REF!</definedName>
    <definedName name="BExS3OMGYO0DFN5186UFKEXZ2RX3" hidden="1">#REF!</definedName>
    <definedName name="BExS3SDERJ27OER67TIGOVZU13A2" localSheetId="7" hidden="1">#REF!</definedName>
    <definedName name="BExS3SDERJ27OER67TIGOVZU13A2" localSheetId="3" hidden="1">#REF!</definedName>
    <definedName name="BExS3SDERJ27OER67TIGOVZU13A2" localSheetId="0" hidden="1">#REF!</definedName>
    <definedName name="BExS3SDERJ27OER67TIGOVZU13A2" localSheetId="1" hidden="1">#REF!</definedName>
    <definedName name="BExS3SDERJ27OER67TIGOVZU13A2" hidden="1">#REF!</definedName>
    <definedName name="BExS3STIH9SFG0R6H30P191QZE98" localSheetId="7" hidden="1">#REF!</definedName>
    <definedName name="BExS3STIH9SFG0R6H30P191QZE98" localSheetId="3" hidden="1">#REF!</definedName>
    <definedName name="BExS3STIH9SFG0R6H30P191QZE98" localSheetId="0" hidden="1">#REF!</definedName>
    <definedName name="BExS3STIH9SFG0R6H30P191QZE98" localSheetId="1" hidden="1">#REF!</definedName>
    <definedName name="BExS3STIH9SFG0R6H30P191QZE98" hidden="1">#REF!</definedName>
    <definedName name="BExS46R5WDNU5KL04FKY5LHJUCB8" localSheetId="7" hidden="1">#REF!</definedName>
    <definedName name="BExS46R5WDNU5KL04FKY5LHJUCB8" localSheetId="3" hidden="1">#REF!</definedName>
    <definedName name="BExS46R5WDNU5KL04FKY5LHJUCB8" localSheetId="0" hidden="1">#REF!</definedName>
    <definedName name="BExS46R5WDNU5KL04FKY5LHJUCB8" localSheetId="1" hidden="1">#REF!</definedName>
    <definedName name="BExS46R5WDNU5KL04FKY5LHJUCB8" hidden="1">#REF!</definedName>
    <definedName name="BExS4ASWKM93XA275AXHYP8AG6SU" localSheetId="7" hidden="1">#REF!</definedName>
    <definedName name="BExS4ASWKM93XA275AXHYP8AG6SU" localSheetId="3" hidden="1">#REF!</definedName>
    <definedName name="BExS4ASWKM93XA275AXHYP8AG6SU" localSheetId="0" hidden="1">#REF!</definedName>
    <definedName name="BExS4ASWKM93XA275AXHYP8AG6SU" localSheetId="1" hidden="1">#REF!</definedName>
    <definedName name="BExS4ASWKM93XA275AXHYP8AG6SU" hidden="1">#REF!</definedName>
    <definedName name="BExS4IANBC4RO7HIK0MZZ2RPQU78" localSheetId="7" hidden="1">#REF!</definedName>
    <definedName name="BExS4IANBC4RO7HIK0MZZ2RPQU78" localSheetId="3" hidden="1">#REF!</definedName>
    <definedName name="BExS4IANBC4RO7HIK0MZZ2RPQU78" localSheetId="0" hidden="1">#REF!</definedName>
    <definedName name="BExS4IANBC4RO7HIK0MZZ2RPQU78" localSheetId="1" hidden="1">#REF!</definedName>
    <definedName name="BExS4IANBC4RO7HIK0MZZ2RPQU78" hidden="1">#REF!</definedName>
    <definedName name="BExS4JN3Y6SVBKILQK0R9HS45Y52" localSheetId="7" hidden="1">#REF!</definedName>
    <definedName name="BExS4JN3Y6SVBKILQK0R9HS45Y52" localSheetId="3" hidden="1">#REF!</definedName>
    <definedName name="BExS4JN3Y6SVBKILQK0R9HS45Y52" localSheetId="0" hidden="1">#REF!</definedName>
    <definedName name="BExS4JN3Y6SVBKILQK0R9HS45Y52" localSheetId="1" hidden="1">#REF!</definedName>
    <definedName name="BExS4JN3Y6SVBKILQK0R9HS45Y52" hidden="1">#REF!</definedName>
    <definedName name="BExS4P6S41O6Z6BED77U3GD9PNH1" localSheetId="7" hidden="1">#REF!</definedName>
    <definedName name="BExS4P6S41O6Z6BED77U3GD9PNH1" localSheetId="3" hidden="1">#REF!</definedName>
    <definedName name="BExS4P6S41O6Z6BED77U3GD9PNH1" localSheetId="0" hidden="1">#REF!</definedName>
    <definedName name="BExS4P6S41O6Z6BED77U3GD9PNH1" localSheetId="1" hidden="1">#REF!</definedName>
    <definedName name="BExS4P6S41O6Z6BED77U3GD9PNH1" hidden="1">#REF!</definedName>
    <definedName name="BExS4PXPURUHFBOKYFJD5J1J2RXC" localSheetId="7" hidden="1">#REF!</definedName>
    <definedName name="BExS4PXPURUHFBOKYFJD5J1J2RXC" localSheetId="3" hidden="1">#REF!</definedName>
    <definedName name="BExS4PXPURUHFBOKYFJD5J1J2RXC" localSheetId="0" hidden="1">#REF!</definedName>
    <definedName name="BExS4PXPURUHFBOKYFJD5J1J2RXC" localSheetId="1" hidden="1">#REF!</definedName>
    <definedName name="BExS4PXPURUHFBOKYFJD5J1J2RXC" hidden="1">#REF!</definedName>
    <definedName name="BExS4T32HD3YGJ91HTJ2IGVX6V4O" localSheetId="7" hidden="1">#REF!</definedName>
    <definedName name="BExS4T32HD3YGJ91HTJ2IGVX6V4O" localSheetId="3" hidden="1">#REF!</definedName>
    <definedName name="BExS4T32HD3YGJ91HTJ2IGVX6V4O" localSheetId="0" hidden="1">#REF!</definedName>
    <definedName name="BExS4T32HD3YGJ91HTJ2IGVX6V4O" localSheetId="1" hidden="1">#REF!</definedName>
    <definedName name="BExS4T32HD3YGJ91HTJ2IGVX6V4O" hidden="1">#REF!</definedName>
    <definedName name="BExS51H0N51UT0FZOPZRCF1GU063" localSheetId="7" hidden="1">#REF!</definedName>
    <definedName name="BExS51H0N51UT0FZOPZRCF1GU063" localSheetId="3" hidden="1">#REF!</definedName>
    <definedName name="BExS51H0N51UT0FZOPZRCF1GU063" localSheetId="0" hidden="1">#REF!</definedName>
    <definedName name="BExS51H0N51UT0FZOPZRCF1GU063" localSheetId="1" hidden="1">#REF!</definedName>
    <definedName name="BExS51H0N51UT0FZOPZRCF1GU063" hidden="1">#REF!</definedName>
    <definedName name="BExS54X72TJFC41FJK72MLRR2OO7" localSheetId="7" hidden="1">#REF!</definedName>
    <definedName name="BExS54X72TJFC41FJK72MLRR2OO7" localSheetId="3" hidden="1">#REF!</definedName>
    <definedName name="BExS54X72TJFC41FJK72MLRR2OO7" localSheetId="0" hidden="1">#REF!</definedName>
    <definedName name="BExS54X72TJFC41FJK72MLRR2OO7" localSheetId="1" hidden="1">#REF!</definedName>
    <definedName name="BExS54X72TJFC41FJK72MLRR2OO7" hidden="1">#REF!</definedName>
    <definedName name="BExS59F0PA1V2ZC7S5TN6IT41SXP" localSheetId="7" hidden="1">#REF!</definedName>
    <definedName name="BExS59F0PA1V2ZC7S5TN6IT41SXP" localSheetId="3" hidden="1">#REF!</definedName>
    <definedName name="BExS59F0PA1V2ZC7S5TN6IT41SXP" localSheetId="0" hidden="1">#REF!</definedName>
    <definedName name="BExS59F0PA1V2ZC7S5TN6IT41SXP" localSheetId="1" hidden="1">#REF!</definedName>
    <definedName name="BExS59F0PA1V2ZC7S5TN6IT41SXP" hidden="1">#REF!</definedName>
    <definedName name="BExS5L3TGB8JVW9ROYWTKYTUPW27" localSheetId="7" hidden="1">#REF!</definedName>
    <definedName name="BExS5L3TGB8JVW9ROYWTKYTUPW27" localSheetId="3" hidden="1">#REF!</definedName>
    <definedName name="BExS5L3TGB8JVW9ROYWTKYTUPW27" localSheetId="0" hidden="1">#REF!</definedName>
    <definedName name="BExS5L3TGB8JVW9ROYWTKYTUPW27" localSheetId="1" hidden="1">#REF!</definedName>
    <definedName name="BExS5L3TGB8JVW9ROYWTKYTUPW27" hidden="1">#REF!</definedName>
    <definedName name="BExS6GKQ96EHVLYWNJDWXZXUZW90" localSheetId="7" hidden="1">#REF!</definedName>
    <definedName name="BExS6GKQ96EHVLYWNJDWXZXUZW90" localSheetId="3" hidden="1">#REF!</definedName>
    <definedName name="BExS6GKQ96EHVLYWNJDWXZXUZW90" localSheetId="0" hidden="1">#REF!</definedName>
    <definedName name="BExS6GKQ96EHVLYWNJDWXZXUZW90" localSheetId="1" hidden="1">#REF!</definedName>
    <definedName name="BExS6GKQ96EHVLYWNJDWXZXUZW90" hidden="1">#REF!</definedName>
    <definedName name="BExS6ITKSZFRR01YD5B0F676SYN7" localSheetId="7" hidden="1">#REF!</definedName>
    <definedName name="BExS6ITKSZFRR01YD5B0F676SYN7" localSheetId="3" hidden="1">#REF!</definedName>
    <definedName name="BExS6ITKSZFRR01YD5B0F676SYN7" localSheetId="0" hidden="1">#REF!</definedName>
    <definedName name="BExS6ITKSZFRR01YD5B0F676SYN7" localSheetId="1" hidden="1">#REF!</definedName>
    <definedName name="BExS6ITKSZFRR01YD5B0F676SYN7" hidden="1">#REF!</definedName>
    <definedName name="BExS6N0LI574IAC89EFW6CLTCQ33" localSheetId="7" hidden="1">#REF!</definedName>
    <definedName name="BExS6N0LI574IAC89EFW6CLTCQ33" localSheetId="3" hidden="1">#REF!</definedName>
    <definedName name="BExS6N0LI574IAC89EFW6CLTCQ33" localSheetId="0" hidden="1">#REF!</definedName>
    <definedName name="BExS6N0LI574IAC89EFW6CLTCQ33" localSheetId="1" hidden="1">#REF!</definedName>
    <definedName name="BExS6N0LI574IAC89EFW6CLTCQ33" hidden="1">#REF!</definedName>
    <definedName name="BExS6N0NEF7XCTT5R600QZ71A44O" localSheetId="7" hidden="1">#REF!</definedName>
    <definedName name="BExS6N0NEF7XCTT5R600QZ71A44O" localSheetId="3" hidden="1">#REF!</definedName>
    <definedName name="BExS6N0NEF7XCTT5R600QZ71A44O" localSheetId="0" hidden="1">#REF!</definedName>
    <definedName name="BExS6N0NEF7XCTT5R600QZ71A44O" localSheetId="1" hidden="1">#REF!</definedName>
    <definedName name="BExS6N0NEF7XCTT5R600QZ71A44O" hidden="1">#REF!</definedName>
    <definedName name="BExS6WRDBF3ST86ZOBBUL3GTCR11" localSheetId="7" hidden="1">#REF!</definedName>
    <definedName name="BExS6WRDBF3ST86ZOBBUL3GTCR11" localSheetId="3" hidden="1">#REF!</definedName>
    <definedName name="BExS6WRDBF3ST86ZOBBUL3GTCR11" localSheetId="0" hidden="1">#REF!</definedName>
    <definedName name="BExS6WRDBF3ST86ZOBBUL3GTCR11" localSheetId="1" hidden="1">#REF!</definedName>
    <definedName name="BExS6WRDBF3ST86ZOBBUL3GTCR11" hidden="1">#REF!</definedName>
    <definedName name="BExS6XNRKR0C3MTA0LV5B60UB908" localSheetId="7" hidden="1">#REF!</definedName>
    <definedName name="BExS6XNRKR0C3MTA0LV5B60UB908" localSheetId="3" hidden="1">#REF!</definedName>
    <definedName name="BExS6XNRKR0C3MTA0LV5B60UB908" localSheetId="0" hidden="1">#REF!</definedName>
    <definedName name="BExS6XNRKR0C3MTA0LV5B60UB908" localSheetId="1" hidden="1">#REF!</definedName>
    <definedName name="BExS6XNRKR0C3MTA0LV5B60UB908" hidden="1">#REF!</definedName>
    <definedName name="BExS73NELZEK2MDOLXO2Q7H3EG71" localSheetId="7" hidden="1">#REF!</definedName>
    <definedName name="BExS73NELZEK2MDOLXO2Q7H3EG71" localSheetId="3" hidden="1">#REF!</definedName>
    <definedName name="BExS73NELZEK2MDOLXO2Q7H3EG71" localSheetId="0" hidden="1">#REF!</definedName>
    <definedName name="BExS73NELZEK2MDOLXO2Q7H3EG71" localSheetId="1" hidden="1">#REF!</definedName>
    <definedName name="BExS73NELZEK2MDOLXO2Q7H3EG71" hidden="1">#REF!</definedName>
    <definedName name="BExS7DJF6AXTWAJD7K4ZCD7L6BHV" localSheetId="7" hidden="1">#REF!</definedName>
    <definedName name="BExS7DJF6AXTWAJD7K4ZCD7L6BHV" localSheetId="3" hidden="1">#REF!</definedName>
    <definedName name="BExS7DJF6AXTWAJD7K4ZCD7L6BHV" localSheetId="0" hidden="1">#REF!</definedName>
    <definedName name="BExS7DJF6AXTWAJD7K4ZCD7L6BHV" localSheetId="1" hidden="1">#REF!</definedName>
    <definedName name="BExS7DJF6AXTWAJD7K4ZCD7L6BHV" hidden="1">#REF!</definedName>
    <definedName name="BExS7GOTHHOK287MX2RC853NWQAL" localSheetId="7" hidden="1">#REF!</definedName>
    <definedName name="BExS7GOTHHOK287MX2RC853NWQAL" localSheetId="3" hidden="1">#REF!</definedName>
    <definedName name="BExS7GOTHHOK287MX2RC853NWQAL" localSheetId="0" hidden="1">#REF!</definedName>
    <definedName name="BExS7GOTHHOK287MX2RC853NWQAL" localSheetId="1" hidden="1">#REF!</definedName>
    <definedName name="BExS7GOTHHOK287MX2RC853NWQAL" hidden="1">#REF!</definedName>
    <definedName name="BExS7TKQYLRZGM93UY3ZJZJBQNFJ" localSheetId="7" hidden="1">#REF!</definedName>
    <definedName name="BExS7TKQYLRZGM93UY3ZJZJBQNFJ" localSheetId="3" hidden="1">#REF!</definedName>
    <definedName name="BExS7TKQYLRZGM93UY3ZJZJBQNFJ" localSheetId="0" hidden="1">#REF!</definedName>
    <definedName name="BExS7TKQYLRZGM93UY3ZJZJBQNFJ" localSheetId="1" hidden="1">#REF!</definedName>
    <definedName name="BExS7TKQYLRZGM93UY3ZJZJBQNFJ" hidden="1">#REF!</definedName>
    <definedName name="BExS7Y2LNGVHSIBKC7C3R6X4LDR6" localSheetId="7" hidden="1">#REF!</definedName>
    <definedName name="BExS7Y2LNGVHSIBKC7C3R6X4LDR6" localSheetId="3" hidden="1">#REF!</definedName>
    <definedName name="BExS7Y2LNGVHSIBKC7C3R6X4LDR6" localSheetId="0" hidden="1">#REF!</definedName>
    <definedName name="BExS7Y2LNGVHSIBKC7C3R6X4LDR6" localSheetId="1" hidden="1">#REF!</definedName>
    <definedName name="BExS7Y2LNGVHSIBKC7C3R6X4LDR6" hidden="1">#REF!</definedName>
    <definedName name="BExS81TE0EY44Y3W2M4Z4MGNP5OM" localSheetId="7" hidden="1">#REF!</definedName>
    <definedName name="BExS81TE0EY44Y3W2M4Z4MGNP5OM" localSheetId="3" hidden="1">#REF!</definedName>
    <definedName name="BExS81TE0EY44Y3W2M4Z4MGNP5OM" localSheetId="0" hidden="1">#REF!</definedName>
    <definedName name="BExS81TE0EY44Y3W2M4Z4MGNP5OM" localSheetId="1" hidden="1">#REF!</definedName>
    <definedName name="BExS81TE0EY44Y3W2M4Z4MGNP5OM" hidden="1">#REF!</definedName>
    <definedName name="BExS81YPDZDVJJVS15HV2HDXAC3Y" localSheetId="7" hidden="1">#REF!</definedName>
    <definedName name="BExS81YPDZDVJJVS15HV2HDXAC3Y" localSheetId="3" hidden="1">#REF!</definedName>
    <definedName name="BExS81YPDZDVJJVS15HV2HDXAC3Y" localSheetId="0" hidden="1">#REF!</definedName>
    <definedName name="BExS81YPDZDVJJVS15HV2HDXAC3Y" localSheetId="1" hidden="1">#REF!</definedName>
    <definedName name="BExS81YPDZDVJJVS15HV2HDXAC3Y" hidden="1">#REF!</definedName>
    <definedName name="BExS82PRVNUTEKQZS56YT2DVF6C2" localSheetId="7" hidden="1">#REF!</definedName>
    <definedName name="BExS82PRVNUTEKQZS56YT2DVF6C2" localSheetId="3" hidden="1">#REF!</definedName>
    <definedName name="BExS82PRVNUTEKQZS56YT2DVF6C2" localSheetId="0" hidden="1">#REF!</definedName>
    <definedName name="BExS82PRVNUTEKQZS56YT2DVF6C2" localSheetId="1" hidden="1">#REF!</definedName>
    <definedName name="BExS82PRVNUTEKQZS56YT2DVF6C2" hidden="1">#REF!</definedName>
    <definedName name="BExS83BCNFAV6DRCB1VTUF96491J" localSheetId="7" hidden="1">#REF!</definedName>
    <definedName name="BExS83BCNFAV6DRCB1VTUF96491J" localSheetId="3" hidden="1">#REF!</definedName>
    <definedName name="BExS83BCNFAV6DRCB1VTUF96491J" localSheetId="0" hidden="1">#REF!</definedName>
    <definedName name="BExS83BCNFAV6DRCB1VTUF96491J" localSheetId="1" hidden="1">#REF!</definedName>
    <definedName name="BExS83BCNFAV6DRCB1VTUF96491J" hidden="1">#REF!</definedName>
    <definedName name="BExS86GKM9ISCSNZD15BQ5E5L6A5" localSheetId="7" hidden="1">#REF!</definedName>
    <definedName name="BExS86GKM9ISCSNZD15BQ5E5L6A5" localSheetId="3" hidden="1">#REF!</definedName>
    <definedName name="BExS86GKM9ISCSNZD15BQ5E5L6A5" localSheetId="0" hidden="1">#REF!</definedName>
    <definedName name="BExS86GKM9ISCSNZD15BQ5E5L6A5" localSheetId="1" hidden="1">#REF!</definedName>
    <definedName name="BExS86GKM9ISCSNZD15BQ5E5L6A5" hidden="1">#REF!</definedName>
    <definedName name="BExS89GGRJ55EK546SM31UGE2K8T" localSheetId="7" hidden="1">#REF!</definedName>
    <definedName name="BExS89GGRJ55EK546SM31UGE2K8T" localSheetId="3" hidden="1">#REF!</definedName>
    <definedName name="BExS89GGRJ55EK546SM31UGE2K8T" localSheetId="0" hidden="1">#REF!</definedName>
    <definedName name="BExS89GGRJ55EK546SM31UGE2K8T" localSheetId="1" hidden="1">#REF!</definedName>
    <definedName name="BExS89GGRJ55EK546SM31UGE2K8T" hidden="1">#REF!</definedName>
    <definedName name="BExS8BPG5A0GR5AO1U951NDGGR0L" localSheetId="7" hidden="1">#REF!</definedName>
    <definedName name="BExS8BPG5A0GR5AO1U951NDGGR0L" localSheetId="3" hidden="1">#REF!</definedName>
    <definedName name="BExS8BPG5A0GR5AO1U951NDGGR0L" localSheetId="0" hidden="1">#REF!</definedName>
    <definedName name="BExS8BPG5A0GR5AO1U951NDGGR0L" localSheetId="1" hidden="1">#REF!</definedName>
    <definedName name="BExS8BPG5A0GR5AO1U951NDGGR0L" hidden="1">#REF!</definedName>
    <definedName name="BExS8CGI0JXFUBD41VFLI0SZSV8F" localSheetId="7" hidden="1">#REF!</definedName>
    <definedName name="BExS8CGI0JXFUBD41VFLI0SZSV8F" localSheetId="3" hidden="1">#REF!</definedName>
    <definedName name="BExS8CGI0JXFUBD41VFLI0SZSV8F" localSheetId="0" hidden="1">#REF!</definedName>
    <definedName name="BExS8CGI0JXFUBD41VFLI0SZSV8F" localSheetId="1" hidden="1">#REF!</definedName>
    <definedName name="BExS8CGI0JXFUBD41VFLI0SZSV8F" hidden="1">#REF!</definedName>
    <definedName name="BExS8D22FXVQKOEJP01LT0CDI3PS" localSheetId="7" hidden="1">#REF!</definedName>
    <definedName name="BExS8D22FXVQKOEJP01LT0CDI3PS" localSheetId="3" hidden="1">#REF!</definedName>
    <definedName name="BExS8D22FXVQKOEJP01LT0CDI3PS" localSheetId="0" hidden="1">#REF!</definedName>
    <definedName name="BExS8D22FXVQKOEJP01LT0CDI3PS" localSheetId="1" hidden="1">#REF!</definedName>
    <definedName name="BExS8D22FXVQKOEJP01LT0CDI3PS" hidden="1">#REF!</definedName>
    <definedName name="BExS8EEJOZFBUWZDOM3O25AJRUVU" localSheetId="7" hidden="1">#REF!</definedName>
    <definedName name="BExS8EEJOZFBUWZDOM3O25AJRUVU" localSheetId="3" hidden="1">#REF!</definedName>
    <definedName name="BExS8EEJOZFBUWZDOM3O25AJRUVU" localSheetId="0" hidden="1">#REF!</definedName>
    <definedName name="BExS8EEJOZFBUWZDOM3O25AJRUVU" localSheetId="1" hidden="1">#REF!</definedName>
    <definedName name="BExS8EEJOZFBUWZDOM3O25AJRUVU" hidden="1">#REF!</definedName>
    <definedName name="BExS8GSUS17UY50TEM2AWF36BR9Z" localSheetId="7" hidden="1">#REF!</definedName>
    <definedName name="BExS8GSUS17UY50TEM2AWF36BR9Z" localSheetId="3" hidden="1">#REF!</definedName>
    <definedName name="BExS8GSUS17UY50TEM2AWF36BR9Z" localSheetId="0" hidden="1">#REF!</definedName>
    <definedName name="BExS8GSUS17UY50TEM2AWF36BR9Z" localSheetId="1" hidden="1">#REF!</definedName>
    <definedName name="BExS8GSUS17UY50TEM2AWF36BR9Z" hidden="1">#REF!</definedName>
    <definedName name="BExS8HJRBVG0XI6PWA9KTMJZMQXK" localSheetId="7" hidden="1">#REF!</definedName>
    <definedName name="BExS8HJRBVG0XI6PWA9KTMJZMQXK" localSheetId="3" hidden="1">#REF!</definedName>
    <definedName name="BExS8HJRBVG0XI6PWA9KTMJZMQXK" localSheetId="0" hidden="1">#REF!</definedName>
    <definedName name="BExS8HJRBVG0XI6PWA9KTMJZMQXK" localSheetId="1" hidden="1">#REF!</definedName>
    <definedName name="BExS8HJRBVG0XI6PWA9KTMJZMQXK" hidden="1">#REF!</definedName>
    <definedName name="BExS8NE9HUZJH13OXLREOV1BX0OZ" localSheetId="7" hidden="1">#REF!</definedName>
    <definedName name="BExS8NE9HUZJH13OXLREOV1BX0OZ" localSheetId="3" hidden="1">#REF!</definedName>
    <definedName name="BExS8NE9HUZJH13OXLREOV1BX0OZ" localSheetId="0" hidden="1">#REF!</definedName>
    <definedName name="BExS8NE9HUZJH13OXLREOV1BX0OZ" localSheetId="1" hidden="1">#REF!</definedName>
    <definedName name="BExS8NE9HUZJH13OXLREOV1BX0OZ" hidden="1">#REF!</definedName>
    <definedName name="BExS8R51C8RM2FS6V6IRTYO9GA4A" localSheetId="7" hidden="1">#REF!</definedName>
    <definedName name="BExS8R51C8RM2FS6V6IRTYO9GA4A" localSheetId="3" hidden="1">#REF!</definedName>
    <definedName name="BExS8R51C8RM2FS6V6IRTYO9GA4A" localSheetId="0" hidden="1">#REF!</definedName>
    <definedName name="BExS8R51C8RM2FS6V6IRTYO9GA4A" localSheetId="1" hidden="1">#REF!</definedName>
    <definedName name="BExS8R51C8RM2FS6V6IRTYO9GA4A" hidden="1">#REF!</definedName>
    <definedName name="BExS8WDX408F60MH1X9B9UZ2H4R7" localSheetId="7" hidden="1">#REF!</definedName>
    <definedName name="BExS8WDX408F60MH1X9B9UZ2H4R7" localSheetId="3" hidden="1">#REF!</definedName>
    <definedName name="BExS8WDX408F60MH1X9B9UZ2H4R7" localSheetId="0" hidden="1">#REF!</definedName>
    <definedName name="BExS8WDX408F60MH1X9B9UZ2H4R7" localSheetId="1" hidden="1">#REF!</definedName>
    <definedName name="BExS8WDX408F60MH1X9B9UZ2H4R7" hidden="1">#REF!</definedName>
    <definedName name="BExS8X4UTVOFE2YEVLO8LTKMSI3A" localSheetId="7" hidden="1">#REF!</definedName>
    <definedName name="BExS8X4UTVOFE2YEVLO8LTKMSI3A" localSheetId="3" hidden="1">#REF!</definedName>
    <definedName name="BExS8X4UTVOFE2YEVLO8LTKMSI3A" localSheetId="0" hidden="1">#REF!</definedName>
    <definedName name="BExS8X4UTVOFE2YEVLO8LTKMSI3A" localSheetId="1" hidden="1">#REF!</definedName>
    <definedName name="BExS8X4UTVOFE2YEVLO8LTKMSI3A" hidden="1">#REF!</definedName>
    <definedName name="BExS8Z2W2QEC3MH0BZIYLDFQNUIP" localSheetId="7" hidden="1">#REF!</definedName>
    <definedName name="BExS8Z2W2QEC3MH0BZIYLDFQNUIP" localSheetId="3" hidden="1">#REF!</definedName>
    <definedName name="BExS8Z2W2QEC3MH0BZIYLDFQNUIP" localSheetId="0" hidden="1">#REF!</definedName>
    <definedName name="BExS8Z2W2QEC3MH0BZIYLDFQNUIP" localSheetId="1" hidden="1">#REF!</definedName>
    <definedName name="BExS8Z2W2QEC3MH0BZIYLDFQNUIP" hidden="1">#REF!</definedName>
    <definedName name="BExS92DKGRFFCIA9C0IXDOLO57EP" localSheetId="7" hidden="1">#REF!</definedName>
    <definedName name="BExS92DKGRFFCIA9C0IXDOLO57EP" localSheetId="3" hidden="1">#REF!</definedName>
    <definedName name="BExS92DKGRFFCIA9C0IXDOLO57EP" localSheetId="0" hidden="1">#REF!</definedName>
    <definedName name="BExS92DKGRFFCIA9C0IXDOLO57EP" localSheetId="1" hidden="1">#REF!</definedName>
    <definedName name="BExS92DKGRFFCIA9C0IXDOLO57EP" hidden="1">#REF!</definedName>
    <definedName name="BExS98OB4321YCHLCQ022PXKTT2W" localSheetId="7" hidden="1">#REF!</definedName>
    <definedName name="BExS98OB4321YCHLCQ022PXKTT2W" localSheetId="3" hidden="1">#REF!</definedName>
    <definedName name="BExS98OB4321YCHLCQ022PXKTT2W" localSheetId="0" hidden="1">#REF!</definedName>
    <definedName name="BExS98OB4321YCHLCQ022PXKTT2W" localSheetId="1" hidden="1">#REF!</definedName>
    <definedName name="BExS98OB4321YCHLCQ022PXKTT2W" hidden="1">#REF!</definedName>
    <definedName name="BExS9C9N8GFISC6HUERJ0EI06GB2" localSheetId="7" hidden="1">#REF!</definedName>
    <definedName name="BExS9C9N8GFISC6HUERJ0EI06GB2" localSheetId="3" hidden="1">#REF!</definedName>
    <definedName name="BExS9C9N8GFISC6HUERJ0EI06GB2" localSheetId="0" hidden="1">#REF!</definedName>
    <definedName name="BExS9C9N8GFISC6HUERJ0EI06GB2" localSheetId="1" hidden="1">#REF!</definedName>
    <definedName name="BExS9C9N8GFISC6HUERJ0EI06GB2" hidden="1">#REF!</definedName>
    <definedName name="BExS9D6619QNINF06KHZHYUAH0S9" localSheetId="7" hidden="1">#REF!</definedName>
    <definedName name="BExS9D6619QNINF06KHZHYUAH0S9" localSheetId="3" hidden="1">#REF!</definedName>
    <definedName name="BExS9D6619QNINF06KHZHYUAH0S9" localSheetId="0" hidden="1">#REF!</definedName>
    <definedName name="BExS9D6619QNINF06KHZHYUAH0S9" localSheetId="1" hidden="1">#REF!</definedName>
    <definedName name="BExS9D6619QNINF06KHZHYUAH0S9" hidden="1">#REF!</definedName>
    <definedName name="BExS9DX13CACP3J8JDREK30JB1SQ" localSheetId="7" hidden="1">#REF!</definedName>
    <definedName name="BExS9DX13CACP3J8JDREK30JB1SQ" localSheetId="3" hidden="1">#REF!</definedName>
    <definedName name="BExS9DX13CACP3J8JDREK30JB1SQ" localSheetId="0" hidden="1">#REF!</definedName>
    <definedName name="BExS9DX13CACP3J8JDREK30JB1SQ" localSheetId="1" hidden="1">#REF!</definedName>
    <definedName name="BExS9DX13CACP3J8JDREK30JB1SQ" hidden="1">#REF!</definedName>
    <definedName name="BExS9FPRS2KRRCS33SE6WFNF5GYL" localSheetId="7" hidden="1">#REF!</definedName>
    <definedName name="BExS9FPRS2KRRCS33SE6WFNF5GYL" localSheetId="3" hidden="1">#REF!</definedName>
    <definedName name="BExS9FPRS2KRRCS33SE6WFNF5GYL" localSheetId="0" hidden="1">#REF!</definedName>
    <definedName name="BExS9FPRS2KRRCS33SE6WFNF5GYL" localSheetId="1" hidden="1">#REF!</definedName>
    <definedName name="BExS9FPRS2KRRCS33SE6WFNF5GYL" hidden="1">#REF!</definedName>
    <definedName name="BExS9M5VN3VE822UH6TLACVY24CJ" localSheetId="7" hidden="1">#REF!</definedName>
    <definedName name="BExS9M5VN3VE822UH6TLACVY24CJ" localSheetId="3" hidden="1">#REF!</definedName>
    <definedName name="BExS9M5VN3VE822UH6TLACVY24CJ" localSheetId="0" hidden="1">#REF!</definedName>
    <definedName name="BExS9M5VN3VE822UH6TLACVY24CJ" localSheetId="1" hidden="1">#REF!</definedName>
    <definedName name="BExS9M5VN3VE822UH6TLACVY24CJ" hidden="1">#REF!</definedName>
    <definedName name="BExS9WI0A6PSEB8N9GPXF2Z7MWHM" localSheetId="7" hidden="1">#REF!</definedName>
    <definedName name="BExS9WI0A6PSEB8N9GPXF2Z7MWHM" localSheetId="3" hidden="1">#REF!</definedName>
    <definedName name="BExS9WI0A6PSEB8N9GPXF2Z7MWHM" localSheetId="0" hidden="1">#REF!</definedName>
    <definedName name="BExS9WI0A6PSEB8N9GPXF2Z7MWHM" localSheetId="1" hidden="1">#REF!</definedName>
    <definedName name="BExS9WI0A6PSEB8N9GPXF2Z7MWHM" hidden="1">#REF!</definedName>
    <definedName name="BExS9XJPZ07ND34OHX60QD382FV6" localSheetId="7" hidden="1">#REF!</definedName>
    <definedName name="BExS9XJPZ07ND34OHX60QD382FV6" localSheetId="3" hidden="1">#REF!</definedName>
    <definedName name="BExS9XJPZ07ND34OHX60QD382FV6" localSheetId="0" hidden="1">#REF!</definedName>
    <definedName name="BExS9XJPZ07ND34OHX60QD382FV6" localSheetId="1" hidden="1">#REF!</definedName>
    <definedName name="BExS9XJPZ07ND34OHX60QD382FV6" hidden="1">#REF!</definedName>
    <definedName name="BExSA4AJLEEN4R7HU4FRSMYR17TR" localSheetId="7" hidden="1">#REF!</definedName>
    <definedName name="BExSA4AJLEEN4R7HU4FRSMYR17TR" localSheetId="3" hidden="1">#REF!</definedName>
    <definedName name="BExSA4AJLEEN4R7HU4FRSMYR17TR" localSheetId="0" hidden="1">#REF!</definedName>
    <definedName name="BExSA4AJLEEN4R7HU4FRSMYR17TR" localSheetId="1" hidden="1">#REF!</definedName>
    <definedName name="BExSA4AJLEEN4R7HU4FRSMYR17TR" hidden="1">#REF!</definedName>
    <definedName name="BExSA5HP306TN9XJS0TU619DLRR7" localSheetId="7" hidden="1">#REF!</definedName>
    <definedName name="BExSA5HP306TN9XJS0TU619DLRR7" localSheetId="3" hidden="1">#REF!</definedName>
    <definedName name="BExSA5HP306TN9XJS0TU619DLRR7" localSheetId="0" hidden="1">#REF!</definedName>
    <definedName name="BExSA5HP306TN9XJS0TU619DLRR7" localSheetId="1" hidden="1">#REF!</definedName>
    <definedName name="BExSA5HP306TN9XJS0TU619DLRR7" hidden="1">#REF!</definedName>
    <definedName name="BExSAAVWQOOIA6B3JHQVGP08HFEM" localSheetId="7" hidden="1">#REF!</definedName>
    <definedName name="BExSAAVWQOOIA6B3JHQVGP08HFEM" localSheetId="3" hidden="1">#REF!</definedName>
    <definedName name="BExSAAVWQOOIA6B3JHQVGP08HFEM" localSheetId="0" hidden="1">#REF!</definedName>
    <definedName name="BExSAAVWQOOIA6B3JHQVGP08HFEM" localSheetId="1" hidden="1">#REF!</definedName>
    <definedName name="BExSAAVWQOOIA6B3JHQVGP08HFEM" hidden="1">#REF!</definedName>
    <definedName name="BExSAFJ3IICU2M7QPVE4ARYMXZKX" localSheetId="7" hidden="1">#REF!</definedName>
    <definedName name="BExSAFJ3IICU2M7QPVE4ARYMXZKX" localSheetId="3" hidden="1">#REF!</definedName>
    <definedName name="BExSAFJ3IICU2M7QPVE4ARYMXZKX" localSheetId="0" hidden="1">#REF!</definedName>
    <definedName name="BExSAFJ3IICU2M7QPVE4ARYMXZKX" localSheetId="1" hidden="1">#REF!</definedName>
    <definedName name="BExSAFJ3IICU2M7QPVE4ARYMXZKX" hidden="1">#REF!</definedName>
    <definedName name="BExSAH6ID8OHX379UXVNGFO8J6KQ" localSheetId="7" hidden="1">#REF!</definedName>
    <definedName name="BExSAH6ID8OHX379UXVNGFO8J6KQ" localSheetId="3" hidden="1">#REF!</definedName>
    <definedName name="BExSAH6ID8OHX379UXVNGFO8J6KQ" localSheetId="0" hidden="1">#REF!</definedName>
    <definedName name="BExSAH6ID8OHX379UXVNGFO8J6KQ" localSheetId="1" hidden="1">#REF!</definedName>
    <definedName name="BExSAH6ID8OHX379UXVNGFO8J6KQ" hidden="1">#REF!</definedName>
    <definedName name="BExSAQBHIXGQRNIRGCJMBXUPCZQA" localSheetId="7" hidden="1">#REF!</definedName>
    <definedName name="BExSAQBHIXGQRNIRGCJMBXUPCZQA" localSheetId="3" hidden="1">#REF!</definedName>
    <definedName name="BExSAQBHIXGQRNIRGCJMBXUPCZQA" localSheetId="0" hidden="1">#REF!</definedName>
    <definedName name="BExSAQBHIXGQRNIRGCJMBXUPCZQA" localSheetId="1" hidden="1">#REF!</definedName>
    <definedName name="BExSAQBHIXGQRNIRGCJMBXUPCZQA" hidden="1">#REF!</definedName>
    <definedName name="BExSAUTCT4P7JP57NOR9MTX33QJZ" localSheetId="7" hidden="1">#REF!</definedName>
    <definedName name="BExSAUTCT4P7JP57NOR9MTX33QJZ" localSheetId="3" hidden="1">#REF!</definedName>
    <definedName name="BExSAUTCT4P7JP57NOR9MTX33QJZ" localSheetId="0" hidden="1">#REF!</definedName>
    <definedName name="BExSAUTCT4P7JP57NOR9MTX33QJZ" localSheetId="1" hidden="1">#REF!</definedName>
    <definedName name="BExSAUTCT4P7JP57NOR9MTX33QJZ" hidden="1">#REF!</definedName>
    <definedName name="BExSAY9CA9TFXQ9M9FBJRGJO9T9E" localSheetId="7" hidden="1">#REF!</definedName>
    <definedName name="BExSAY9CA9TFXQ9M9FBJRGJO9T9E" localSheetId="3" hidden="1">#REF!</definedName>
    <definedName name="BExSAY9CA9TFXQ9M9FBJRGJO9T9E" localSheetId="0" hidden="1">#REF!</definedName>
    <definedName name="BExSAY9CA9TFXQ9M9FBJRGJO9T9E" localSheetId="1" hidden="1">#REF!</definedName>
    <definedName name="BExSAY9CA9TFXQ9M9FBJRGJO9T9E" hidden="1">#REF!</definedName>
    <definedName name="BExSB4JYKQ3MINI7RAYK5M8BLJDC" localSheetId="7" hidden="1">#REF!</definedName>
    <definedName name="BExSB4JYKQ3MINI7RAYK5M8BLJDC" localSheetId="3" hidden="1">#REF!</definedName>
    <definedName name="BExSB4JYKQ3MINI7RAYK5M8BLJDC" localSheetId="0" hidden="1">#REF!</definedName>
    <definedName name="BExSB4JYKQ3MINI7RAYK5M8BLJDC" localSheetId="1" hidden="1">#REF!</definedName>
    <definedName name="BExSB4JYKQ3MINI7RAYK5M8BLJDC" hidden="1">#REF!</definedName>
    <definedName name="BExSBCY73CG3Q15P5BDLDT994XRL" localSheetId="7" hidden="1">#REF!</definedName>
    <definedName name="BExSBCY73CG3Q15P5BDLDT994XRL" localSheetId="3" hidden="1">#REF!</definedName>
    <definedName name="BExSBCY73CG3Q15P5BDLDT994XRL" localSheetId="0" hidden="1">#REF!</definedName>
    <definedName name="BExSBCY73CG3Q15P5BDLDT994XRL" localSheetId="1" hidden="1">#REF!</definedName>
    <definedName name="BExSBCY73CG3Q15P5BDLDT994XRL" hidden="1">#REF!</definedName>
    <definedName name="BExSBMOS41ZRLWYLOU29V6Y7YORR" localSheetId="7" hidden="1">#REF!</definedName>
    <definedName name="BExSBMOS41ZRLWYLOU29V6Y7YORR" localSheetId="3" hidden="1">#REF!</definedName>
    <definedName name="BExSBMOS41ZRLWYLOU29V6Y7YORR" localSheetId="0" hidden="1">#REF!</definedName>
    <definedName name="BExSBMOS41ZRLWYLOU29V6Y7YORR" localSheetId="1" hidden="1">#REF!</definedName>
    <definedName name="BExSBMOS41ZRLWYLOU29V6Y7YORR" hidden="1">#REF!</definedName>
    <definedName name="BExSBPZG22WAMZYIF7CZ686E8X80" localSheetId="7" hidden="1">#REF!</definedName>
    <definedName name="BExSBPZG22WAMZYIF7CZ686E8X80" localSheetId="3" hidden="1">#REF!</definedName>
    <definedName name="BExSBPZG22WAMZYIF7CZ686E8X80" localSheetId="0" hidden="1">#REF!</definedName>
    <definedName name="BExSBPZG22WAMZYIF7CZ686E8X80" localSheetId="1" hidden="1">#REF!</definedName>
    <definedName name="BExSBPZG22WAMZYIF7CZ686E8X80" hidden="1">#REF!</definedName>
    <definedName name="BExSBRBXXQMBU1TYDW1BXTEVEPRU" localSheetId="7" hidden="1">#REF!</definedName>
    <definedName name="BExSBRBXXQMBU1TYDW1BXTEVEPRU" localSheetId="3" hidden="1">#REF!</definedName>
    <definedName name="BExSBRBXXQMBU1TYDW1BXTEVEPRU" localSheetId="0" hidden="1">#REF!</definedName>
    <definedName name="BExSBRBXXQMBU1TYDW1BXTEVEPRU" localSheetId="1" hidden="1">#REF!</definedName>
    <definedName name="BExSBRBXXQMBU1TYDW1BXTEVEPRU" hidden="1">#REF!</definedName>
    <definedName name="BExSC54998WTZ21DSL0R8UN0Y9JH" localSheetId="7" hidden="1">#REF!</definedName>
    <definedName name="BExSC54998WTZ21DSL0R8UN0Y9JH" localSheetId="3" hidden="1">#REF!</definedName>
    <definedName name="BExSC54998WTZ21DSL0R8UN0Y9JH" localSheetId="0" hidden="1">#REF!</definedName>
    <definedName name="BExSC54998WTZ21DSL0R8UN0Y9JH" localSheetId="1" hidden="1">#REF!</definedName>
    <definedName name="BExSC54998WTZ21DSL0R8UN0Y9JH" hidden="1">#REF!</definedName>
    <definedName name="BExSC60N7WR9PJSNC9B7ORCX9NGY" localSheetId="7" hidden="1">#REF!</definedName>
    <definedName name="BExSC60N7WR9PJSNC9B7ORCX9NGY" localSheetId="3" hidden="1">#REF!</definedName>
    <definedName name="BExSC60N7WR9PJSNC9B7ORCX9NGY" localSheetId="0" hidden="1">#REF!</definedName>
    <definedName name="BExSC60N7WR9PJSNC9B7ORCX9NGY" localSheetId="1" hidden="1">#REF!</definedName>
    <definedName name="BExSC60N7WR9PJSNC9B7ORCX9NGY" hidden="1">#REF!</definedName>
    <definedName name="BExSCE99EZTILTTCE4NJJF96OYYM" localSheetId="7" hidden="1">#REF!</definedName>
    <definedName name="BExSCE99EZTILTTCE4NJJF96OYYM" localSheetId="3" hidden="1">#REF!</definedName>
    <definedName name="BExSCE99EZTILTTCE4NJJF96OYYM" localSheetId="0" hidden="1">#REF!</definedName>
    <definedName name="BExSCE99EZTILTTCE4NJJF96OYYM" localSheetId="1" hidden="1">#REF!</definedName>
    <definedName name="BExSCE99EZTILTTCE4NJJF96OYYM" hidden="1">#REF!</definedName>
    <definedName name="BExSCFWOMYELUEPWVJIRGIQZH5BV" localSheetId="7" hidden="1">#REF!</definedName>
    <definedName name="BExSCFWOMYELUEPWVJIRGIQZH5BV" localSheetId="3" hidden="1">#REF!</definedName>
    <definedName name="BExSCFWOMYELUEPWVJIRGIQZH5BV" localSheetId="0" hidden="1">#REF!</definedName>
    <definedName name="BExSCFWOMYELUEPWVJIRGIQZH5BV" localSheetId="1" hidden="1">#REF!</definedName>
    <definedName name="BExSCFWOMYELUEPWVJIRGIQZH5BV" hidden="1">#REF!</definedName>
    <definedName name="BExSCHUQZ2HFEWS54X67DIS8OSXZ" localSheetId="7" hidden="1">#REF!</definedName>
    <definedName name="BExSCHUQZ2HFEWS54X67DIS8OSXZ" localSheetId="3" hidden="1">#REF!</definedName>
    <definedName name="BExSCHUQZ2HFEWS54X67DIS8OSXZ" localSheetId="0" hidden="1">#REF!</definedName>
    <definedName name="BExSCHUQZ2HFEWS54X67DIS8OSXZ" localSheetId="1" hidden="1">#REF!</definedName>
    <definedName name="BExSCHUQZ2HFEWS54X67DIS8OSXZ" hidden="1">#REF!</definedName>
    <definedName name="BExSCOG41SKKG4GYU76WRWW1CTE6" localSheetId="7" hidden="1">#REF!</definedName>
    <definedName name="BExSCOG41SKKG4GYU76WRWW1CTE6" localSheetId="3" hidden="1">#REF!</definedName>
    <definedName name="BExSCOG41SKKG4GYU76WRWW1CTE6" localSheetId="0" hidden="1">#REF!</definedName>
    <definedName name="BExSCOG41SKKG4GYU76WRWW1CTE6" localSheetId="1" hidden="1">#REF!</definedName>
    <definedName name="BExSCOG41SKKG4GYU76WRWW1CTE6" hidden="1">#REF!</definedName>
    <definedName name="BExSCVC9P86YVFMRKKUVRV29MZXZ" localSheetId="7" hidden="1">#REF!</definedName>
    <definedName name="BExSCVC9P86YVFMRKKUVRV29MZXZ" localSheetId="3" hidden="1">#REF!</definedName>
    <definedName name="BExSCVC9P86YVFMRKKUVRV29MZXZ" localSheetId="0" hidden="1">#REF!</definedName>
    <definedName name="BExSCVC9P86YVFMRKKUVRV29MZXZ" localSheetId="1" hidden="1">#REF!</definedName>
    <definedName name="BExSCVC9P86YVFMRKKUVRV29MZXZ" hidden="1">#REF!</definedName>
    <definedName name="BExSD233CH4MU9ZMGNRF97ZV7KWU" localSheetId="7" hidden="1">#REF!</definedName>
    <definedName name="BExSD233CH4MU9ZMGNRF97ZV7KWU" localSheetId="3" hidden="1">#REF!</definedName>
    <definedName name="BExSD233CH4MU9ZMGNRF97ZV7KWU" localSheetId="0" hidden="1">#REF!</definedName>
    <definedName name="BExSD233CH4MU9ZMGNRF97ZV7KWU" localSheetId="1" hidden="1">#REF!</definedName>
    <definedName name="BExSD233CH4MU9ZMGNRF97ZV7KWU" hidden="1">#REF!</definedName>
    <definedName name="BExSD2U0F3BN6IN9N4R2DTTJG15H" localSheetId="7" hidden="1">#REF!</definedName>
    <definedName name="BExSD2U0F3BN6IN9N4R2DTTJG15H" localSheetId="3" hidden="1">#REF!</definedName>
    <definedName name="BExSD2U0F3BN6IN9N4R2DTTJG15H" localSheetId="0" hidden="1">#REF!</definedName>
    <definedName name="BExSD2U0F3BN6IN9N4R2DTTJG15H" localSheetId="1" hidden="1">#REF!</definedName>
    <definedName name="BExSD2U0F3BN6IN9N4R2DTTJG15H" hidden="1">#REF!</definedName>
    <definedName name="BExSD6A6NY15YSMFH51ST6XJY429" localSheetId="7" hidden="1">#REF!</definedName>
    <definedName name="BExSD6A6NY15YSMFH51ST6XJY429" localSheetId="3" hidden="1">#REF!</definedName>
    <definedName name="BExSD6A6NY15YSMFH51ST6XJY429" localSheetId="0" hidden="1">#REF!</definedName>
    <definedName name="BExSD6A6NY15YSMFH51ST6XJY429" localSheetId="1" hidden="1">#REF!</definedName>
    <definedName name="BExSD6A6NY15YSMFH51ST6XJY429" hidden="1">#REF!</definedName>
    <definedName name="BExSD9VH6PF6RQ135VOEE08YXPAW" localSheetId="7" hidden="1">#REF!</definedName>
    <definedName name="BExSD9VH6PF6RQ135VOEE08YXPAW" localSheetId="3" hidden="1">#REF!</definedName>
    <definedName name="BExSD9VH6PF6RQ135VOEE08YXPAW" localSheetId="0" hidden="1">#REF!</definedName>
    <definedName name="BExSD9VH6PF6RQ135VOEE08YXPAW" localSheetId="1" hidden="1">#REF!</definedName>
    <definedName name="BExSD9VH6PF6RQ135VOEE08YXPAW" hidden="1">#REF!</definedName>
    <definedName name="BExSDI9QWFD49GEZWZ3KOGM27XRB" localSheetId="7" hidden="1">#REF!</definedName>
    <definedName name="BExSDI9QWFD49GEZWZ3KOGM27XRB" localSheetId="3" hidden="1">#REF!</definedName>
    <definedName name="BExSDI9QWFD49GEZWZ3KOGM27XRB" localSheetId="0" hidden="1">#REF!</definedName>
    <definedName name="BExSDI9QWFD49GEZWZ3KOGM27XRB" localSheetId="1" hidden="1">#REF!</definedName>
    <definedName name="BExSDI9QWFD49GEZWZ3KOGM27XRB" hidden="1">#REF!</definedName>
    <definedName name="BExSDP5Y04WWMX2WWRITWOX8R5I9" localSheetId="7" hidden="1">#REF!</definedName>
    <definedName name="BExSDP5Y04WWMX2WWRITWOX8R5I9" localSheetId="3" hidden="1">#REF!</definedName>
    <definedName name="BExSDP5Y04WWMX2WWRITWOX8R5I9" localSheetId="0" hidden="1">#REF!</definedName>
    <definedName name="BExSDP5Y04WWMX2WWRITWOX8R5I9" localSheetId="1" hidden="1">#REF!</definedName>
    <definedName name="BExSDP5Y04WWMX2WWRITWOX8R5I9" hidden="1">#REF!</definedName>
    <definedName name="BExSDSGM203BJTNS9MKCBX453HMD" localSheetId="7" hidden="1">#REF!</definedName>
    <definedName name="BExSDSGM203BJTNS9MKCBX453HMD" localSheetId="3" hidden="1">#REF!</definedName>
    <definedName name="BExSDSGM203BJTNS9MKCBX453HMD" localSheetId="0" hidden="1">#REF!</definedName>
    <definedName name="BExSDSGM203BJTNS9MKCBX453HMD" localSheetId="1" hidden="1">#REF!</definedName>
    <definedName name="BExSDSGM203BJTNS9MKCBX453HMD" hidden="1">#REF!</definedName>
    <definedName name="BExSDT20XUFXTDM37M148AXAP7HN" localSheetId="7" hidden="1">#REF!</definedName>
    <definedName name="BExSDT20XUFXTDM37M148AXAP7HN" localSheetId="3" hidden="1">#REF!</definedName>
    <definedName name="BExSDT20XUFXTDM37M148AXAP7HN" localSheetId="0" hidden="1">#REF!</definedName>
    <definedName name="BExSDT20XUFXTDM37M148AXAP7HN" localSheetId="1" hidden="1">#REF!</definedName>
    <definedName name="BExSDT20XUFXTDM37M148AXAP7HN" hidden="1">#REF!</definedName>
    <definedName name="BExSDYLOWNTKCY92LFEDAV8LO7D3" localSheetId="7" hidden="1">#REF!</definedName>
    <definedName name="BExSDYLOWNTKCY92LFEDAV8LO7D3" localSheetId="3" hidden="1">#REF!</definedName>
    <definedName name="BExSDYLOWNTKCY92LFEDAV8LO7D3" localSheetId="0" hidden="1">#REF!</definedName>
    <definedName name="BExSDYLOWNTKCY92LFEDAV8LO7D3" localSheetId="1" hidden="1">#REF!</definedName>
    <definedName name="BExSDYLOWNTKCY92LFEDAV8LO7D3" hidden="1">#REF!</definedName>
    <definedName name="BExSE277VXZ807WBUB6A1UGQ1SF9" localSheetId="7" hidden="1">#REF!</definedName>
    <definedName name="BExSE277VXZ807WBUB6A1UGQ1SF9" localSheetId="3" hidden="1">#REF!</definedName>
    <definedName name="BExSE277VXZ807WBUB6A1UGQ1SF9" localSheetId="0" hidden="1">#REF!</definedName>
    <definedName name="BExSE277VXZ807WBUB6A1UGQ1SF9" localSheetId="1" hidden="1">#REF!</definedName>
    <definedName name="BExSE277VXZ807WBUB6A1UGQ1SF9" hidden="1">#REF!</definedName>
    <definedName name="BExSE3EDSP4UL6G0I3DZ5SBHMUBU" localSheetId="7" hidden="1">#REF!</definedName>
    <definedName name="BExSE3EDSP4UL6G0I3DZ5SBHMUBU" localSheetId="3" hidden="1">#REF!</definedName>
    <definedName name="BExSE3EDSP4UL6G0I3DZ5SBHMUBU" localSheetId="0" hidden="1">#REF!</definedName>
    <definedName name="BExSE3EDSP4UL6G0I3DZ5SBHMUBU" localSheetId="1" hidden="1">#REF!</definedName>
    <definedName name="BExSE3EDSP4UL6G0I3DZ5SBHMUBU" hidden="1">#REF!</definedName>
    <definedName name="BExSEEHK1VLWD7JBV9SVVVIKQZ3I" localSheetId="7" hidden="1">#REF!</definedName>
    <definedName name="BExSEEHK1VLWD7JBV9SVVVIKQZ3I" localSheetId="3" hidden="1">#REF!</definedName>
    <definedName name="BExSEEHK1VLWD7JBV9SVVVIKQZ3I" localSheetId="0" hidden="1">#REF!</definedName>
    <definedName name="BExSEEHK1VLWD7JBV9SVVVIKQZ3I" localSheetId="1" hidden="1">#REF!</definedName>
    <definedName name="BExSEEHK1VLWD7JBV9SVVVIKQZ3I" hidden="1">#REF!</definedName>
    <definedName name="BExSEITYG8XAMWJ1C8VKU1MB4TEO" localSheetId="7" hidden="1">#REF!</definedName>
    <definedName name="BExSEITYG8XAMWJ1C8VKU1MB4TEO" localSheetId="3" hidden="1">#REF!</definedName>
    <definedName name="BExSEITYG8XAMWJ1C8VKU1MB4TEO" localSheetId="0" hidden="1">#REF!</definedName>
    <definedName name="BExSEITYG8XAMWJ1C8VKU1MB4TEO" localSheetId="1" hidden="1">#REF!</definedName>
    <definedName name="BExSEITYG8XAMWJ1C8VKU1MB4TEO" hidden="1">#REF!</definedName>
    <definedName name="BExSEJKZLX37P3V33TRTFJ30BFRK" localSheetId="7" hidden="1">#REF!</definedName>
    <definedName name="BExSEJKZLX37P3V33TRTFJ30BFRK" localSheetId="3" hidden="1">#REF!</definedName>
    <definedName name="BExSEJKZLX37P3V33TRTFJ30BFRK" localSheetId="0" hidden="1">#REF!</definedName>
    <definedName name="BExSEJKZLX37P3V33TRTFJ30BFRK" localSheetId="1" hidden="1">#REF!</definedName>
    <definedName name="BExSEJKZLX37P3V33TRTFJ30BFRK" hidden="1">#REF!</definedName>
    <definedName name="BExSEKXG1AW54E28IG5EODEM0JJV" localSheetId="7" hidden="1">#REF!</definedName>
    <definedName name="BExSEKXG1AW54E28IG5EODEM0JJV" localSheetId="3" hidden="1">#REF!</definedName>
    <definedName name="BExSEKXG1AW54E28IG5EODEM0JJV" localSheetId="0" hidden="1">#REF!</definedName>
    <definedName name="BExSEKXG1AW54E28IG5EODEM0JJV" localSheetId="1" hidden="1">#REF!</definedName>
    <definedName name="BExSEKXG1AW54E28IG5EODEM0JJV" hidden="1">#REF!</definedName>
    <definedName name="BExSEO84KVM8R2IV5MFH0XI3IZSN" localSheetId="7" hidden="1">#REF!</definedName>
    <definedName name="BExSEO84KVM8R2IV5MFH0XI3IZSN" localSheetId="3" hidden="1">#REF!</definedName>
    <definedName name="BExSEO84KVM8R2IV5MFH0XI3IZSN" localSheetId="0" hidden="1">#REF!</definedName>
    <definedName name="BExSEO84KVM8R2IV5MFH0XI3IZSN" localSheetId="1" hidden="1">#REF!</definedName>
    <definedName name="BExSEO84KVM8R2IV5MFH0XI3IZSN" hidden="1">#REF!</definedName>
    <definedName name="BExSEP9UVOAI6TMXKNK587PQ3328" localSheetId="7" hidden="1">#REF!</definedName>
    <definedName name="BExSEP9UVOAI6TMXKNK587PQ3328" localSheetId="3" hidden="1">#REF!</definedName>
    <definedName name="BExSEP9UVOAI6TMXKNK587PQ3328" localSheetId="0" hidden="1">#REF!</definedName>
    <definedName name="BExSEP9UVOAI6TMXKNK587PQ3328" localSheetId="1" hidden="1">#REF!</definedName>
    <definedName name="BExSEP9UVOAI6TMXKNK587PQ3328" hidden="1">#REF!</definedName>
    <definedName name="BExSERIU9MUGR4NPZAUJCVXUZ74I" localSheetId="7" hidden="1">#REF!</definedName>
    <definedName name="BExSERIU9MUGR4NPZAUJCVXUZ74I" localSheetId="3" hidden="1">#REF!</definedName>
    <definedName name="BExSERIU9MUGR4NPZAUJCVXUZ74I" localSheetId="0" hidden="1">#REF!</definedName>
    <definedName name="BExSERIU9MUGR4NPZAUJCVXUZ74I" localSheetId="1" hidden="1">#REF!</definedName>
    <definedName name="BExSERIU9MUGR4NPZAUJCVXUZ74I" hidden="1">#REF!</definedName>
    <definedName name="BExSF07QFLZCO4P6K6QF05XG7PH1" localSheetId="7" hidden="1">#REF!</definedName>
    <definedName name="BExSF07QFLZCO4P6K6QF05XG7PH1" localSheetId="3" hidden="1">#REF!</definedName>
    <definedName name="BExSF07QFLZCO4P6K6QF05XG7PH1" localSheetId="0" hidden="1">#REF!</definedName>
    <definedName name="BExSF07QFLZCO4P6K6QF05XG7PH1" localSheetId="1" hidden="1">#REF!</definedName>
    <definedName name="BExSF07QFLZCO4P6K6QF05XG7PH1" hidden="1">#REF!</definedName>
    <definedName name="BExSFJ8ZAGQ63A4MVMZRQWLVRGQ5" localSheetId="7" hidden="1">#REF!</definedName>
    <definedName name="BExSFJ8ZAGQ63A4MVMZRQWLVRGQ5" localSheetId="3" hidden="1">#REF!</definedName>
    <definedName name="BExSFJ8ZAGQ63A4MVMZRQWLVRGQ5" localSheetId="0" hidden="1">#REF!</definedName>
    <definedName name="BExSFJ8ZAGQ63A4MVMZRQWLVRGQ5" localSheetId="1" hidden="1">#REF!</definedName>
    <definedName name="BExSFJ8ZAGQ63A4MVMZRQWLVRGQ5" hidden="1">#REF!</definedName>
    <definedName name="BExSFKQRST2S9KXWWLCXYLKSF4G1" localSheetId="7" hidden="1">#REF!</definedName>
    <definedName name="BExSFKQRST2S9KXWWLCXYLKSF4G1" localSheetId="3" hidden="1">#REF!</definedName>
    <definedName name="BExSFKQRST2S9KXWWLCXYLKSF4G1" localSheetId="0" hidden="1">#REF!</definedName>
    <definedName name="BExSFKQRST2S9KXWWLCXYLKSF4G1" localSheetId="1" hidden="1">#REF!</definedName>
    <definedName name="BExSFKQRST2S9KXWWLCXYLKSF4G1" hidden="1">#REF!</definedName>
    <definedName name="BExSFOHO6VZ5Y463KL3XYTZBVE3P" localSheetId="7" hidden="1">#REF!</definedName>
    <definedName name="BExSFOHO6VZ5Y463KL3XYTZBVE3P" localSheetId="3" hidden="1">#REF!</definedName>
    <definedName name="BExSFOHO6VZ5Y463KL3XYTZBVE3P" localSheetId="0" hidden="1">#REF!</definedName>
    <definedName name="BExSFOHO6VZ5Y463KL3XYTZBVE3P" localSheetId="1" hidden="1">#REF!</definedName>
    <definedName name="BExSFOHO6VZ5Y463KL3XYTZBVE3P" hidden="1">#REF!</definedName>
    <definedName name="BExSFY2ZJOYUEYBX21QZ7AMN2WK1" localSheetId="7" hidden="1">#REF!</definedName>
    <definedName name="BExSFY2ZJOYUEYBX21QZ7AMN2WK1" localSheetId="3" hidden="1">#REF!</definedName>
    <definedName name="BExSFY2ZJOYUEYBX21QZ7AMN2WK1" localSheetId="0" hidden="1">#REF!</definedName>
    <definedName name="BExSFY2ZJOYUEYBX21QZ7AMN2WK1" localSheetId="1" hidden="1">#REF!</definedName>
    <definedName name="BExSFY2ZJOYUEYBX21QZ7AMN2WK1" hidden="1">#REF!</definedName>
    <definedName name="BExSFYDRRTAZVPXRWUF5PDQ97WFF" localSheetId="7" hidden="1">#REF!</definedName>
    <definedName name="BExSFYDRRTAZVPXRWUF5PDQ97WFF" localSheetId="3" hidden="1">#REF!</definedName>
    <definedName name="BExSFYDRRTAZVPXRWUF5PDQ97WFF" localSheetId="0" hidden="1">#REF!</definedName>
    <definedName name="BExSFYDRRTAZVPXRWUF5PDQ97WFF" localSheetId="1" hidden="1">#REF!</definedName>
    <definedName name="BExSFYDRRTAZVPXRWUF5PDQ97WFF" hidden="1">#REF!</definedName>
    <definedName name="BExSFZVPFTXA3F0IJ2NGH1GXX9R7" localSheetId="7" hidden="1">#REF!</definedName>
    <definedName name="BExSFZVPFTXA3F0IJ2NGH1GXX9R7" localSheetId="3" hidden="1">#REF!</definedName>
    <definedName name="BExSFZVPFTXA3F0IJ2NGH1GXX9R7" localSheetId="0" hidden="1">#REF!</definedName>
    <definedName name="BExSFZVPFTXA3F0IJ2NGH1GXX9R7" localSheetId="1" hidden="1">#REF!</definedName>
    <definedName name="BExSFZVPFTXA3F0IJ2NGH1GXX9R7" hidden="1">#REF!</definedName>
    <definedName name="BExSG2Q34XRC1K28H4XG6PQM3FTW" localSheetId="7" hidden="1">#REF!</definedName>
    <definedName name="BExSG2Q34XRC1K28H4XG6PQM3FTW" localSheetId="3" hidden="1">#REF!</definedName>
    <definedName name="BExSG2Q34XRC1K28H4XG6PQM3FTW" localSheetId="0" hidden="1">#REF!</definedName>
    <definedName name="BExSG2Q34XRC1K28H4XG6PQM3FTW" localSheetId="1" hidden="1">#REF!</definedName>
    <definedName name="BExSG2Q34XRC1K28H4XG6PQM3FTW" hidden="1">#REF!</definedName>
    <definedName name="BExSG90Q4ZUU2IPGDYOM169NJV9S" localSheetId="7" hidden="1">#REF!</definedName>
    <definedName name="BExSG90Q4ZUU2IPGDYOM169NJV9S" localSheetId="3" hidden="1">#REF!</definedName>
    <definedName name="BExSG90Q4ZUU2IPGDYOM169NJV9S" localSheetId="0" hidden="1">#REF!</definedName>
    <definedName name="BExSG90Q4ZUU2IPGDYOM169NJV9S" localSheetId="1" hidden="1">#REF!</definedName>
    <definedName name="BExSG90Q4ZUU2IPGDYOM169NJV9S" hidden="1">#REF!</definedName>
    <definedName name="BExSG9X3DU845PNXYJGGLBQY2UHG" localSheetId="7" hidden="1">#REF!</definedName>
    <definedName name="BExSG9X3DU845PNXYJGGLBQY2UHG" localSheetId="3" hidden="1">#REF!</definedName>
    <definedName name="BExSG9X3DU845PNXYJGGLBQY2UHG" localSheetId="0" hidden="1">#REF!</definedName>
    <definedName name="BExSG9X3DU845PNXYJGGLBQY2UHG" localSheetId="1" hidden="1">#REF!</definedName>
    <definedName name="BExSG9X3DU845PNXYJGGLBQY2UHG" hidden="1">#REF!</definedName>
    <definedName name="BExSGE45J27MDUUNXW7Z8Q33UAON" localSheetId="7" hidden="1">#REF!</definedName>
    <definedName name="BExSGE45J27MDUUNXW7Z8Q33UAON" localSheetId="3" hidden="1">#REF!</definedName>
    <definedName name="BExSGE45J27MDUUNXW7Z8Q33UAON" localSheetId="0" hidden="1">#REF!</definedName>
    <definedName name="BExSGE45J27MDUUNXW7Z8Q33UAON" localSheetId="1" hidden="1">#REF!</definedName>
    <definedName name="BExSGE45J27MDUUNXW7Z8Q33UAON" hidden="1">#REF!</definedName>
    <definedName name="BExSGE9LY91Q0URHB4YAMX0UAMYI" localSheetId="7" hidden="1">#REF!</definedName>
    <definedName name="BExSGE9LY91Q0URHB4YAMX0UAMYI" localSheetId="3" hidden="1">#REF!</definedName>
    <definedName name="BExSGE9LY91Q0URHB4YAMX0UAMYI" localSheetId="0" hidden="1">#REF!</definedName>
    <definedName name="BExSGE9LY91Q0URHB4YAMX0UAMYI" localSheetId="1" hidden="1">#REF!</definedName>
    <definedName name="BExSGE9LY91Q0URHB4YAMX0UAMYI" hidden="1">#REF!</definedName>
    <definedName name="BExSGLB2URTLBCKBB4Y885W925F2" localSheetId="7" hidden="1">#REF!</definedName>
    <definedName name="BExSGLB2URTLBCKBB4Y885W925F2" localSheetId="3" hidden="1">#REF!</definedName>
    <definedName name="BExSGLB2URTLBCKBB4Y885W925F2" localSheetId="0" hidden="1">#REF!</definedName>
    <definedName name="BExSGLB2URTLBCKBB4Y885W925F2" localSheetId="1" hidden="1">#REF!</definedName>
    <definedName name="BExSGLB2URTLBCKBB4Y885W925F2" hidden="1">#REF!</definedName>
    <definedName name="BExSGNEL2G0PC04ATVS20W5179EK" localSheetId="7" hidden="1">#REF!</definedName>
    <definedName name="BExSGNEL2G0PC04ATVS20W5179EK" localSheetId="3" hidden="1">#REF!</definedName>
    <definedName name="BExSGNEL2G0PC04ATVS20W5179EK" localSheetId="0" hidden="1">#REF!</definedName>
    <definedName name="BExSGNEL2G0PC04ATVS20W5179EK" localSheetId="1" hidden="1">#REF!</definedName>
    <definedName name="BExSGNEL2G0PC04ATVS20W5179EK" hidden="1">#REF!</definedName>
    <definedName name="BExSGOAYG73SFWOPAQV80P710GID" localSheetId="7" hidden="1">#REF!</definedName>
    <definedName name="BExSGOAYG73SFWOPAQV80P710GID" localSheetId="3" hidden="1">#REF!</definedName>
    <definedName name="BExSGOAYG73SFWOPAQV80P710GID" localSheetId="0" hidden="1">#REF!</definedName>
    <definedName name="BExSGOAYG73SFWOPAQV80P710GID" localSheetId="1" hidden="1">#REF!</definedName>
    <definedName name="BExSGOAYG73SFWOPAQV80P710GID" hidden="1">#REF!</definedName>
    <definedName name="BExSGOWJHRW7FWKLO2EHUOOGHNAF" localSheetId="7" hidden="1">#REF!</definedName>
    <definedName name="BExSGOWJHRW7FWKLO2EHUOOGHNAF" localSheetId="3" hidden="1">#REF!</definedName>
    <definedName name="BExSGOWJHRW7FWKLO2EHUOOGHNAF" localSheetId="0" hidden="1">#REF!</definedName>
    <definedName name="BExSGOWJHRW7FWKLO2EHUOOGHNAF" localSheetId="1" hidden="1">#REF!</definedName>
    <definedName name="BExSGOWJHRW7FWKLO2EHUOOGHNAF" hidden="1">#REF!</definedName>
    <definedName name="BExSGOWJTAP41ZV5Q23H7MI9C76W" localSheetId="7" hidden="1">#REF!</definedName>
    <definedName name="BExSGOWJTAP41ZV5Q23H7MI9C76W" localSheetId="3" hidden="1">#REF!</definedName>
    <definedName name="BExSGOWJTAP41ZV5Q23H7MI9C76W" localSheetId="0" hidden="1">#REF!</definedName>
    <definedName name="BExSGOWJTAP41ZV5Q23H7MI9C76W" localSheetId="1" hidden="1">#REF!</definedName>
    <definedName name="BExSGOWJTAP41ZV5Q23H7MI9C76W" hidden="1">#REF!</definedName>
    <definedName name="BExSGR5JQVX2HQ0PKCGZNSSUM1RV" localSheetId="7" hidden="1">#REF!</definedName>
    <definedName name="BExSGR5JQVX2HQ0PKCGZNSSUM1RV" localSheetId="3" hidden="1">#REF!</definedName>
    <definedName name="BExSGR5JQVX2HQ0PKCGZNSSUM1RV" localSheetId="0" hidden="1">#REF!</definedName>
    <definedName name="BExSGR5JQVX2HQ0PKCGZNSSUM1RV" localSheetId="1" hidden="1">#REF!</definedName>
    <definedName name="BExSGR5JQVX2HQ0PKCGZNSSUM1RV" hidden="1">#REF!</definedName>
    <definedName name="BExSGT3MKX7YVLVP6YLL6KVO8UGV" localSheetId="7" hidden="1">#REF!</definedName>
    <definedName name="BExSGT3MKX7YVLVP6YLL6KVO8UGV" localSheetId="3" hidden="1">#REF!</definedName>
    <definedName name="BExSGT3MKX7YVLVP6YLL6KVO8UGV" localSheetId="0" hidden="1">#REF!</definedName>
    <definedName name="BExSGT3MKX7YVLVP6YLL6KVO8UGV" localSheetId="1" hidden="1">#REF!</definedName>
    <definedName name="BExSGT3MKX7YVLVP6YLL6KVO8UGV" hidden="1">#REF!</definedName>
    <definedName name="BExSGVHX69GJZHD99DKE4RZ042B1" localSheetId="7" hidden="1">#REF!</definedName>
    <definedName name="BExSGVHX69GJZHD99DKE4RZ042B1" localSheetId="3" hidden="1">#REF!</definedName>
    <definedName name="BExSGVHX69GJZHD99DKE4RZ042B1" localSheetId="0" hidden="1">#REF!</definedName>
    <definedName name="BExSGVHX69GJZHD99DKE4RZ042B1" localSheetId="1" hidden="1">#REF!</definedName>
    <definedName name="BExSGVHX69GJZHD99DKE4RZ042B1" hidden="1">#REF!</definedName>
    <definedName name="BExSGZJO4J4ZO04E2N2ECVYS9DEZ" localSheetId="7" hidden="1">#REF!</definedName>
    <definedName name="BExSGZJO4J4ZO04E2N2ECVYS9DEZ" localSheetId="3" hidden="1">#REF!</definedName>
    <definedName name="BExSGZJO4J4ZO04E2N2ECVYS9DEZ" localSheetId="0" hidden="1">#REF!</definedName>
    <definedName name="BExSGZJO4J4ZO04E2N2ECVYS9DEZ" localSheetId="1" hidden="1">#REF!</definedName>
    <definedName name="BExSGZJO4J4ZO04E2N2ECVYS9DEZ" hidden="1">#REF!</definedName>
    <definedName name="BExSHAHFHS7MMNJR8JPVABRGBVIT" localSheetId="7" hidden="1">#REF!</definedName>
    <definedName name="BExSHAHFHS7MMNJR8JPVABRGBVIT" localSheetId="3" hidden="1">#REF!</definedName>
    <definedName name="BExSHAHFHS7MMNJR8JPVABRGBVIT" localSheetId="0" hidden="1">#REF!</definedName>
    <definedName name="BExSHAHFHS7MMNJR8JPVABRGBVIT" localSheetId="1" hidden="1">#REF!</definedName>
    <definedName name="BExSHAHFHS7MMNJR8JPVABRGBVIT" hidden="1">#REF!</definedName>
    <definedName name="BExSHGH88QZWW4RNAX4YKAZ5JEBL" localSheetId="7" hidden="1">#REF!</definedName>
    <definedName name="BExSHGH88QZWW4RNAX4YKAZ5JEBL" localSheetId="3" hidden="1">#REF!</definedName>
    <definedName name="BExSHGH88QZWW4RNAX4YKAZ5JEBL" localSheetId="0" hidden="1">#REF!</definedName>
    <definedName name="BExSHGH88QZWW4RNAX4YKAZ5JEBL" localSheetId="1" hidden="1">#REF!</definedName>
    <definedName name="BExSHGH88QZWW4RNAX4YKAZ5JEBL" hidden="1">#REF!</definedName>
    <definedName name="BExSHOKK1OO3CX9Z28C58E5J1D9W" localSheetId="7" hidden="1">#REF!</definedName>
    <definedName name="BExSHOKK1OO3CX9Z28C58E5J1D9W" localSheetId="3" hidden="1">#REF!</definedName>
    <definedName name="BExSHOKK1OO3CX9Z28C58E5J1D9W" localSheetId="0" hidden="1">#REF!</definedName>
    <definedName name="BExSHOKK1OO3CX9Z28C58E5J1D9W" localSheetId="1" hidden="1">#REF!</definedName>
    <definedName name="BExSHOKK1OO3CX9Z28C58E5J1D9W" hidden="1">#REF!</definedName>
    <definedName name="BExSHQD8KYLTQGDXIRKCHQQ7MKIH" localSheetId="7" hidden="1">#REF!</definedName>
    <definedName name="BExSHQD8KYLTQGDXIRKCHQQ7MKIH" localSheetId="3" hidden="1">#REF!</definedName>
    <definedName name="BExSHQD8KYLTQGDXIRKCHQQ7MKIH" localSheetId="0" hidden="1">#REF!</definedName>
    <definedName name="BExSHQD8KYLTQGDXIRKCHQQ7MKIH" localSheetId="1" hidden="1">#REF!</definedName>
    <definedName name="BExSHQD8KYLTQGDXIRKCHQQ7MKIH" hidden="1">#REF!</definedName>
    <definedName name="BExSHVGPIAHXI97UBLI9G4I4M29F" localSheetId="7" hidden="1">#REF!</definedName>
    <definedName name="BExSHVGPIAHXI97UBLI9G4I4M29F" localSheetId="3" hidden="1">#REF!</definedName>
    <definedName name="BExSHVGPIAHXI97UBLI9G4I4M29F" localSheetId="0" hidden="1">#REF!</definedName>
    <definedName name="BExSHVGPIAHXI97UBLI9G4I4M29F" localSheetId="1" hidden="1">#REF!</definedName>
    <definedName name="BExSHVGPIAHXI97UBLI9G4I4M29F" hidden="1">#REF!</definedName>
    <definedName name="BExSI0K2YL3HTCQAD8A7TR4QCUR6" localSheetId="7" hidden="1">#REF!</definedName>
    <definedName name="BExSI0K2YL3HTCQAD8A7TR4QCUR6" localSheetId="3" hidden="1">#REF!</definedName>
    <definedName name="BExSI0K2YL3HTCQAD8A7TR4QCUR6" localSheetId="0" hidden="1">#REF!</definedName>
    <definedName name="BExSI0K2YL3HTCQAD8A7TR4QCUR6" localSheetId="1" hidden="1">#REF!</definedName>
    <definedName name="BExSI0K2YL3HTCQAD8A7TR4QCUR6" hidden="1">#REF!</definedName>
    <definedName name="BExSIFUDNRWXWIWNGCCFOOD8WIAZ" localSheetId="7" hidden="1">#REF!</definedName>
    <definedName name="BExSIFUDNRWXWIWNGCCFOOD8WIAZ" localSheetId="3" hidden="1">#REF!</definedName>
    <definedName name="BExSIFUDNRWXWIWNGCCFOOD8WIAZ" localSheetId="0" hidden="1">#REF!</definedName>
    <definedName name="BExSIFUDNRWXWIWNGCCFOOD8WIAZ" localSheetId="1" hidden="1">#REF!</definedName>
    <definedName name="BExSIFUDNRWXWIWNGCCFOOD8WIAZ" hidden="1">#REF!</definedName>
    <definedName name="BExTTZNS2PBCR93C9IUW49UZ4I6T" localSheetId="7" hidden="1">#REF!</definedName>
    <definedName name="BExTTZNS2PBCR93C9IUW49UZ4I6T" localSheetId="3" hidden="1">#REF!</definedName>
    <definedName name="BExTTZNS2PBCR93C9IUW49UZ4I6T" localSheetId="0" hidden="1">#REF!</definedName>
    <definedName name="BExTTZNS2PBCR93C9IUW49UZ4I6T" localSheetId="1" hidden="1">#REF!</definedName>
    <definedName name="BExTTZNS2PBCR93C9IUW49UZ4I6T" hidden="1">#REF!</definedName>
    <definedName name="BExTU2YFQ25JQ6MEMRHHN66VLTPJ" localSheetId="7" hidden="1">#REF!</definedName>
    <definedName name="BExTU2YFQ25JQ6MEMRHHN66VLTPJ" localSheetId="3" hidden="1">#REF!</definedName>
    <definedName name="BExTU2YFQ25JQ6MEMRHHN66VLTPJ" localSheetId="0" hidden="1">#REF!</definedName>
    <definedName name="BExTU2YFQ25JQ6MEMRHHN66VLTPJ" localSheetId="1" hidden="1">#REF!</definedName>
    <definedName name="BExTU2YFQ25JQ6MEMRHHN66VLTPJ" hidden="1">#REF!</definedName>
    <definedName name="BExTU75IOII1V5O0C9X2VAYYVJUG" localSheetId="7" hidden="1">#REF!</definedName>
    <definedName name="BExTU75IOII1V5O0C9X2VAYYVJUG" localSheetId="3" hidden="1">#REF!</definedName>
    <definedName name="BExTU75IOII1V5O0C9X2VAYYVJUG" localSheetId="0" hidden="1">#REF!</definedName>
    <definedName name="BExTU75IOII1V5O0C9X2VAYYVJUG" localSheetId="1" hidden="1">#REF!</definedName>
    <definedName name="BExTU75IOII1V5O0C9X2VAYYVJUG" hidden="1">#REF!</definedName>
    <definedName name="BExTUA5F7V4LUIIAM17J3A8XF3JE" localSheetId="7" hidden="1">#REF!</definedName>
    <definedName name="BExTUA5F7V4LUIIAM17J3A8XF3JE" localSheetId="3" hidden="1">#REF!</definedName>
    <definedName name="BExTUA5F7V4LUIIAM17J3A8XF3JE" localSheetId="0" hidden="1">#REF!</definedName>
    <definedName name="BExTUA5F7V4LUIIAM17J3A8XF3JE" localSheetId="1" hidden="1">#REF!</definedName>
    <definedName name="BExTUA5F7V4LUIIAM17J3A8XF3JE" hidden="1">#REF!</definedName>
    <definedName name="BExTUBY3AA9B91YRRWFOT21LUL8Q" localSheetId="7" hidden="1">#REF!</definedName>
    <definedName name="BExTUBY3AA9B91YRRWFOT21LUL8Q" localSheetId="3" hidden="1">#REF!</definedName>
    <definedName name="BExTUBY3AA9B91YRRWFOT21LUL8Q" localSheetId="0" hidden="1">#REF!</definedName>
    <definedName name="BExTUBY3AA9B91YRRWFOT21LUL8Q" localSheetId="1" hidden="1">#REF!</definedName>
    <definedName name="BExTUBY3AA9B91YRRWFOT21LUL8Q" hidden="1">#REF!</definedName>
    <definedName name="BExTUJ53ANGZ3H1KDK4CR4Q0OD6P" localSheetId="7" hidden="1">#REF!</definedName>
    <definedName name="BExTUJ53ANGZ3H1KDK4CR4Q0OD6P" localSheetId="3" hidden="1">#REF!</definedName>
    <definedName name="BExTUJ53ANGZ3H1KDK4CR4Q0OD6P" localSheetId="0" hidden="1">#REF!</definedName>
    <definedName name="BExTUJ53ANGZ3H1KDK4CR4Q0OD6P" localSheetId="1" hidden="1">#REF!</definedName>
    <definedName name="BExTUJ53ANGZ3H1KDK4CR4Q0OD6P" hidden="1">#REF!</definedName>
    <definedName name="BExTUKXSZBM7C57G6NGLWGU4WOHY" localSheetId="7" hidden="1">#REF!</definedName>
    <definedName name="BExTUKXSZBM7C57G6NGLWGU4WOHY" localSheetId="3" hidden="1">#REF!</definedName>
    <definedName name="BExTUKXSZBM7C57G6NGLWGU4WOHY" localSheetId="0" hidden="1">#REF!</definedName>
    <definedName name="BExTUKXSZBM7C57G6NGLWGU4WOHY" localSheetId="1" hidden="1">#REF!</definedName>
    <definedName name="BExTUKXSZBM7C57G6NGLWGU4WOHY" hidden="1">#REF!</definedName>
    <definedName name="BExTUNC5INBE8Y5OA5GQUTXX6QJW" localSheetId="7" hidden="1">#REF!</definedName>
    <definedName name="BExTUNC5INBE8Y5OA5GQUTXX6QJW" localSheetId="3" hidden="1">#REF!</definedName>
    <definedName name="BExTUNC5INBE8Y5OA5GQUTXX6QJW" localSheetId="0" hidden="1">#REF!</definedName>
    <definedName name="BExTUNC5INBE8Y5OA5GQUTXX6QJW" localSheetId="1" hidden="1">#REF!</definedName>
    <definedName name="BExTUNC5INBE8Y5OA5GQUTXX6QJW" hidden="1">#REF!</definedName>
    <definedName name="BExTUSQCFFYZCDNHWHADBC2E1ZP1" localSheetId="7" hidden="1">#REF!</definedName>
    <definedName name="BExTUSQCFFYZCDNHWHADBC2E1ZP1" localSheetId="3" hidden="1">#REF!</definedName>
    <definedName name="BExTUSQCFFYZCDNHWHADBC2E1ZP1" localSheetId="0" hidden="1">#REF!</definedName>
    <definedName name="BExTUSQCFFYZCDNHWHADBC2E1ZP1" localSheetId="1" hidden="1">#REF!</definedName>
    <definedName name="BExTUSQCFFYZCDNHWHADBC2E1ZP1" hidden="1">#REF!</definedName>
    <definedName name="BExTUV4NQDZVAENZPSZGF7A3DDFN" localSheetId="7" hidden="1">#REF!</definedName>
    <definedName name="BExTUV4NQDZVAENZPSZGF7A3DDFN" localSheetId="3" hidden="1">#REF!</definedName>
    <definedName name="BExTUV4NQDZVAENZPSZGF7A3DDFN" localSheetId="0" hidden="1">#REF!</definedName>
    <definedName name="BExTUV4NQDZVAENZPSZGF7A3DDFN" localSheetId="1" hidden="1">#REF!</definedName>
    <definedName name="BExTUV4NQDZVAENZPSZGF7A3DDFN" hidden="1">#REF!</definedName>
    <definedName name="BExTUVFGOJEYS28JURA5KHQFDU5J" localSheetId="7" hidden="1">#REF!</definedName>
    <definedName name="BExTUVFGOJEYS28JURA5KHQFDU5J" localSheetId="3" hidden="1">#REF!</definedName>
    <definedName name="BExTUVFGOJEYS28JURA5KHQFDU5J" localSheetId="0" hidden="1">#REF!</definedName>
    <definedName name="BExTUVFGOJEYS28JURA5KHQFDU5J" localSheetId="1" hidden="1">#REF!</definedName>
    <definedName name="BExTUVFGOJEYS28JURA5KHQFDU5J" hidden="1">#REF!</definedName>
    <definedName name="BExTUW10U40QCYGHM5NJ3YR1O5SP" localSheetId="7" hidden="1">#REF!</definedName>
    <definedName name="BExTUW10U40QCYGHM5NJ3YR1O5SP" localSheetId="3" hidden="1">#REF!</definedName>
    <definedName name="BExTUW10U40QCYGHM5NJ3YR1O5SP" localSheetId="0" hidden="1">#REF!</definedName>
    <definedName name="BExTUW10U40QCYGHM5NJ3YR1O5SP" localSheetId="1" hidden="1">#REF!</definedName>
    <definedName name="BExTUW10U40QCYGHM5NJ3YR1O5SP" hidden="1">#REF!</definedName>
    <definedName name="BExTUWXFQHINU66YG82BI20ATMB5" localSheetId="7" hidden="1">#REF!</definedName>
    <definedName name="BExTUWXFQHINU66YG82BI20ATMB5" localSheetId="3" hidden="1">#REF!</definedName>
    <definedName name="BExTUWXFQHINU66YG82BI20ATMB5" localSheetId="0" hidden="1">#REF!</definedName>
    <definedName name="BExTUWXFQHINU66YG82BI20ATMB5" localSheetId="1" hidden="1">#REF!</definedName>
    <definedName name="BExTUWXFQHINU66YG82BI20ATMB5" hidden="1">#REF!</definedName>
    <definedName name="BExTUY9WNSJ91GV8CP0SKJTEIV82" localSheetId="7" hidden="1">#REF!</definedName>
    <definedName name="BExTUY9WNSJ91GV8CP0SKJTEIV82" localSheetId="3" hidden="1">#REF!</definedName>
    <definedName name="BExTUY9WNSJ91GV8CP0SKJTEIV82" localSheetId="0" hidden="1">#REF!</definedName>
    <definedName name="BExTUY9WNSJ91GV8CP0SKJTEIV82" localSheetId="1" hidden="1">#REF!</definedName>
    <definedName name="BExTUY9WNSJ91GV8CP0SKJTEIV82" hidden="1">#REF!</definedName>
    <definedName name="BExTV67VIM8PV6KO253M4DUBJQLC" localSheetId="7" hidden="1">#REF!</definedName>
    <definedName name="BExTV67VIM8PV6KO253M4DUBJQLC" localSheetId="3" hidden="1">#REF!</definedName>
    <definedName name="BExTV67VIM8PV6KO253M4DUBJQLC" localSheetId="0" hidden="1">#REF!</definedName>
    <definedName name="BExTV67VIM8PV6KO253M4DUBJQLC" localSheetId="1" hidden="1">#REF!</definedName>
    <definedName name="BExTV67VIM8PV6KO253M4DUBJQLC" hidden="1">#REF!</definedName>
    <definedName name="BExTVELZCF2YA5L6F23BYZZR6WHF" localSheetId="7" hidden="1">#REF!</definedName>
    <definedName name="BExTVELZCF2YA5L6F23BYZZR6WHF" localSheetId="3" hidden="1">#REF!</definedName>
    <definedName name="BExTVELZCF2YA5L6F23BYZZR6WHF" localSheetId="0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7" hidden="1">#REF!</definedName>
    <definedName name="BExTVGPIQZ99YFXUC8OONUX5BD42" localSheetId="3" hidden="1">#REF!</definedName>
    <definedName name="BExTVGPIQZ99YFXUC8OONUX5BD42" localSheetId="0" hidden="1">#REF!</definedName>
    <definedName name="BExTVGPIQZ99YFXUC8OONUX5BD42" localSheetId="1" hidden="1">#REF!</definedName>
    <definedName name="BExTVGPIQZ99YFXUC8OONUX5BD42" hidden="1">#REF!</definedName>
    <definedName name="BExTVQG4F5RF0LZXG06AZ6EU1GQ3" localSheetId="7" hidden="1">#REF!</definedName>
    <definedName name="BExTVQG4F5RF0LZXG06AZ6EU1GQ3" localSheetId="3" hidden="1">#REF!</definedName>
    <definedName name="BExTVQG4F5RF0LZXG06AZ6EU1GQ3" localSheetId="0" hidden="1">#REF!</definedName>
    <definedName name="BExTVQG4F5RF0LZXG06AZ6EU1GQ3" localSheetId="1" hidden="1">#REF!</definedName>
    <definedName name="BExTVQG4F5RF0LZXG06AZ6EU1GQ3" hidden="1">#REF!</definedName>
    <definedName name="BExTVZQLP9VFLEYQ9280W13X7E8K" localSheetId="7" hidden="1">#REF!</definedName>
    <definedName name="BExTVZQLP9VFLEYQ9280W13X7E8K" localSheetId="3" hidden="1">#REF!</definedName>
    <definedName name="BExTVZQLP9VFLEYQ9280W13X7E8K" localSheetId="0" hidden="1">#REF!</definedName>
    <definedName name="BExTVZQLP9VFLEYQ9280W13X7E8K" localSheetId="1" hidden="1">#REF!</definedName>
    <definedName name="BExTVZQLP9VFLEYQ9280W13X7E8K" hidden="1">#REF!</definedName>
    <definedName name="BExTWB4LA1PODQOH4LDTHQKBN16K" localSheetId="7" hidden="1">#REF!</definedName>
    <definedName name="BExTWB4LA1PODQOH4LDTHQKBN16K" localSheetId="3" hidden="1">#REF!</definedName>
    <definedName name="BExTWB4LA1PODQOH4LDTHQKBN16K" localSheetId="0" hidden="1">#REF!</definedName>
    <definedName name="BExTWB4LA1PODQOH4LDTHQKBN16K" localSheetId="1" hidden="1">#REF!</definedName>
    <definedName name="BExTWB4LA1PODQOH4LDTHQKBN16K" hidden="1">#REF!</definedName>
    <definedName name="BExTWI0Q8AWXUA3ZN7I5V3QK2KM1" localSheetId="7" hidden="1">#REF!</definedName>
    <definedName name="BExTWI0Q8AWXUA3ZN7I5V3QK2KM1" localSheetId="3" hidden="1">#REF!</definedName>
    <definedName name="BExTWI0Q8AWXUA3ZN7I5V3QK2KM1" localSheetId="0" hidden="1">#REF!</definedName>
    <definedName name="BExTWI0Q8AWXUA3ZN7I5V3QK2KM1" localSheetId="1" hidden="1">#REF!</definedName>
    <definedName name="BExTWI0Q8AWXUA3ZN7I5V3QK2KM1" hidden="1">#REF!</definedName>
    <definedName name="BExTWJTIA3WUW1PUWXAOP9O8NKLZ" localSheetId="7" hidden="1">#REF!</definedName>
    <definedName name="BExTWJTIA3WUW1PUWXAOP9O8NKLZ" localSheetId="3" hidden="1">#REF!</definedName>
    <definedName name="BExTWJTIA3WUW1PUWXAOP9O8NKLZ" localSheetId="0" hidden="1">#REF!</definedName>
    <definedName name="BExTWJTIA3WUW1PUWXAOP9O8NKLZ" localSheetId="1" hidden="1">#REF!</definedName>
    <definedName name="BExTWJTIA3WUW1PUWXAOP9O8NKLZ" hidden="1">#REF!</definedName>
    <definedName name="BExTWW95OX07FNA01WF5MSSSFQLX" localSheetId="7" hidden="1">#REF!</definedName>
    <definedName name="BExTWW95OX07FNA01WF5MSSSFQLX" localSheetId="3" hidden="1">#REF!</definedName>
    <definedName name="BExTWW95OX07FNA01WF5MSSSFQLX" localSheetId="0" hidden="1">#REF!</definedName>
    <definedName name="BExTWW95OX07FNA01WF5MSSSFQLX" localSheetId="1" hidden="1">#REF!</definedName>
    <definedName name="BExTWW95OX07FNA01WF5MSSSFQLX" hidden="1">#REF!</definedName>
    <definedName name="BExTX005F4GLW03J0PLPRPMI1SEG" localSheetId="7" hidden="1">#REF!</definedName>
    <definedName name="BExTX005F4GLW03J0PLPRPMI1SEG" localSheetId="3" hidden="1">#REF!</definedName>
    <definedName name="BExTX005F4GLW03J0PLPRPMI1SEG" localSheetId="0" hidden="1">#REF!</definedName>
    <definedName name="BExTX005F4GLW03J0PLPRPMI1SEG" localSheetId="1" hidden="1">#REF!</definedName>
    <definedName name="BExTX005F4GLW03J0PLPRPMI1SEG" hidden="1">#REF!</definedName>
    <definedName name="BExTX476KI0RNB71XI5TYMANSGBG" localSheetId="7" hidden="1">#REF!</definedName>
    <definedName name="BExTX476KI0RNB71XI5TYMANSGBG" localSheetId="3" hidden="1">#REF!</definedName>
    <definedName name="BExTX476KI0RNB71XI5TYMANSGBG" localSheetId="0" hidden="1">#REF!</definedName>
    <definedName name="BExTX476KI0RNB71XI5TYMANSGBG" localSheetId="1" hidden="1">#REF!</definedName>
    <definedName name="BExTX476KI0RNB71XI5TYMANSGBG" hidden="1">#REF!</definedName>
    <definedName name="BExTXBJFKNSCUO7IOL6CSKERP06D" localSheetId="7" hidden="1">#REF!</definedName>
    <definedName name="BExTXBJFKNSCUO7IOL6CSKERP06D" localSheetId="3" hidden="1">#REF!</definedName>
    <definedName name="BExTXBJFKNSCUO7IOL6CSKERP06D" localSheetId="0" hidden="1">#REF!</definedName>
    <definedName name="BExTXBJFKNSCUO7IOL6CSKERP06D" localSheetId="1" hidden="1">#REF!</definedName>
    <definedName name="BExTXBJFKNSCUO7IOL6CSKERP06D" hidden="1">#REF!</definedName>
    <definedName name="BExTXDMZDQ9U1FD9T7F79J29SYYN" localSheetId="7" hidden="1">#REF!</definedName>
    <definedName name="BExTXDMZDQ9U1FD9T7F79J29SYYN" localSheetId="3" hidden="1">#REF!</definedName>
    <definedName name="BExTXDMZDQ9U1FD9T7F79J29SYYN" localSheetId="0" hidden="1">#REF!</definedName>
    <definedName name="BExTXDMZDQ9U1FD9T7F79J29SYYN" localSheetId="1" hidden="1">#REF!</definedName>
    <definedName name="BExTXDMZDQ9U1FD9T7F79J29SYYN" hidden="1">#REF!</definedName>
    <definedName name="BExTXJ6HBAIXMMWKZTJNFDYVZCAY" localSheetId="7" hidden="1">#REF!</definedName>
    <definedName name="BExTXJ6HBAIXMMWKZTJNFDYVZCAY" localSheetId="3" hidden="1">#REF!</definedName>
    <definedName name="BExTXJ6HBAIXMMWKZTJNFDYVZCAY" localSheetId="0" hidden="1">#REF!</definedName>
    <definedName name="BExTXJ6HBAIXMMWKZTJNFDYVZCAY" localSheetId="1" hidden="1">#REF!</definedName>
    <definedName name="BExTXJ6HBAIXMMWKZTJNFDYVZCAY" hidden="1">#REF!</definedName>
    <definedName name="BExTXT812NQT8GAEGH738U29BI0D" localSheetId="7" hidden="1">#REF!</definedName>
    <definedName name="BExTXT812NQT8GAEGH738U29BI0D" localSheetId="3" hidden="1">#REF!</definedName>
    <definedName name="BExTXT812NQT8GAEGH738U29BI0D" localSheetId="0" hidden="1">#REF!</definedName>
    <definedName name="BExTXT812NQT8GAEGH738U29BI0D" localSheetId="1" hidden="1">#REF!</definedName>
    <definedName name="BExTXT812NQT8GAEGH738U29BI0D" hidden="1">#REF!</definedName>
    <definedName name="BExTXWIP2TFPTQ76NHFOB72NICRZ" localSheetId="7" hidden="1">#REF!</definedName>
    <definedName name="BExTXWIP2TFPTQ76NHFOB72NICRZ" localSheetId="3" hidden="1">#REF!</definedName>
    <definedName name="BExTXWIP2TFPTQ76NHFOB72NICRZ" localSheetId="0" hidden="1">#REF!</definedName>
    <definedName name="BExTXWIP2TFPTQ76NHFOB72NICRZ" localSheetId="1" hidden="1">#REF!</definedName>
    <definedName name="BExTXWIP2TFPTQ76NHFOB72NICRZ" hidden="1">#REF!</definedName>
    <definedName name="BExTY5T62H651VC86QM4X7E28JVA" localSheetId="7" hidden="1">#REF!</definedName>
    <definedName name="BExTY5T62H651VC86QM4X7E28JVA" localSheetId="3" hidden="1">#REF!</definedName>
    <definedName name="BExTY5T62H651VC86QM4X7E28JVA" localSheetId="0" hidden="1">#REF!</definedName>
    <definedName name="BExTY5T62H651VC86QM4X7E28JVA" localSheetId="1" hidden="1">#REF!</definedName>
    <definedName name="BExTY5T62H651VC86QM4X7E28JVA" hidden="1">#REF!</definedName>
    <definedName name="BExTYB7EHGVTJ4RSYOXWSG87U5WI" localSheetId="7" hidden="1">#REF!</definedName>
    <definedName name="BExTYB7EHGVTJ4RSYOXWSG87U5WI" localSheetId="3" hidden="1">#REF!</definedName>
    <definedName name="BExTYB7EHGVTJ4RSYOXWSG87U5WI" localSheetId="0" hidden="1">#REF!</definedName>
    <definedName name="BExTYB7EHGVTJ4RSYOXWSG87U5WI" localSheetId="1" hidden="1">#REF!</definedName>
    <definedName name="BExTYB7EHGVTJ4RSYOXWSG87U5WI" hidden="1">#REF!</definedName>
    <definedName name="BExTYC93RS0KNKFOD35WG37LS9LY" localSheetId="7" hidden="1">#REF!</definedName>
    <definedName name="BExTYC93RS0KNKFOD35WG37LS9LY" localSheetId="3" hidden="1">#REF!</definedName>
    <definedName name="BExTYC93RS0KNKFOD35WG37LS9LY" localSheetId="0" hidden="1">#REF!</definedName>
    <definedName name="BExTYC93RS0KNKFOD35WG37LS9LY" localSheetId="1" hidden="1">#REF!</definedName>
    <definedName name="BExTYC93RS0KNKFOD35WG37LS9LY" hidden="1">#REF!</definedName>
    <definedName name="BExTYKCEFJ83LZM95M1V7CSFQVEA" localSheetId="7" hidden="1">#REF!</definedName>
    <definedName name="BExTYKCEFJ83LZM95M1V7CSFQVEA" localSheetId="3" hidden="1">#REF!</definedName>
    <definedName name="BExTYKCEFJ83LZM95M1V7CSFQVEA" localSheetId="0" hidden="1">#REF!</definedName>
    <definedName name="BExTYKCEFJ83LZM95M1V7CSFQVEA" localSheetId="1" hidden="1">#REF!</definedName>
    <definedName name="BExTYKCEFJ83LZM95M1V7CSFQVEA" hidden="1">#REF!</definedName>
    <definedName name="BExTYPLA9N640MFRJJQPKXT7P88M" localSheetId="7" hidden="1">#REF!</definedName>
    <definedName name="BExTYPLA9N640MFRJJQPKXT7P88M" localSheetId="3" hidden="1">#REF!</definedName>
    <definedName name="BExTYPLA9N640MFRJJQPKXT7P88M" localSheetId="0" hidden="1">#REF!</definedName>
    <definedName name="BExTYPLA9N640MFRJJQPKXT7P88M" localSheetId="1" hidden="1">#REF!</definedName>
    <definedName name="BExTYPLA9N640MFRJJQPKXT7P88M" hidden="1">#REF!</definedName>
    <definedName name="BExTYW1794M1TLJ2QQQCEEUZN18F" localSheetId="7" hidden="1">#REF!</definedName>
    <definedName name="BExTYW1794M1TLJ2QQQCEEUZN18F" localSheetId="3" hidden="1">#REF!</definedName>
    <definedName name="BExTYW1794M1TLJ2QQQCEEUZN18F" localSheetId="0" hidden="1">#REF!</definedName>
    <definedName name="BExTYW1794M1TLJ2QQQCEEUZN18F" localSheetId="1" hidden="1">#REF!</definedName>
    <definedName name="BExTYW1794M1TLJ2QQQCEEUZN18F" hidden="1">#REF!</definedName>
    <definedName name="BExTZ7F71SNTOX4LLZCK5R9VUMIJ" localSheetId="7" hidden="1">#REF!</definedName>
    <definedName name="BExTZ7F71SNTOX4LLZCK5R9VUMIJ" localSheetId="3" hidden="1">#REF!</definedName>
    <definedName name="BExTZ7F71SNTOX4LLZCK5R9VUMIJ" localSheetId="0" hidden="1">#REF!</definedName>
    <definedName name="BExTZ7F71SNTOX4LLZCK5R9VUMIJ" localSheetId="1" hidden="1">#REF!</definedName>
    <definedName name="BExTZ7F71SNTOX4LLZCK5R9VUMIJ" hidden="1">#REF!</definedName>
    <definedName name="BExTZ80SWE36T1QSIIPJU7NJ65JL" localSheetId="7" hidden="1">#REF!</definedName>
    <definedName name="BExTZ80SWE36T1QSIIPJU7NJ65JL" localSheetId="3" hidden="1">#REF!</definedName>
    <definedName name="BExTZ80SWE36T1QSIIPJU7NJ65JL" localSheetId="0" hidden="1">#REF!</definedName>
    <definedName name="BExTZ80SWE36T1QSIIPJU7NJ65JL" localSheetId="1" hidden="1">#REF!</definedName>
    <definedName name="BExTZ80SWE36T1QSIIPJU7NJ65JL" hidden="1">#REF!</definedName>
    <definedName name="BExTZ869RSO739T4Q78JLOVO7G0C" localSheetId="7" hidden="1">#REF!</definedName>
    <definedName name="BExTZ869RSO739T4Q78JLOVO7G0C" localSheetId="3" hidden="1">#REF!</definedName>
    <definedName name="BExTZ869RSO739T4Q78JLOVO7G0C" localSheetId="0" hidden="1">#REF!</definedName>
    <definedName name="BExTZ869RSO739T4Q78JLOVO7G0C" localSheetId="1" hidden="1">#REF!</definedName>
    <definedName name="BExTZ869RSO739T4Q78JLOVO7G0C" hidden="1">#REF!</definedName>
    <definedName name="BExTZ8X5G9S3PA4FPSNK7T69W7QT" localSheetId="7" hidden="1">#REF!</definedName>
    <definedName name="BExTZ8X5G9S3PA4FPSNK7T69W7QT" localSheetId="3" hidden="1">#REF!</definedName>
    <definedName name="BExTZ8X5G9S3PA4FPSNK7T69W7QT" localSheetId="0" hidden="1">#REF!</definedName>
    <definedName name="BExTZ8X5G9S3PA4FPSNK7T69W7QT" localSheetId="1" hidden="1">#REF!</definedName>
    <definedName name="BExTZ8X5G9S3PA4FPSNK7T69W7QT" hidden="1">#REF!</definedName>
    <definedName name="BExTZ97Y0RMR8V5BI9F2H4MFB77O" localSheetId="7" hidden="1">#REF!</definedName>
    <definedName name="BExTZ97Y0RMR8V5BI9F2H4MFB77O" localSheetId="3" hidden="1">#REF!</definedName>
    <definedName name="BExTZ97Y0RMR8V5BI9F2H4MFB77O" localSheetId="0" hidden="1">#REF!</definedName>
    <definedName name="BExTZ97Y0RMR8V5BI9F2H4MFB77O" localSheetId="1" hidden="1">#REF!</definedName>
    <definedName name="BExTZ97Y0RMR8V5BI9F2H4MFB77O" hidden="1">#REF!</definedName>
    <definedName name="BExTZK5PMCAXJL4DUIGL6H9Y8U4C" localSheetId="7" hidden="1">#REF!</definedName>
    <definedName name="BExTZK5PMCAXJL4DUIGL6H9Y8U4C" localSheetId="3" hidden="1">#REF!</definedName>
    <definedName name="BExTZK5PMCAXJL4DUIGL6H9Y8U4C" localSheetId="0" hidden="1">#REF!</definedName>
    <definedName name="BExTZK5PMCAXJL4DUIGL6H9Y8U4C" localSheetId="1" hidden="1">#REF!</definedName>
    <definedName name="BExTZK5PMCAXJL4DUIGL6H9Y8U4C" hidden="1">#REF!</definedName>
    <definedName name="BExTZKB6L5SXV5UN71YVTCBEIGWY" localSheetId="7" hidden="1">#REF!</definedName>
    <definedName name="BExTZKB6L5SXV5UN71YVTCBEIGWY" localSheetId="3" hidden="1">#REF!</definedName>
    <definedName name="BExTZKB6L5SXV5UN71YVTCBEIGWY" localSheetId="0" hidden="1">#REF!</definedName>
    <definedName name="BExTZKB6L5SXV5UN71YVTCBEIGWY" localSheetId="1" hidden="1">#REF!</definedName>
    <definedName name="BExTZKB6L5SXV5UN71YVTCBEIGWY" hidden="1">#REF!</definedName>
    <definedName name="BExTZLICVKK4NBJFEGL270GJ2VQO" localSheetId="7" hidden="1">#REF!</definedName>
    <definedName name="BExTZLICVKK4NBJFEGL270GJ2VQO" localSheetId="3" hidden="1">#REF!</definedName>
    <definedName name="BExTZLICVKK4NBJFEGL270GJ2VQO" localSheetId="0" hidden="1">#REF!</definedName>
    <definedName name="BExTZLICVKK4NBJFEGL270GJ2VQO" localSheetId="1" hidden="1">#REF!</definedName>
    <definedName name="BExTZLICVKK4NBJFEGL270GJ2VQO" hidden="1">#REF!</definedName>
    <definedName name="BExTZO2596CBZKPI7YNA1QQNPAIJ" localSheetId="7" hidden="1">#REF!</definedName>
    <definedName name="BExTZO2596CBZKPI7YNA1QQNPAIJ" localSheetId="3" hidden="1">#REF!</definedName>
    <definedName name="BExTZO2596CBZKPI7YNA1QQNPAIJ" localSheetId="0" hidden="1">#REF!</definedName>
    <definedName name="BExTZO2596CBZKPI7YNA1QQNPAIJ" localSheetId="1" hidden="1">#REF!</definedName>
    <definedName name="BExTZO2596CBZKPI7YNA1QQNPAIJ" hidden="1">#REF!</definedName>
    <definedName name="BExTZY8TDV4U7FQL7O10G6VKWKPJ" localSheetId="7" hidden="1">#REF!</definedName>
    <definedName name="BExTZY8TDV4U7FQL7O10G6VKWKPJ" localSheetId="3" hidden="1">#REF!</definedName>
    <definedName name="BExTZY8TDV4U7FQL7O10G6VKWKPJ" localSheetId="0" hidden="1">#REF!</definedName>
    <definedName name="BExTZY8TDV4U7FQL7O10G6VKWKPJ" localSheetId="1" hidden="1">#REF!</definedName>
    <definedName name="BExTZY8TDV4U7FQL7O10G6VKWKPJ" hidden="1">#REF!</definedName>
    <definedName name="BExU02QNT4LT7H9JPUC4FXTLVGZT" localSheetId="7" hidden="1">#REF!</definedName>
    <definedName name="BExU02QNT4LT7H9JPUC4FXTLVGZT" localSheetId="3" hidden="1">#REF!</definedName>
    <definedName name="BExU02QNT4LT7H9JPUC4FXTLVGZT" localSheetId="0" hidden="1">#REF!</definedName>
    <definedName name="BExU02QNT4LT7H9JPUC4FXTLVGZT" localSheetId="1" hidden="1">#REF!</definedName>
    <definedName name="BExU02QNT4LT7H9JPUC4FXTLVGZT" hidden="1">#REF!</definedName>
    <definedName name="BExU0BFJJQO1HJZKI14QGOQ6JROO" localSheetId="7" hidden="1">#REF!</definedName>
    <definedName name="BExU0BFJJQO1HJZKI14QGOQ6JROO" localSheetId="3" hidden="1">#REF!</definedName>
    <definedName name="BExU0BFJJQO1HJZKI14QGOQ6JROO" localSheetId="0" hidden="1">#REF!</definedName>
    <definedName name="BExU0BFJJQO1HJZKI14QGOQ6JROO" localSheetId="1" hidden="1">#REF!</definedName>
    <definedName name="BExU0BFJJQO1HJZKI14QGOQ6JROO" hidden="1">#REF!</definedName>
    <definedName name="BExU0FH5WTGW8MRFUFMDDSMJ6YQ5" localSheetId="7" hidden="1">#REF!</definedName>
    <definedName name="BExU0FH5WTGW8MRFUFMDDSMJ6YQ5" localSheetId="3" hidden="1">#REF!</definedName>
    <definedName name="BExU0FH5WTGW8MRFUFMDDSMJ6YQ5" localSheetId="0" hidden="1">#REF!</definedName>
    <definedName name="BExU0FH5WTGW8MRFUFMDDSMJ6YQ5" localSheetId="1" hidden="1">#REF!</definedName>
    <definedName name="BExU0FH5WTGW8MRFUFMDDSMJ6YQ5" hidden="1">#REF!</definedName>
    <definedName name="BExU0GDOIL9U33QGU9ZU3YX3V1I4" localSheetId="7" hidden="1">#REF!</definedName>
    <definedName name="BExU0GDOIL9U33QGU9ZU3YX3V1I4" localSheetId="3" hidden="1">#REF!</definedName>
    <definedName name="BExU0GDOIL9U33QGU9ZU3YX3V1I4" localSheetId="0" hidden="1">#REF!</definedName>
    <definedName name="BExU0GDOIL9U33QGU9ZU3YX3V1I4" localSheetId="1" hidden="1">#REF!</definedName>
    <definedName name="BExU0GDOIL9U33QGU9ZU3YX3V1I4" hidden="1">#REF!</definedName>
    <definedName name="BExU0HKTO8WJDQDWRTUK5TETM3HS" localSheetId="7" hidden="1">#REF!</definedName>
    <definedName name="BExU0HKTO8WJDQDWRTUK5TETM3HS" localSheetId="3" hidden="1">#REF!</definedName>
    <definedName name="BExU0HKTO8WJDQDWRTUK5TETM3HS" localSheetId="0" hidden="1">#REF!</definedName>
    <definedName name="BExU0HKTO8WJDQDWRTUK5TETM3HS" localSheetId="1" hidden="1">#REF!</definedName>
    <definedName name="BExU0HKTO8WJDQDWRTUK5TETM3HS" hidden="1">#REF!</definedName>
    <definedName name="BExU0MTJQPE041ZN7H8UKGV6MZT7" localSheetId="7" hidden="1">#REF!</definedName>
    <definedName name="BExU0MTJQPE041ZN7H8UKGV6MZT7" localSheetId="3" hidden="1">#REF!</definedName>
    <definedName name="BExU0MTJQPE041ZN7H8UKGV6MZT7" localSheetId="0" hidden="1">#REF!</definedName>
    <definedName name="BExU0MTJQPE041ZN7H8UKGV6MZT7" localSheetId="1" hidden="1">#REF!</definedName>
    <definedName name="BExU0MTJQPE041ZN7H8UKGV6MZT7" hidden="1">#REF!</definedName>
    <definedName name="BExU0ZUUFYHLUK4M4E8GLGIBBNT0" localSheetId="7" hidden="1">#REF!</definedName>
    <definedName name="BExU0ZUUFYHLUK4M4E8GLGIBBNT0" localSheetId="3" hidden="1">#REF!</definedName>
    <definedName name="BExU0ZUUFYHLUK4M4E8GLGIBBNT0" localSheetId="0" hidden="1">#REF!</definedName>
    <definedName name="BExU0ZUUFYHLUK4M4E8GLGIBBNT0" localSheetId="1" hidden="1">#REF!</definedName>
    <definedName name="BExU0ZUUFYHLUK4M4E8GLGIBBNT0" hidden="1">#REF!</definedName>
    <definedName name="BExU147D6RPG6ZVTSXRKFSVRHSBG" localSheetId="7" hidden="1">#REF!</definedName>
    <definedName name="BExU147D6RPG6ZVTSXRKFSVRHSBG" localSheetId="3" hidden="1">#REF!</definedName>
    <definedName name="BExU147D6RPG6ZVTSXRKFSVRHSBG" localSheetId="0" hidden="1">#REF!</definedName>
    <definedName name="BExU147D6RPG6ZVTSXRKFSVRHSBG" localSheetId="1" hidden="1">#REF!</definedName>
    <definedName name="BExU147D6RPG6ZVTSXRKFSVRHSBG" hidden="1">#REF!</definedName>
    <definedName name="BExU16R10W1SOAPNG4CDJ01T7JRE" localSheetId="7" hidden="1">#REF!</definedName>
    <definedName name="BExU16R10W1SOAPNG4CDJ01T7JRE" localSheetId="3" hidden="1">#REF!</definedName>
    <definedName name="BExU16R10W1SOAPNG4CDJ01T7JRE" localSheetId="0" hidden="1">#REF!</definedName>
    <definedName name="BExU16R10W1SOAPNG4CDJ01T7JRE" localSheetId="1" hidden="1">#REF!</definedName>
    <definedName name="BExU16R10W1SOAPNG4CDJ01T7JRE" hidden="1">#REF!</definedName>
    <definedName name="BExU17CKOR3GNIHDNVLH9L1IOJS9" localSheetId="7" hidden="1">#REF!</definedName>
    <definedName name="BExU17CKOR3GNIHDNVLH9L1IOJS9" localSheetId="3" hidden="1">#REF!</definedName>
    <definedName name="BExU17CKOR3GNIHDNVLH9L1IOJS9" localSheetId="0" hidden="1">#REF!</definedName>
    <definedName name="BExU17CKOR3GNIHDNVLH9L1IOJS9" localSheetId="1" hidden="1">#REF!</definedName>
    <definedName name="BExU17CKOR3GNIHDNVLH9L1IOJS9" hidden="1">#REF!</definedName>
    <definedName name="BExU1DXYI5DAD9DSFIEAUOB5XFZ9" localSheetId="7" hidden="1">#REF!</definedName>
    <definedName name="BExU1DXYI5DAD9DSFIEAUOB5XFZ9" localSheetId="3" hidden="1">#REF!</definedName>
    <definedName name="BExU1DXYI5DAD9DSFIEAUOB5XFZ9" localSheetId="0" hidden="1">#REF!</definedName>
    <definedName name="BExU1DXYI5DAD9DSFIEAUOB5XFZ9" localSheetId="1" hidden="1">#REF!</definedName>
    <definedName name="BExU1DXYI5DAD9DSFIEAUOB5XFZ9" hidden="1">#REF!</definedName>
    <definedName name="BExU1GXUTLRPJN4MRINLAPHSZQFG" localSheetId="7" hidden="1">#REF!</definedName>
    <definedName name="BExU1GXUTLRPJN4MRINLAPHSZQFG" localSheetId="3" hidden="1">#REF!</definedName>
    <definedName name="BExU1GXUTLRPJN4MRINLAPHSZQFG" localSheetId="0" hidden="1">#REF!</definedName>
    <definedName name="BExU1GXUTLRPJN4MRINLAPHSZQFG" localSheetId="1" hidden="1">#REF!</definedName>
    <definedName name="BExU1GXUTLRPJN4MRINLAPHSZQFG" hidden="1">#REF!</definedName>
    <definedName name="BExU1IL9AOHFO85BZB6S60DK3N8H" localSheetId="7" hidden="1">#REF!</definedName>
    <definedName name="BExU1IL9AOHFO85BZB6S60DK3N8H" localSheetId="3" hidden="1">#REF!</definedName>
    <definedName name="BExU1IL9AOHFO85BZB6S60DK3N8H" localSheetId="0" hidden="1">#REF!</definedName>
    <definedName name="BExU1IL9AOHFO85BZB6S60DK3N8H" localSheetId="1" hidden="1">#REF!</definedName>
    <definedName name="BExU1IL9AOHFO85BZB6S60DK3N8H" hidden="1">#REF!</definedName>
    <definedName name="BExU1LAEKWJ0U6NP9G2AC9CTBYH6" localSheetId="7" hidden="1">#REF!</definedName>
    <definedName name="BExU1LAEKWJ0U6NP9G2AC9CTBYH6" localSheetId="3" hidden="1">#REF!</definedName>
    <definedName name="BExU1LAEKWJ0U6NP9G2AC9CTBYH6" localSheetId="0" hidden="1">#REF!</definedName>
    <definedName name="BExU1LAEKWJ0U6NP9G2AC9CTBYH6" localSheetId="1" hidden="1">#REF!</definedName>
    <definedName name="BExU1LAEKWJ0U6NP9G2AC9CTBYH6" hidden="1">#REF!</definedName>
    <definedName name="BExU1NOPS09CLFZL1O31RAF9BQNQ" localSheetId="7" hidden="1">#REF!</definedName>
    <definedName name="BExU1NOPS09CLFZL1O31RAF9BQNQ" localSheetId="3" hidden="1">#REF!</definedName>
    <definedName name="BExU1NOPS09CLFZL1O31RAF9BQNQ" localSheetId="0" hidden="1">#REF!</definedName>
    <definedName name="BExU1NOPS09CLFZL1O31RAF9BQNQ" localSheetId="1" hidden="1">#REF!</definedName>
    <definedName name="BExU1NOPS09CLFZL1O31RAF9BQNQ" hidden="1">#REF!</definedName>
    <definedName name="BExU1PH9MOEX1JZVZ3D5M9DXB191" localSheetId="7" hidden="1">#REF!</definedName>
    <definedName name="BExU1PH9MOEX1JZVZ3D5M9DXB191" localSheetId="3" hidden="1">#REF!</definedName>
    <definedName name="BExU1PH9MOEX1JZVZ3D5M9DXB191" localSheetId="0" hidden="1">#REF!</definedName>
    <definedName name="BExU1PH9MOEX1JZVZ3D5M9DXB191" localSheetId="1" hidden="1">#REF!</definedName>
    <definedName name="BExU1PH9MOEX1JZVZ3D5M9DXB191" hidden="1">#REF!</definedName>
    <definedName name="BExU1QZEEKJA35IMEOLOJ3ODX0ZA" localSheetId="7" hidden="1">#REF!</definedName>
    <definedName name="BExU1QZEEKJA35IMEOLOJ3ODX0ZA" localSheetId="3" hidden="1">#REF!</definedName>
    <definedName name="BExU1QZEEKJA35IMEOLOJ3ODX0ZA" localSheetId="0" hidden="1">#REF!</definedName>
    <definedName name="BExU1QZEEKJA35IMEOLOJ3ODX0ZA" localSheetId="1" hidden="1">#REF!</definedName>
    <definedName name="BExU1QZEEKJA35IMEOLOJ3ODX0ZA" hidden="1">#REF!</definedName>
    <definedName name="BExU1VRURIWWVJ95O40WA23LMTJD" localSheetId="7" hidden="1">#REF!</definedName>
    <definedName name="BExU1VRURIWWVJ95O40WA23LMTJD" localSheetId="3" hidden="1">#REF!</definedName>
    <definedName name="BExU1VRURIWWVJ95O40WA23LMTJD" localSheetId="0" hidden="1">#REF!</definedName>
    <definedName name="BExU1VRURIWWVJ95O40WA23LMTJD" localSheetId="1" hidden="1">#REF!</definedName>
    <definedName name="BExU1VRURIWWVJ95O40WA23LMTJD" hidden="1">#REF!</definedName>
    <definedName name="BExU2A0FXVBDX9LO3VWEXB4TLFT0" localSheetId="7" hidden="1">#REF!</definedName>
    <definedName name="BExU2A0FXVBDX9LO3VWEXB4TLFT0" localSheetId="3" hidden="1">#REF!</definedName>
    <definedName name="BExU2A0FXVBDX9LO3VWEXB4TLFT0" localSheetId="0" hidden="1">#REF!</definedName>
    <definedName name="BExU2A0FXVBDX9LO3VWEXB4TLFT0" localSheetId="1" hidden="1">#REF!</definedName>
    <definedName name="BExU2A0FXVBDX9LO3VWEXB4TLFT0" hidden="1">#REF!</definedName>
    <definedName name="BExU2LEH667H33V81XVEZUP2O0UQ" localSheetId="7" hidden="1">#REF!</definedName>
    <definedName name="BExU2LEH667H33V81XVEZUP2O0UQ" localSheetId="3" hidden="1">#REF!</definedName>
    <definedName name="BExU2LEH667H33V81XVEZUP2O0UQ" localSheetId="0" hidden="1">#REF!</definedName>
    <definedName name="BExU2LEH667H33V81XVEZUP2O0UQ" localSheetId="1" hidden="1">#REF!</definedName>
    <definedName name="BExU2LEH667H33V81XVEZUP2O0UQ" hidden="1">#REF!</definedName>
    <definedName name="BExU2M5CK6XK55UIHDVYRXJJJRI4" localSheetId="7" hidden="1">#REF!</definedName>
    <definedName name="BExU2M5CK6XK55UIHDVYRXJJJRI4" localSheetId="3" hidden="1">#REF!</definedName>
    <definedName name="BExU2M5CK6XK55UIHDVYRXJJJRI4" localSheetId="0" hidden="1">#REF!</definedName>
    <definedName name="BExU2M5CK6XK55UIHDVYRXJJJRI4" localSheetId="1" hidden="1">#REF!</definedName>
    <definedName name="BExU2M5CK6XK55UIHDVYRXJJJRI4" hidden="1">#REF!</definedName>
    <definedName name="BExU2TXVT25ZTOFQAF6CM53Z1RLF" localSheetId="7" hidden="1">#REF!</definedName>
    <definedName name="BExU2TXVT25ZTOFQAF6CM53Z1RLF" localSheetId="3" hidden="1">#REF!</definedName>
    <definedName name="BExU2TXVT25ZTOFQAF6CM53Z1RLF" localSheetId="0" hidden="1">#REF!</definedName>
    <definedName name="BExU2TXVT25ZTOFQAF6CM53Z1RLF" localSheetId="1" hidden="1">#REF!</definedName>
    <definedName name="BExU2TXVT25ZTOFQAF6CM53Z1RLF" hidden="1">#REF!</definedName>
    <definedName name="BExU2XZLYIU19G7358W5T9E87AFR" localSheetId="7" hidden="1">#REF!</definedName>
    <definedName name="BExU2XZLYIU19G7358W5T9E87AFR" localSheetId="3" hidden="1">#REF!</definedName>
    <definedName name="BExU2XZLYIU19G7358W5T9E87AFR" localSheetId="0" hidden="1">#REF!</definedName>
    <definedName name="BExU2XZLYIU19G7358W5T9E87AFR" localSheetId="1" hidden="1">#REF!</definedName>
    <definedName name="BExU2XZLYIU19G7358W5T9E87AFR" hidden="1">#REF!</definedName>
    <definedName name="BExU2ZXMKRBQEX0CT3ZPZ3UFZP1G" localSheetId="7" hidden="1">#REF!</definedName>
    <definedName name="BExU2ZXMKRBQEX0CT3ZPZ3UFZP1G" localSheetId="3" hidden="1">#REF!</definedName>
    <definedName name="BExU2ZXMKRBQEX0CT3ZPZ3UFZP1G" localSheetId="0" hidden="1">#REF!</definedName>
    <definedName name="BExU2ZXMKRBQEX0CT3ZPZ3UFZP1G" localSheetId="1" hidden="1">#REF!</definedName>
    <definedName name="BExU2ZXMKRBQEX0CT3ZPZ3UFZP1G" hidden="1">#REF!</definedName>
    <definedName name="BExU35XHF1K1XEQUSZ292S5T61YA" localSheetId="7" hidden="1">#REF!</definedName>
    <definedName name="BExU35XHF1K1XEQUSZ292S5T61YA" localSheetId="3" hidden="1">#REF!</definedName>
    <definedName name="BExU35XHF1K1XEQUSZ292S5T61YA" localSheetId="0" hidden="1">#REF!</definedName>
    <definedName name="BExU35XHF1K1XEQUSZ292S5T61YA" localSheetId="1" hidden="1">#REF!</definedName>
    <definedName name="BExU35XHF1K1XEQUSZ292S5T61YA" hidden="1">#REF!</definedName>
    <definedName name="BExU38S1U5IC1T5A3P2TZU5OV0LN" localSheetId="7" hidden="1">#REF!</definedName>
    <definedName name="BExU38S1U5IC1T5A3P2TZU5OV0LN" localSheetId="3" hidden="1">#REF!</definedName>
    <definedName name="BExU38S1U5IC1T5A3P2TZU5OV0LN" localSheetId="0" hidden="1">#REF!</definedName>
    <definedName name="BExU38S1U5IC1T5A3P2TZU5OV0LN" localSheetId="1" hidden="1">#REF!</definedName>
    <definedName name="BExU38S1U5IC1T5A3P2TZU5OV0LN" hidden="1">#REF!</definedName>
    <definedName name="BExU3B66MCKJFSKT3HL8B5EJGVX0" localSheetId="7" hidden="1">#REF!</definedName>
    <definedName name="BExU3B66MCKJFSKT3HL8B5EJGVX0" localSheetId="3" hidden="1">#REF!</definedName>
    <definedName name="BExU3B66MCKJFSKT3HL8B5EJGVX0" localSheetId="0" hidden="1">#REF!</definedName>
    <definedName name="BExU3B66MCKJFSKT3HL8B5EJGVX0" localSheetId="1" hidden="1">#REF!</definedName>
    <definedName name="BExU3B66MCKJFSKT3HL8B5EJGVX0" hidden="1">#REF!</definedName>
    <definedName name="BExU3FDFDB2NVPYUR5V7OA3HF474" localSheetId="7" hidden="1">#REF!</definedName>
    <definedName name="BExU3FDFDB2NVPYUR5V7OA3HF474" localSheetId="3" hidden="1">#REF!</definedName>
    <definedName name="BExU3FDFDB2NVPYUR5V7OA3HF474" localSheetId="0" hidden="1">#REF!</definedName>
    <definedName name="BExU3FDFDB2NVPYUR5V7OA3HF474" localSheetId="1" hidden="1">#REF!</definedName>
    <definedName name="BExU3FDFDB2NVPYUR5V7OA3HF474" hidden="1">#REF!</definedName>
    <definedName name="BExU3R7J076KUCCEUGKAYMANTUT5" localSheetId="7" hidden="1">#REF!</definedName>
    <definedName name="BExU3R7J076KUCCEUGKAYMANTUT5" localSheetId="3" hidden="1">#REF!</definedName>
    <definedName name="BExU3R7J076KUCCEUGKAYMANTUT5" localSheetId="0" hidden="1">#REF!</definedName>
    <definedName name="BExU3R7J076KUCCEUGKAYMANTUT5" localSheetId="1" hidden="1">#REF!</definedName>
    <definedName name="BExU3R7J076KUCCEUGKAYMANTUT5" hidden="1">#REF!</definedName>
    <definedName name="BExU3UNI9NR1RNZR07NSLSZMDOQQ" localSheetId="7" hidden="1">#REF!</definedName>
    <definedName name="BExU3UNI9NR1RNZR07NSLSZMDOQQ" localSheetId="3" hidden="1">#REF!</definedName>
    <definedName name="BExU3UNI9NR1RNZR07NSLSZMDOQQ" localSheetId="0" hidden="1">#REF!</definedName>
    <definedName name="BExU3UNI9NR1RNZR07NSLSZMDOQQ" localSheetId="1" hidden="1">#REF!</definedName>
    <definedName name="BExU3UNI9NR1RNZR07NSLSZMDOQQ" hidden="1">#REF!</definedName>
    <definedName name="BExU401R18N6XKZKL7CNFOZQCM14" localSheetId="7" hidden="1">#REF!</definedName>
    <definedName name="BExU401R18N6XKZKL7CNFOZQCM14" localSheetId="3" hidden="1">#REF!</definedName>
    <definedName name="BExU401R18N6XKZKL7CNFOZQCM14" localSheetId="0" hidden="1">#REF!</definedName>
    <definedName name="BExU401R18N6XKZKL7CNFOZQCM14" localSheetId="1" hidden="1">#REF!</definedName>
    <definedName name="BExU401R18N6XKZKL7CNFOZQCM14" hidden="1">#REF!</definedName>
    <definedName name="BExU42QVGY7TK39W1BIN6CDRG2OE" localSheetId="7" hidden="1">#REF!</definedName>
    <definedName name="BExU42QVGY7TK39W1BIN6CDRG2OE" localSheetId="3" hidden="1">#REF!</definedName>
    <definedName name="BExU42QVGY7TK39W1BIN6CDRG2OE" localSheetId="0" hidden="1">#REF!</definedName>
    <definedName name="BExU42QVGY7TK39W1BIN6CDRG2OE" localSheetId="1" hidden="1">#REF!</definedName>
    <definedName name="BExU42QVGY7TK39W1BIN6CDRG2OE" hidden="1">#REF!</definedName>
    <definedName name="BExU431LXP7LIUNGJB9OSXEANFGX" localSheetId="7" hidden="1">#REF!</definedName>
    <definedName name="BExU431LXP7LIUNGJB9OSXEANFGX" localSheetId="3" hidden="1">#REF!</definedName>
    <definedName name="BExU431LXP7LIUNGJB9OSXEANFGX" localSheetId="0" hidden="1">#REF!</definedName>
    <definedName name="BExU431LXP7LIUNGJB9OSXEANFGX" localSheetId="1" hidden="1">#REF!</definedName>
    <definedName name="BExU431LXP7LIUNGJB9OSXEANFGX" hidden="1">#REF!</definedName>
    <definedName name="BExU47OZMS6TCWMEHHF0UCSFLLPI" localSheetId="7" hidden="1">#REF!</definedName>
    <definedName name="BExU47OZMS6TCWMEHHF0UCSFLLPI" localSheetId="3" hidden="1">#REF!</definedName>
    <definedName name="BExU47OZMS6TCWMEHHF0UCSFLLPI" localSheetId="0" hidden="1">#REF!</definedName>
    <definedName name="BExU47OZMS6TCWMEHHF0UCSFLLPI" localSheetId="1" hidden="1">#REF!</definedName>
    <definedName name="BExU47OZMS6TCWMEHHF0UCSFLLPI" hidden="1">#REF!</definedName>
    <definedName name="BExU4D36E8TXN0M8KSNGEAFYP4DQ" localSheetId="7" hidden="1">#REF!</definedName>
    <definedName name="BExU4D36E8TXN0M8KSNGEAFYP4DQ" localSheetId="3" hidden="1">#REF!</definedName>
    <definedName name="BExU4D36E8TXN0M8KSNGEAFYP4DQ" localSheetId="0" hidden="1">#REF!</definedName>
    <definedName name="BExU4D36E8TXN0M8KSNGEAFYP4DQ" localSheetId="1" hidden="1">#REF!</definedName>
    <definedName name="BExU4D36E8TXN0M8KSNGEAFYP4DQ" hidden="1">#REF!</definedName>
    <definedName name="BExU4G31RRVLJ3AC6E1FNEFMXM3O" localSheetId="7" hidden="1">#REF!</definedName>
    <definedName name="BExU4G31RRVLJ3AC6E1FNEFMXM3O" localSheetId="3" hidden="1">#REF!</definedName>
    <definedName name="BExU4G31RRVLJ3AC6E1FNEFMXM3O" localSheetId="0" hidden="1">#REF!</definedName>
    <definedName name="BExU4G31RRVLJ3AC6E1FNEFMXM3O" localSheetId="1" hidden="1">#REF!</definedName>
    <definedName name="BExU4G31RRVLJ3AC6E1FNEFMXM3O" hidden="1">#REF!</definedName>
    <definedName name="BExU4GDVLPUEWBA4MRYRTQAUNO7B" localSheetId="7" hidden="1">#REF!</definedName>
    <definedName name="BExU4GDVLPUEWBA4MRYRTQAUNO7B" localSheetId="3" hidden="1">#REF!</definedName>
    <definedName name="BExU4GDVLPUEWBA4MRYRTQAUNO7B" localSheetId="0" hidden="1">#REF!</definedName>
    <definedName name="BExU4GDVLPUEWBA4MRYRTQAUNO7B" localSheetId="1" hidden="1">#REF!</definedName>
    <definedName name="BExU4GDVLPUEWBA4MRYRTQAUNO7B" hidden="1">#REF!</definedName>
    <definedName name="BExU4H4RAMAX0XVAWT5WFYQNPAL3" localSheetId="7" hidden="1">#REF!</definedName>
    <definedName name="BExU4H4RAMAX0XVAWT5WFYQNPAL3" localSheetId="3" hidden="1">#REF!</definedName>
    <definedName name="BExU4H4RAMAX0XVAWT5WFYQNPAL3" localSheetId="0" hidden="1">#REF!</definedName>
    <definedName name="BExU4H4RAMAX0XVAWT5WFYQNPAL3" localSheetId="1" hidden="1">#REF!</definedName>
    <definedName name="BExU4H4RAMAX0XVAWT5WFYQNPAL3" hidden="1">#REF!</definedName>
    <definedName name="BExU4I148DA7PRCCISLWQ6ABXFK6" localSheetId="7" hidden="1">#REF!</definedName>
    <definedName name="BExU4I148DA7PRCCISLWQ6ABXFK6" localSheetId="3" hidden="1">#REF!</definedName>
    <definedName name="BExU4I148DA7PRCCISLWQ6ABXFK6" localSheetId="0" hidden="1">#REF!</definedName>
    <definedName name="BExU4I148DA7PRCCISLWQ6ABXFK6" localSheetId="1" hidden="1">#REF!</definedName>
    <definedName name="BExU4I148DA7PRCCISLWQ6ABXFK6" hidden="1">#REF!</definedName>
    <definedName name="BExU4L101H2KQHVKCKQ4PBAWZV6K" localSheetId="7" hidden="1">#REF!</definedName>
    <definedName name="BExU4L101H2KQHVKCKQ4PBAWZV6K" localSheetId="3" hidden="1">#REF!</definedName>
    <definedName name="BExU4L101H2KQHVKCKQ4PBAWZV6K" localSheetId="0" hidden="1">#REF!</definedName>
    <definedName name="BExU4L101H2KQHVKCKQ4PBAWZV6K" localSheetId="1" hidden="1">#REF!</definedName>
    <definedName name="BExU4L101H2KQHVKCKQ4PBAWZV6K" hidden="1">#REF!</definedName>
    <definedName name="BExU4LML14Q7KDTYIKJWXF68W7X1" localSheetId="7" hidden="1">#REF!</definedName>
    <definedName name="BExU4LML14Q7KDTYIKJWXF68W7X1" localSheetId="3" hidden="1">#REF!</definedName>
    <definedName name="BExU4LML14Q7KDTYIKJWXF68W7X1" localSheetId="0" hidden="1">#REF!</definedName>
    <definedName name="BExU4LML14Q7KDTYIKJWXF68W7X1" localSheetId="1" hidden="1">#REF!</definedName>
    <definedName name="BExU4LML14Q7KDTYIKJWXF68W7X1" hidden="1">#REF!</definedName>
    <definedName name="BExU4NA00RRRBGRT6TOB0MXZRCRZ" localSheetId="7" hidden="1">#REF!</definedName>
    <definedName name="BExU4NA00RRRBGRT6TOB0MXZRCRZ" localSheetId="3" hidden="1">#REF!</definedName>
    <definedName name="BExU4NA00RRRBGRT6TOB0MXZRCRZ" localSheetId="0" hidden="1">#REF!</definedName>
    <definedName name="BExU4NA00RRRBGRT6TOB0MXZRCRZ" localSheetId="1" hidden="1">#REF!</definedName>
    <definedName name="BExU4NA00RRRBGRT6TOB0MXZRCRZ" hidden="1">#REF!</definedName>
    <definedName name="BExU529I6YHVOG83TJHWSILIQU1S" localSheetId="7" hidden="1">#REF!</definedName>
    <definedName name="BExU529I6YHVOG83TJHWSILIQU1S" localSheetId="3" hidden="1">#REF!</definedName>
    <definedName name="BExU529I6YHVOG83TJHWSILIQU1S" localSheetId="0" hidden="1">#REF!</definedName>
    <definedName name="BExU529I6YHVOG83TJHWSILIQU1S" localSheetId="1" hidden="1">#REF!</definedName>
    <definedName name="BExU529I6YHVOG83TJHWSILIQU1S" hidden="1">#REF!</definedName>
    <definedName name="BExU57YCIKPRD8QWL6EU0YR3NG3J" localSheetId="7" hidden="1">#REF!</definedName>
    <definedName name="BExU57YCIKPRD8QWL6EU0YR3NG3J" localSheetId="3" hidden="1">#REF!</definedName>
    <definedName name="BExU57YCIKPRD8QWL6EU0YR3NG3J" localSheetId="0" hidden="1">#REF!</definedName>
    <definedName name="BExU57YCIKPRD8QWL6EU0YR3NG3J" localSheetId="1" hidden="1">#REF!</definedName>
    <definedName name="BExU57YCIKPRD8QWL6EU0YR3NG3J" hidden="1">#REF!</definedName>
    <definedName name="BExU5DSTBWXLN6E59B757KRWRI6E" localSheetId="7" hidden="1">#REF!</definedName>
    <definedName name="BExU5DSTBWXLN6E59B757KRWRI6E" localSheetId="3" hidden="1">#REF!</definedName>
    <definedName name="BExU5DSTBWXLN6E59B757KRWRI6E" localSheetId="0" hidden="1">#REF!</definedName>
    <definedName name="BExU5DSTBWXLN6E59B757KRWRI6E" localSheetId="1" hidden="1">#REF!</definedName>
    <definedName name="BExU5DSTBWXLN6E59B757KRWRI6E" hidden="1">#REF!</definedName>
    <definedName name="BExU5JSMO03X9M4WIRPP8JPSMQKJ" localSheetId="7" hidden="1">#REF!</definedName>
    <definedName name="BExU5JSMO03X9M4WIRPP8JPSMQKJ" localSheetId="3" hidden="1">#REF!</definedName>
    <definedName name="BExU5JSMO03X9M4WIRPP8JPSMQKJ" localSheetId="0" hidden="1">#REF!</definedName>
    <definedName name="BExU5JSMO03X9M4WIRPP8JPSMQKJ" localSheetId="1" hidden="1">#REF!</definedName>
    <definedName name="BExU5JSMO03X9M4WIRPP8JPSMQKJ" hidden="1">#REF!</definedName>
    <definedName name="BExU5TDWM8NNDHYPQ7OQODTQ368A" localSheetId="7" hidden="1">#REF!</definedName>
    <definedName name="BExU5TDWM8NNDHYPQ7OQODTQ368A" localSheetId="3" hidden="1">#REF!</definedName>
    <definedName name="BExU5TDWM8NNDHYPQ7OQODTQ368A" localSheetId="0" hidden="1">#REF!</definedName>
    <definedName name="BExU5TDWM8NNDHYPQ7OQODTQ368A" localSheetId="1" hidden="1">#REF!</definedName>
    <definedName name="BExU5TDWM8NNDHYPQ7OQODTQ368A" hidden="1">#REF!</definedName>
    <definedName name="BExU5X4OX1V1XHS6WSSORVQPP6Z3" localSheetId="7" hidden="1">#REF!</definedName>
    <definedName name="BExU5X4OX1V1XHS6WSSORVQPP6Z3" localSheetId="3" hidden="1">#REF!</definedName>
    <definedName name="BExU5X4OX1V1XHS6WSSORVQPP6Z3" localSheetId="0" hidden="1">#REF!</definedName>
    <definedName name="BExU5X4OX1V1XHS6WSSORVQPP6Z3" localSheetId="1" hidden="1">#REF!</definedName>
    <definedName name="BExU5X4OX1V1XHS6WSSORVQPP6Z3" hidden="1">#REF!</definedName>
    <definedName name="BExU5XVPARTFMRYHNUTBKDIL4UJN" localSheetId="7" hidden="1">#REF!</definedName>
    <definedName name="BExU5XVPARTFMRYHNUTBKDIL4UJN" localSheetId="3" hidden="1">#REF!</definedName>
    <definedName name="BExU5XVPARTFMRYHNUTBKDIL4UJN" localSheetId="0" hidden="1">#REF!</definedName>
    <definedName name="BExU5XVPARTFMRYHNUTBKDIL4UJN" localSheetId="1" hidden="1">#REF!</definedName>
    <definedName name="BExU5XVPARTFMRYHNUTBKDIL4UJN" hidden="1">#REF!</definedName>
    <definedName name="BExU66KMFBAP8JCVG9VM1RD1TNFF" localSheetId="7" hidden="1">#REF!</definedName>
    <definedName name="BExU66KMFBAP8JCVG9VM1RD1TNFF" localSheetId="3" hidden="1">#REF!</definedName>
    <definedName name="BExU66KMFBAP8JCVG9VM1RD1TNFF" localSheetId="0" hidden="1">#REF!</definedName>
    <definedName name="BExU66KMFBAP8JCVG9VM1RD1TNFF" localSheetId="1" hidden="1">#REF!</definedName>
    <definedName name="BExU66KMFBAP8JCVG9VM1RD1TNFF" hidden="1">#REF!</definedName>
    <definedName name="BExU68IOM3CB3TACNAE9565TW7SH" localSheetId="7" hidden="1">#REF!</definedName>
    <definedName name="BExU68IOM3CB3TACNAE9565TW7SH" localSheetId="3" hidden="1">#REF!</definedName>
    <definedName name="BExU68IOM3CB3TACNAE9565TW7SH" localSheetId="0" hidden="1">#REF!</definedName>
    <definedName name="BExU68IOM3CB3TACNAE9565TW7SH" localSheetId="1" hidden="1">#REF!</definedName>
    <definedName name="BExU68IOM3CB3TACNAE9565TW7SH" hidden="1">#REF!</definedName>
    <definedName name="BExU6AM82KN21E82HMWVP3LWP9IL" localSheetId="7" hidden="1">#REF!</definedName>
    <definedName name="BExU6AM82KN21E82HMWVP3LWP9IL" localSheetId="3" hidden="1">#REF!</definedName>
    <definedName name="BExU6AM82KN21E82HMWVP3LWP9IL" localSheetId="0" hidden="1">#REF!</definedName>
    <definedName name="BExU6AM82KN21E82HMWVP3LWP9IL" localSheetId="1" hidden="1">#REF!</definedName>
    <definedName name="BExU6AM82KN21E82HMWVP3LWP9IL" hidden="1">#REF!</definedName>
    <definedName name="BExU6FEU1MRHU98R9YOJC5OKUJ6L" localSheetId="7" hidden="1">#REF!</definedName>
    <definedName name="BExU6FEU1MRHU98R9YOJC5OKUJ6L" localSheetId="3" hidden="1">#REF!</definedName>
    <definedName name="BExU6FEU1MRHU98R9YOJC5OKUJ6L" localSheetId="0" hidden="1">#REF!</definedName>
    <definedName name="BExU6FEU1MRHU98R9YOJC5OKUJ6L" localSheetId="1" hidden="1">#REF!</definedName>
    <definedName name="BExU6FEU1MRHU98R9YOJC5OKUJ6L" hidden="1">#REF!</definedName>
    <definedName name="BExU6KIAJ663Y8W8QMU4HCF183DF" localSheetId="7" hidden="1">#REF!</definedName>
    <definedName name="BExU6KIAJ663Y8W8QMU4HCF183DF" localSheetId="3" hidden="1">#REF!</definedName>
    <definedName name="BExU6KIAJ663Y8W8QMU4HCF183DF" localSheetId="0" hidden="1">#REF!</definedName>
    <definedName name="BExU6KIAJ663Y8W8QMU4HCF183DF" localSheetId="1" hidden="1">#REF!</definedName>
    <definedName name="BExU6KIAJ663Y8W8QMU4HCF183DF" hidden="1">#REF!</definedName>
    <definedName name="BExU6KT19B4PG6SHXFBGBPLM66KT" localSheetId="7" hidden="1">#REF!</definedName>
    <definedName name="BExU6KT19B4PG6SHXFBGBPLM66KT" localSheetId="3" hidden="1">#REF!</definedName>
    <definedName name="BExU6KT19B4PG6SHXFBGBPLM66KT" localSheetId="0" hidden="1">#REF!</definedName>
    <definedName name="BExU6KT19B4PG6SHXFBGBPLM66KT" localSheetId="1" hidden="1">#REF!</definedName>
    <definedName name="BExU6KT19B4PG6SHXFBGBPLM66KT" hidden="1">#REF!</definedName>
    <definedName name="BExU6PAVKIOAIMQ9XQIHHF1SUAGO" localSheetId="7" hidden="1">#REF!</definedName>
    <definedName name="BExU6PAVKIOAIMQ9XQIHHF1SUAGO" localSheetId="3" hidden="1">#REF!</definedName>
    <definedName name="BExU6PAVKIOAIMQ9XQIHHF1SUAGO" localSheetId="0" hidden="1">#REF!</definedName>
    <definedName name="BExU6PAVKIOAIMQ9XQIHHF1SUAGO" localSheetId="1" hidden="1">#REF!</definedName>
    <definedName name="BExU6PAVKIOAIMQ9XQIHHF1SUAGO" hidden="1">#REF!</definedName>
    <definedName name="BExU6SLKTWV0YINVLTI6BCG9ANZM" localSheetId="7" hidden="1">#REF!</definedName>
    <definedName name="BExU6SLKTWV0YINVLTI6BCG9ANZM" localSheetId="3" hidden="1">#REF!</definedName>
    <definedName name="BExU6SLKTWV0YINVLTI6BCG9ANZM" localSheetId="0" hidden="1">#REF!</definedName>
    <definedName name="BExU6SLKTWV0YINVLTI6BCG9ANZM" localSheetId="1" hidden="1">#REF!</definedName>
    <definedName name="BExU6SLKTWV0YINVLTI6BCG9ANZM" hidden="1">#REF!</definedName>
    <definedName name="BExU6WXXC7SSQDMHSLUN5C2V4IYX" localSheetId="7" hidden="1">#REF!</definedName>
    <definedName name="BExU6WXXC7SSQDMHSLUN5C2V4IYX" localSheetId="3" hidden="1">#REF!</definedName>
    <definedName name="BExU6WXXC7SSQDMHSLUN5C2V4IYX" localSheetId="0" hidden="1">#REF!</definedName>
    <definedName name="BExU6WXXC7SSQDMHSLUN5C2V4IYX" localSheetId="1" hidden="1">#REF!</definedName>
    <definedName name="BExU6WXXC7SSQDMHSLUN5C2V4IYX" hidden="1">#REF!</definedName>
    <definedName name="BExU73387E74XE8A9UKZLZNJYY65" localSheetId="7" hidden="1">#REF!</definedName>
    <definedName name="BExU73387E74XE8A9UKZLZNJYY65" localSheetId="3" hidden="1">#REF!</definedName>
    <definedName name="BExU73387E74XE8A9UKZLZNJYY65" localSheetId="0" hidden="1">#REF!</definedName>
    <definedName name="BExU73387E74XE8A9UKZLZNJYY65" localSheetId="1" hidden="1">#REF!</definedName>
    <definedName name="BExU73387E74XE8A9UKZLZNJYY65" hidden="1">#REF!</definedName>
    <definedName name="BExU76ZHCJM8I7VSICCMSTC33O6U" localSheetId="7" hidden="1">#REF!</definedName>
    <definedName name="BExU76ZHCJM8I7VSICCMSTC33O6U" localSheetId="3" hidden="1">#REF!</definedName>
    <definedName name="BExU76ZHCJM8I7VSICCMSTC33O6U" localSheetId="0" hidden="1">#REF!</definedName>
    <definedName name="BExU76ZHCJM8I7VSICCMSTC33O6U" localSheetId="1" hidden="1">#REF!</definedName>
    <definedName name="BExU76ZHCJM8I7VSICCMSTC33O6U" hidden="1">#REF!</definedName>
    <definedName name="BExU7BBTUF8BQ42DSGM94X5TG5GF" localSheetId="7" hidden="1">#REF!</definedName>
    <definedName name="BExU7BBTUF8BQ42DSGM94X5TG5GF" localSheetId="3" hidden="1">#REF!</definedName>
    <definedName name="BExU7BBTUF8BQ42DSGM94X5TG5GF" localSheetId="0" hidden="1">#REF!</definedName>
    <definedName name="BExU7BBTUF8BQ42DSGM94X5TG5GF" localSheetId="1" hidden="1">#REF!</definedName>
    <definedName name="BExU7BBTUF8BQ42DSGM94X5TG5GF" hidden="1">#REF!</definedName>
    <definedName name="BExU7HH4EAHFQHT4AXKGWAWZP3I0" localSheetId="7" hidden="1">#REF!</definedName>
    <definedName name="BExU7HH4EAHFQHT4AXKGWAWZP3I0" localSheetId="3" hidden="1">#REF!</definedName>
    <definedName name="BExU7HH4EAHFQHT4AXKGWAWZP3I0" localSheetId="0" hidden="1">#REF!</definedName>
    <definedName name="BExU7HH4EAHFQHT4AXKGWAWZP3I0" localSheetId="1" hidden="1">#REF!</definedName>
    <definedName name="BExU7HH4EAHFQHT4AXKGWAWZP3I0" hidden="1">#REF!</definedName>
    <definedName name="BExU7L7WPQSA0ELXZ0I86V33QCCJ" localSheetId="7" hidden="1">#REF!</definedName>
    <definedName name="BExU7L7WPQSA0ELXZ0I86V33QCCJ" localSheetId="3" hidden="1">#REF!</definedName>
    <definedName name="BExU7L7WPQSA0ELXZ0I86V33QCCJ" localSheetId="0" hidden="1">#REF!</definedName>
    <definedName name="BExU7L7WPQSA0ELXZ0I86V33QCCJ" localSheetId="1" hidden="1">#REF!</definedName>
    <definedName name="BExU7L7WPQSA0ELXZ0I86V33QCCJ" hidden="1">#REF!</definedName>
    <definedName name="BExU7MF1ZVPDHOSMCAXOSYICHZ4I" localSheetId="7" hidden="1">#REF!</definedName>
    <definedName name="BExU7MF1ZVPDHOSMCAXOSYICHZ4I" localSheetId="3" hidden="1">#REF!</definedName>
    <definedName name="BExU7MF1ZVPDHOSMCAXOSYICHZ4I" localSheetId="0" hidden="1">#REF!</definedName>
    <definedName name="BExU7MF1ZVPDHOSMCAXOSYICHZ4I" localSheetId="1" hidden="1">#REF!</definedName>
    <definedName name="BExU7MF1ZVPDHOSMCAXOSYICHZ4I" hidden="1">#REF!</definedName>
    <definedName name="BExU7O2BJ6D5YCKEL6FD2EFCWYRX" localSheetId="7" hidden="1">#REF!</definedName>
    <definedName name="BExU7O2BJ6D5YCKEL6FD2EFCWYRX" localSheetId="3" hidden="1">#REF!</definedName>
    <definedName name="BExU7O2BJ6D5YCKEL6FD2EFCWYRX" localSheetId="0" hidden="1">#REF!</definedName>
    <definedName name="BExU7O2BJ6D5YCKEL6FD2EFCWYRX" localSheetId="1" hidden="1">#REF!</definedName>
    <definedName name="BExU7O2BJ6D5YCKEL6FD2EFCWYRX" hidden="1">#REF!</definedName>
    <definedName name="BExU7Q0JS9YIUKUPNSSAIDK2KJAV" localSheetId="7" hidden="1">#REF!</definedName>
    <definedName name="BExU7Q0JS9YIUKUPNSSAIDK2KJAV" localSheetId="3" hidden="1">#REF!</definedName>
    <definedName name="BExU7Q0JS9YIUKUPNSSAIDK2KJAV" localSheetId="0" hidden="1">#REF!</definedName>
    <definedName name="BExU7Q0JS9YIUKUPNSSAIDK2KJAV" localSheetId="1" hidden="1">#REF!</definedName>
    <definedName name="BExU7Q0JS9YIUKUPNSSAIDK2KJAV" hidden="1">#REF!</definedName>
    <definedName name="BExU80I6AE5OU7P7F5V7HWIZBJ4P" localSheetId="7" hidden="1">#REF!</definedName>
    <definedName name="BExU80I6AE5OU7P7F5V7HWIZBJ4P" localSheetId="3" hidden="1">#REF!</definedName>
    <definedName name="BExU80I6AE5OU7P7F5V7HWIZBJ4P" localSheetId="0" hidden="1">#REF!</definedName>
    <definedName name="BExU80I6AE5OU7P7F5V7HWIZBJ4P" localSheetId="1" hidden="1">#REF!</definedName>
    <definedName name="BExU80I6AE5OU7P7F5V7HWIZBJ4P" hidden="1">#REF!</definedName>
    <definedName name="BExU86NB26MCPYIISZ36HADONGT2" localSheetId="7" hidden="1">#REF!</definedName>
    <definedName name="BExU86NB26MCPYIISZ36HADONGT2" localSheetId="3" hidden="1">#REF!</definedName>
    <definedName name="BExU86NB26MCPYIISZ36HADONGT2" localSheetId="0" hidden="1">#REF!</definedName>
    <definedName name="BExU86NB26MCPYIISZ36HADONGT2" localSheetId="1" hidden="1">#REF!</definedName>
    <definedName name="BExU86NB26MCPYIISZ36HADONGT2" hidden="1">#REF!</definedName>
    <definedName name="BExU885EZZNSZV3GP298UJ8LB7OL" localSheetId="7" hidden="1">#REF!</definedName>
    <definedName name="BExU885EZZNSZV3GP298UJ8LB7OL" localSheetId="3" hidden="1">#REF!</definedName>
    <definedName name="BExU885EZZNSZV3GP298UJ8LB7OL" localSheetId="0" hidden="1">#REF!</definedName>
    <definedName name="BExU885EZZNSZV3GP298UJ8LB7OL" localSheetId="1" hidden="1">#REF!</definedName>
    <definedName name="BExU885EZZNSZV3GP298UJ8LB7OL" hidden="1">#REF!</definedName>
    <definedName name="BExU8FSAUP9TUZ1NO9WXK80QPHWV" localSheetId="7" hidden="1">#REF!</definedName>
    <definedName name="BExU8FSAUP9TUZ1NO9WXK80QPHWV" localSheetId="3" hidden="1">#REF!</definedName>
    <definedName name="BExU8FSAUP9TUZ1NO9WXK80QPHWV" localSheetId="0" hidden="1">#REF!</definedName>
    <definedName name="BExU8FSAUP9TUZ1NO9WXK80QPHWV" localSheetId="1" hidden="1">#REF!</definedName>
    <definedName name="BExU8FSAUP9TUZ1NO9WXK80QPHWV" hidden="1">#REF!</definedName>
    <definedName name="BExU8KFLAN778MBN93NYZB0FV30G" localSheetId="7" hidden="1">#REF!</definedName>
    <definedName name="BExU8KFLAN778MBN93NYZB0FV30G" localSheetId="3" hidden="1">#REF!</definedName>
    <definedName name="BExU8KFLAN778MBN93NYZB0FV30G" localSheetId="0" hidden="1">#REF!</definedName>
    <definedName name="BExU8KFLAN778MBN93NYZB0FV30G" localSheetId="1" hidden="1">#REF!</definedName>
    <definedName name="BExU8KFLAN778MBN93NYZB0FV30G" hidden="1">#REF!</definedName>
    <definedName name="BExU8PZC6845UUDFG9M8FTC3P3DK" localSheetId="7" hidden="1">#REF!</definedName>
    <definedName name="BExU8PZC6845UUDFG9M8FTC3P3DK" localSheetId="3" hidden="1">#REF!</definedName>
    <definedName name="BExU8PZC6845UUDFG9M8FTC3P3DK" localSheetId="0" hidden="1">#REF!</definedName>
    <definedName name="BExU8PZC6845UUDFG9M8FTC3P3DK" localSheetId="1" hidden="1">#REF!</definedName>
    <definedName name="BExU8PZC6845UUDFG9M8FTC3P3DK" hidden="1">#REF!</definedName>
    <definedName name="BExU8UX9JX3XLB47YZ8GFXE0V7R2" localSheetId="7" hidden="1">#REF!</definedName>
    <definedName name="BExU8UX9JX3XLB47YZ8GFXE0V7R2" localSheetId="3" hidden="1">#REF!</definedName>
    <definedName name="BExU8UX9JX3XLB47YZ8GFXE0V7R2" localSheetId="0" hidden="1">#REF!</definedName>
    <definedName name="BExU8UX9JX3XLB47YZ8GFXE0V7R2" localSheetId="1" hidden="1">#REF!</definedName>
    <definedName name="BExU8UX9JX3XLB47YZ8GFXE0V7R2" hidden="1">#REF!</definedName>
    <definedName name="BExU8WVGMRSFNWCNHODQ9JQCMZB0" localSheetId="7" hidden="1">#REF!</definedName>
    <definedName name="BExU8WVGMRSFNWCNHODQ9JQCMZB0" localSheetId="3" hidden="1">#REF!</definedName>
    <definedName name="BExU8WVGMRSFNWCNHODQ9JQCMZB0" localSheetId="0" hidden="1">#REF!</definedName>
    <definedName name="BExU8WVGMRSFNWCNHODQ9JQCMZB0" localSheetId="1" hidden="1">#REF!</definedName>
    <definedName name="BExU8WVGMRSFNWCNHODQ9JQCMZB0" hidden="1">#REF!</definedName>
    <definedName name="BExU96M1J7P9DZQ3S9H0C12KGYTW" localSheetId="7" hidden="1">#REF!</definedName>
    <definedName name="BExU96M1J7P9DZQ3S9H0C12KGYTW" localSheetId="3" hidden="1">#REF!</definedName>
    <definedName name="BExU96M1J7P9DZQ3S9H0C12KGYTW" localSheetId="0" hidden="1">#REF!</definedName>
    <definedName name="BExU96M1J7P9DZQ3S9H0C12KGYTW" localSheetId="1" hidden="1">#REF!</definedName>
    <definedName name="BExU96M1J7P9DZQ3S9H0C12KGYTW" hidden="1">#REF!</definedName>
    <definedName name="BExU9F05OR1GZ3057R6UL3WPEIYI" localSheetId="7" hidden="1">#REF!</definedName>
    <definedName name="BExU9F05OR1GZ3057R6UL3WPEIYI" localSheetId="3" hidden="1">#REF!</definedName>
    <definedName name="BExU9F05OR1GZ3057R6UL3WPEIYI" localSheetId="0" hidden="1">#REF!</definedName>
    <definedName name="BExU9F05OR1GZ3057R6UL3WPEIYI" localSheetId="1" hidden="1">#REF!</definedName>
    <definedName name="BExU9F05OR1GZ3057R6UL3WPEIYI" hidden="1">#REF!</definedName>
    <definedName name="BExU9GCSO5YILIKG6VAHN13DL75K" localSheetId="7" hidden="1">#REF!</definedName>
    <definedName name="BExU9GCSO5YILIKG6VAHN13DL75K" localSheetId="3" hidden="1">#REF!</definedName>
    <definedName name="BExU9GCSO5YILIKG6VAHN13DL75K" localSheetId="0" hidden="1">#REF!</definedName>
    <definedName name="BExU9GCSO5YILIKG6VAHN13DL75K" localSheetId="1" hidden="1">#REF!</definedName>
    <definedName name="BExU9GCSO5YILIKG6VAHN13DL75K" hidden="1">#REF!</definedName>
    <definedName name="BExU9KJOZLO15N11MJVN782NFGJ0" localSheetId="7" hidden="1">#REF!</definedName>
    <definedName name="BExU9KJOZLO15N11MJVN782NFGJ0" localSheetId="3" hidden="1">#REF!</definedName>
    <definedName name="BExU9KJOZLO15N11MJVN782NFGJ0" localSheetId="0" hidden="1">#REF!</definedName>
    <definedName name="BExU9KJOZLO15N11MJVN782NFGJ0" localSheetId="1" hidden="1">#REF!</definedName>
    <definedName name="BExU9KJOZLO15N11MJVN782NFGJ0" hidden="1">#REF!</definedName>
    <definedName name="BExU9LG29XU2K1GNKRO4438JYQZE" localSheetId="7" hidden="1">#REF!</definedName>
    <definedName name="BExU9LG29XU2K1GNKRO4438JYQZE" localSheetId="3" hidden="1">#REF!</definedName>
    <definedName name="BExU9LG29XU2K1GNKRO4438JYQZE" localSheetId="0" hidden="1">#REF!</definedName>
    <definedName name="BExU9LG29XU2K1GNKRO4438JYQZE" localSheetId="1" hidden="1">#REF!</definedName>
    <definedName name="BExU9LG29XU2K1GNKRO4438JYQZE" hidden="1">#REF!</definedName>
    <definedName name="BExU9RW36I5Z6JIXUIUB3PJH86LT" localSheetId="7" hidden="1">#REF!</definedName>
    <definedName name="BExU9RW36I5Z6JIXUIUB3PJH86LT" localSheetId="3" hidden="1">#REF!</definedName>
    <definedName name="BExU9RW36I5Z6JIXUIUB3PJH86LT" localSheetId="0" hidden="1">#REF!</definedName>
    <definedName name="BExU9RW36I5Z6JIXUIUB3PJH86LT" localSheetId="1" hidden="1">#REF!</definedName>
    <definedName name="BExU9RW36I5Z6JIXUIUB3PJH86LT" hidden="1">#REF!</definedName>
    <definedName name="BExU9WU19DJ2VAGISPFEGDWWOO4V" localSheetId="7" hidden="1">#REF!</definedName>
    <definedName name="BExU9WU19DJ2VAGISPFEGDWWOO4V" localSheetId="3" hidden="1">#REF!</definedName>
    <definedName name="BExU9WU19DJ2VAGISPFEGDWWOO4V" localSheetId="0" hidden="1">#REF!</definedName>
    <definedName name="BExU9WU19DJ2VAGISPFEGDWWOO4V" localSheetId="1" hidden="1">#REF!</definedName>
    <definedName name="BExU9WU19DJ2VAGISPFEGDWWOO4V" hidden="1">#REF!</definedName>
    <definedName name="BExUA28AO7OWDG3H23Q0CL4B7BHW" localSheetId="7" hidden="1">#REF!</definedName>
    <definedName name="BExUA28AO7OWDG3H23Q0CL4B7BHW" localSheetId="3" hidden="1">#REF!</definedName>
    <definedName name="BExUA28AO7OWDG3H23Q0CL4B7BHW" localSheetId="0" hidden="1">#REF!</definedName>
    <definedName name="BExUA28AO7OWDG3H23Q0CL4B7BHW" localSheetId="1" hidden="1">#REF!</definedName>
    <definedName name="BExUA28AO7OWDG3H23Q0CL4B7BHW" hidden="1">#REF!</definedName>
    <definedName name="BExUA34N2C083NSTAHQGZZ3BCYGK" localSheetId="7" hidden="1">#REF!</definedName>
    <definedName name="BExUA34N2C083NSTAHQGZZ3BCYGK" localSheetId="3" hidden="1">#REF!</definedName>
    <definedName name="BExUA34N2C083NSTAHQGZZ3BCYGK" localSheetId="0" hidden="1">#REF!</definedName>
    <definedName name="BExUA34N2C083NSTAHQGZZ3BCYGK" localSheetId="1" hidden="1">#REF!</definedName>
    <definedName name="BExUA34N2C083NSTAHQGZZ3BCYGK" hidden="1">#REF!</definedName>
    <definedName name="BExUA5O923FFNEBY8BPO1TU3QGBM" localSheetId="7" hidden="1">#REF!</definedName>
    <definedName name="BExUA5O923FFNEBY8BPO1TU3QGBM" localSheetId="3" hidden="1">#REF!</definedName>
    <definedName name="BExUA5O923FFNEBY8BPO1TU3QGBM" localSheetId="0" hidden="1">#REF!</definedName>
    <definedName name="BExUA5O923FFNEBY8BPO1TU3QGBM" localSheetId="1" hidden="1">#REF!</definedName>
    <definedName name="BExUA5O923FFNEBY8BPO1TU3QGBM" hidden="1">#REF!</definedName>
    <definedName name="BExUA6Q4K25VH452AQ3ZIRBCMS61" localSheetId="7" hidden="1">#REF!</definedName>
    <definedName name="BExUA6Q4K25VH452AQ3ZIRBCMS61" localSheetId="3" hidden="1">#REF!</definedName>
    <definedName name="BExUA6Q4K25VH452AQ3ZIRBCMS61" localSheetId="0" hidden="1">#REF!</definedName>
    <definedName name="BExUA6Q4K25VH452AQ3ZIRBCMS61" localSheetId="1" hidden="1">#REF!</definedName>
    <definedName name="BExUA6Q4K25VH452AQ3ZIRBCMS61" hidden="1">#REF!</definedName>
    <definedName name="BExUAFV4JMBSM2SKBQL9NHL0NIBS" localSheetId="7" hidden="1">#REF!</definedName>
    <definedName name="BExUAFV4JMBSM2SKBQL9NHL0NIBS" localSheetId="3" hidden="1">#REF!</definedName>
    <definedName name="BExUAFV4JMBSM2SKBQL9NHL0NIBS" localSheetId="0" hidden="1">#REF!</definedName>
    <definedName name="BExUAFV4JMBSM2SKBQL9NHL0NIBS" localSheetId="1" hidden="1">#REF!</definedName>
    <definedName name="BExUAFV4JMBSM2SKBQL9NHL0NIBS" hidden="1">#REF!</definedName>
    <definedName name="BExUAMWQODKBXMRH1QCMJLJBF8M7" localSheetId="7" hidden="1">#REF!</definedName>
    <definedName name="BExUAMWQODKBXMRH1QCMJLJBF8M7" localSheetId="3" hidden="1">#REF!</definedName>
    <definedName name="BExUAMWQODKBXMRH1QCMJLJBF8M7" localSheetId="0" hidden="1">#REF!</definedName>
    <definedName name="BExUAMWQODKBXMRH1QCMJLJBF8M7" localSheetId="1" hidden="1">#REF!</definedName>
    <definedName name="BExUAMWQODKBXMRH1QCMJLJBF8M7" hidden="1">#REF!</definedName>
    <definedName name="BExUAPR6Y32097JKJCTGC4C6EGE9" localSheetId="7" hidden="1">#REF!</definedName>
    <definedName name="BExUAPR6Y32097JKJCTGC4C6EGE9" localSheetId="3" hidden="1">#REF!</definedName>
    <definedName name="BExUAPR6Y32097JKJCTGC4C6EGE9" localSheetId="0" hidden="1">#REF!</definedName>
    <definedName name="BExUAPR6Y32097JKJCTGC4C6EGE9" localSheetId="1" hidden="1">#REF!</definedName>
    <definedName name="BExUAPR6Y32097JKJCTGC4C6EGE9" hidden="1">#REF!</definedName>
    <definedName name="BExUARUP0MX710TNZSAA01HUEAVC" localSheetId="7" hidden="1">#REF!</definedName>
    <definedName name="BExUARUP0MX710TNZSAA01HUEAVC" localSheetId="3" hidden="1">#REF!</definedName>
    <definedName name="BExUARUP0MX710TNZSAA01HUEAVC" localSheetId="0" hidden="1">#REF!</definedName>
    <definedName name="BExUARUP0MX710TNZSAA01HUEAVC" localSheetId="1" hidden="1">#REF!</definedName>
    <definedName name="BExUARUP0MX710TNZSAA01HUEAVC" hidden="1">#REF!</definedName>
    <definedName name="BExUAX8WS5OPVLCDXRGKTU2QMTFO" localSheetId="7" hidden="1">#REF!</definedName>
    <definedName name="BExUAX8WS5OPVLCDXRGKTU2QMTFO" localSheetId="3" hidden="1">#REF!</definedName>
    <definedName name="BExUAX8WS5OPVLCDXRGKTU2QMTFO" localSheetId="0" hidden="1">#REF!</definedName>
    <definedName name="BExUAX8WS5OPVLCDXRGKTU2QMTFO" localSheetId="1" hidden="1">#REF!</definedName>
    <definedName name="BExUAX8WS5OPVLCDXRGKTU2QMTFO" hidden="1">#REF!</definedName>
    <definedName name="BExUB1FYAZ433NX9GD7WGACX5IZD" localSheetId="7" hidden="1">#REF!</definedName>
    <definedName name="BExUB1FYAZ433NX9GD7WGACX5IZD" localSheetId="3" hidden="1">#REF!</definedName>
    <definedName name="BExUB1FYAZ433NX9GD7WGACX5IZD" localSheetId="0" hidden="1">#REF!</definedName>
    <definedName name="BExUB1FYAZ433NX9GD7WGACX5IZD" localSheetId="1" hidden="1">#REF!</definedName>
    <definedName name="BExUB1FYAZ433NX9GD7WGACX5IZD" hidden="1">#REF!</definedName>
    <definedName name="BExUB8HLEXSBVPZ5AXNQEK96F1N4" localSheetId="7" hidden="1">#REF!</definedName>
    <definedName name="BExUB8HLEXSBVPZ5AXNQEK96F1N4" localSheetId="3" hidden="1">#REF!</definedName>
    <definedName name="BExUB8HLEXSBVPZ5AXNQEK96F1N4" localSheetId="0" hidden="1">#REF!</definedName>
    <definedName name="BExUB8HLEXSBVPZ5AXNQEK96F1N4" localSheetId="1" hidden="1">#REF!</definedName>
    <definedName name="BExUB8HLEXSBVPZ5AXNQEK96F1N4" hidden="1">#REF!</definedName>
    <definedName name="BExUBCDVZIEA7YT0LPSMHL5ZSERQ" localSheetId="7" hidden="1">#REF!</definedName>
    <definedName name="BExUBCDVZIEA7YT0LPSMHL5ZSERQ" localSheetId="3" hidden="1">#REF!</definedName>
    <definedName name="BExUBCDVZIEA7YT0LPSMHL5ZSERQ" localSheetId="0" hidden="1">#REF!</definedName>
    <definedName name="BExUBCDVZIEA7YT0LPSMHL5ZSERQ" localSheetId="1" hidden="1">#REF!</definedName>
    <definedName name="BExUBCDVZIEA7YT0LPSMHL5ZSERQ" hidden="1">#REF!</definedName>
    <definedName name="BExUBDA8WU087BUIMXC1U1CKA2RA" localSheetId="7" hidden="1">#REF!</definedName>
    <definedName name="BExUBDA8WU087BUIMXC1U1CKA2RA" localSheetId="3" hidden="1">#REF!</definedName>
    <definedName name="BExUBDA8WU087BUIMXC1U1CKA2RA" localSheetId="0" hidden="1">#REF!</definedName>
    <definedName name="BExUBDA8WU087BUIMXC1U1CKA2RA" localSheetId="1" hidden="1">#REF!</definedName>
    <definedName name="BExUBDA8WU087BUIMXC1U1CKA2RA" hidden="1">#REF!</definedName>
    <definedName name="BExUBKXBUCN760QYU7Q8GESBWOQH" localSheetId="7" hidden="1">#REF!</definedName>
    <definedName name="BExUBKXBUCN760QYU7Q8GESBWOQH" localSheetId="3" hidden="1">#REF!</definedName>
    <definedName name="BExUBKXBUCN760QYU7Q8GESBWOQH" localSheetId="0" hidden="1">#REF!</definedName>
    <definedName name="BExUBKXBUCN760QYU7Q8GESBWOQH" localSheetId="1" hidden="1">#REF!</definedName>
    <definedName name="BExUBKXBUCN760QYU7Q8GESBWOQH" hidden="1">#REF!</definedName>
    <definedName name="BExUBL83ED0P076RN9RJ8P1MZ299" localSheetId="7" hidden="1">#REF!</definedName>
    <definedName name="BExUBL83ED0P076RN9RJ8P1MZ299" localSheetId="3" hidden="1">#REF!</definedName>
    <definedName name="BExUBL83ED0P076RN9RJ8P1MZ299" localSheetId="0" hidden="1">#REF!</definedName>
    <definedName name="BExUBL83ED0P076RN9RJ8P1MZ299" localSheetId="1" hidden="1">#REF!</definedName>
    <definedName name="BExUBL83ED0P076RN9RJ8P1MZ299" hidden="1">#REF!</definedName>
    <definedName name="BExUC1EPS2CZ5CKFA0AQRIVRSHS8" localSheetId="7" hidden="1">#REF!</definedName>
    <definedName name="BExUC1EPS2CZ5CKFA0AQRIVRSHS8" localSheetId="3" hidden="1">#REF!</definedName>
    <definedName name="BExUC1EPS2CZ5CKFA0AQRIVRSHS8" localSheetId="0" hidden="1">#REF!</definedName>
    <definedName name="BExUC1EPS2CZ5CKFA0AQRIVRSHS8" localSheetId="1" hidden="1">#REF!</definedName>
    <definedName name="BExUC1EPS2CZ5CKFA0AQRIVRSHS8" hidden="1">#REF!</definedName>
    <definedName name="BExUC623BDYEODBN0N4DO6PJQ7NU" localSheetId="7" hidden="1">#REF!</definedName>
    <definedName name="BExUC623BDYEODBN0N4DO6PJQ7NU" localSheetId="3" hidden="1">#REF!</definedName>
    <definedName name="BExUC623BDYEODBN0N4DO6PJQ7NU" localSheetId="0" hidden="1">#REF!</definedName>
    <definedName name="BExUC623BDYEODBN0N4DO6PJQ7NU" localSheetId="1" hidden="1">#REF!</definedName>
    <definedName name="BExUC623BDYEODBN0N4DO6PJQ7NU" hidden="1">#REF!</definedName>
    <definedName name="BExUC8WH8TCKBB5313JGYYQ1WFLT" localSheetId="7" hidden="1">#REF!</definedName>
    <definedName name="BExUC8WH8TCKBB5313JGYYQ1WFLT" localSheetId="3" hidden="1">#REF!</definedName>
    <definedName name="BExUC8WH8TCKBB5313JGYYQ1WFLT" localSheetId="0" hidden="1">#REF!</definedName>
    <definedName name="BExUC8WH8TCKBB5313JGYYQ1WFLT" localSheetId="1" hidden="1">#REF!</definedName>
    <definedName name="BExUC8WH8TCKBB5313JGYYQ1WFLT" hidden="1">#REF!</definedName>
    <definedName name="BExUCAP7GOSYPHMQKK6719YLSDIQ" localSheetId="7" hidden="1">#REF!</definedName>
    <definedName name="BExUCAP7GOSYPHMQKK6719YLSDIQ" localSheetId="3" hidden="1">#REF!</definedName>
    <definedName name="BExUCAP7GOSYPHMQKK6719YLSDIQ" localSheetId="0" hidden="1">#REF!</definedName>
    <definedName name="BExUCAP7GOSYPHMQKK6719YLSDIQ" localSheetId="1" hidden="1">#REF!</definedName>
    <definedName name="BExUCAP7GOSYPHMQKK6719YLSDIQ" hidden="1">#REF!</definedName>
    <definedName name="BExUCFCDK6SPH86I6STXX8X3WMC4" localSheetId="7" hidden="1">#REF!</definedName>
    <definedName name="BExUCFCDK6SPH86I6STXX8X3WMC4" localSheetId="3" hidden="1">#REF!</definedName>
    <definedName name="BExUCFCDK6SPH86I6STXX8X3WMC4" localSheetId="0" hidden="1">#REF!</definedName>
    <definedName name="BExUCFCDK6SPH86I6STXX8X3WMC4" localSheetId="1" hidden="1">#REF!</definedName>
    <definedName name="BExUCFCDK6SPH86I6STXX8X3WMC4" hidden="1">#REF!</definedName>
    <definedName name="BExUCKL98JB87L3I6T6IFSWJNYAB" localSheetId="7" hidden="1">#REF!</definedName>
    <definedName name="BExUCKL98JB87L3I6T6IFSWJNYAB" localSheetId="3" hidden="1">#REF!</definedName>
    <definedName name="BExUCKL98JB87L3I6T6IFSWJNYAB" localSheetId="0" hidden="1">#REF!</definedName>
    <definedName name="BExUCKL98JB87L3I6T6IFSWJNYAB" localSheetId="1" hidden="1">#REF!</definedName>
    <definedName name="BExUCKL98JB87L3I6T6IFSWJNYAB" hidden="1">#REF!</definedName>
    <definedName name="BExUCLC6AQ5KR6LXSAXV4QQ8ASVG" localSheetId="7" hidden="1">#REF!</definedName>
    <definedName name="BExUCLC6AQ5KR6LXSAXV4QQ8ASVG" localSheetId="3" hidden="1">#REF!</definedName>
    <definedName name="BExUCLC6AQ5KR6LXSAXV4QQ8ASVG" localSheetId="0" hidden="1">#REF!</definedName>
    <definedName name="BExUCLC6AQ5KR6LXSAXV4QQ8ASVG" localSheetId="1" hidden="1">#REF!</definedName>
    <definedName name="BExUCLC6AQ5KR6LXSAXV4QQ8ASVG" hidden="1">#REF!</definedName>
    <definedName name="BExUD4IOJ12X3PJG5WXNNGDRCKAP" localSheetId="7" hidden="1">#REF!</definedName>
    <definedName name="BExUD4IOJ12X3PJG5WXNNGDRCKAP" localSheetId="3" hidden="1">#REF!</definedName>
    <definedName name="BExUD4IOJ12X3PJG5WXNNGDRCKAP" localSheetId="0" hidden="1">#REF!</definedName>
    <definedName name="BExUD4IOJ12X3PJG5WXNNGDRCKAP" localSheetId="1" hidden="1">#REF!</definedName>
    <definedName name="BExUD4IOJ12X3PJG5WXNNGDRCKAP" hidden="1">#REF!</definedName>
    <definedName name="BExUD9WX9BWK72UWVSLYZJLAY5VY" localSheetId="7" hidden="1">#REF!</definedName>
    <definedName name="BExUD9WX9BWK72UWVSLYZJLAY5VY" localSheetId="3" hidden="1">#REF!</definedName>
    <definedName name="BExUD9WX9BWK72UWVSLYZJLAY5VY" localSheetId="0" hidden="1">#REF!</definedName>
    <definedName name="BExUD9WX9BWK72UWVSLYZJLAY5VY" localSheetId="1" hidden="1">#REF!</definedName>
    <definedName name="BExUD9WX9BWK72UWVSLYZJLAY5VY" hidden="1">#REF!</definedName>
    <definedName name="BExUDEV0CYVO7Y5IQQBEJ6FUY9S6" localSheetId="7" hidden="1">#REF!</definedName>
    <definedName name="BExUDEV0CYVO7Y5IQQBEJ6FUY9S6" localSheetId="3" hidden="1">#REF!</definedName>
    <definedName name="BExUDEV0CYVO7Y5IQQBEJ6FUY9S6" localSheetId="0" hidden="1">#REF!</definedName>
    <definedName name="BExUDEV0CYVO7Y5IQQBEJ6FUY9S6" localSheetId="1" hidden="1">#REF!</definedName>
    <definedName name="BExUDEV0CYVO7Y5IQQBEJ6FUY9S6" hidden="1">#REF!</definedName>
    <definedName name="BExUDWOXQGIZW0EAIIYLQUPXF8YV" localSheetId="7" hidden="1">#REF!</definedName>
    <definedName name="BExUDWOXQGIZW0EAIIYLQUPXF8YV" localSheetId="3" hidden="1">#REF!</definedName>
    <definedName name="BExUDWOXQGIZW0EAIIYLQUPXF8YV" localSheetId="0" hidden="1">#REF!</definedName>
    <definedName name="BExUDWOXQGIZW0EAIIYLQUPXF8YV" localSheetId="1" hidden="1">#REF!</definedName>
    <definedName name="BExUDWOXQGIZW0EAIIYLQUPXF8YV" hidden="1">#REF!</definedName>
    <definedName name="BExUDXAIC17W1FUU8Z10XUAVB7CS" localSheetId="7" hidden="1">#REF!</definedName>
    <definedName name="BExUDXAIC17W1FUU8Z10XUAVB7CS" localSheetId="3" hidden="1">#REF!</definedName>
    <definedName name="BExUDXAIC17W1FUU8Z10XUAVB7CS" localSheetId="0" hidden="1">#REF!</definedName>
    <definedName name="BExUDXAIC17W1FUU8Z10XUAVB7CS" localSheetId="1" hidden="1">#REF!</definedName>
    <definedName name="BExUDXAIC17W1FUU8Z10XUAVB7CS" hidden="1">#REF!</definedName>
    <definedName name="BExUE5OMY7OAJQ9WR8C8HG311ORP" localSheetId="7" hidden="1">#REF!</definedName>
    <definedName name="BExUE5OMY7OAJQ9WR8C8HG311ORP" localSheetId="3" hidden="1">#REF!</definedName>
    <definedName name="BExUE5OMY7OAJQ9WR8C8HG311ORP" localSheetId="0" hidden="1">#REF!</definedName>
    <definedName name="BExUE5OMY7OAJQ9WR8C8HG311ORP" localSheetId="1" hidden="1">#REF!</definedName>
    <definedName name="BExUE5OMY7OAJQ9WR8C8HG311ORP" hidden="1">#REF!</definedName>
    <definedName name="BExUEFKOQWXXGRNLAOJV2BJ66UB8" localSheetId="7" hidden="1">#REF!</definedName>
    <definedName name="BExUEFKOQWXXGRNLAOJV2BJ66UB8" localSheetId="3" hidden="1">#REF!</definedName>
    <definedName name="BExUEFKOQWXXGRNLAOJV2BJ66UB8" localSheetId="0" hidden="1">#REF!</definedName>
    <definedName name="BExUEFKOQWXXGRNLAOJV2BJ66UB8" localSheetId="1" hidden="1">#REF!</definedName>
    <definedName name="BExUEFKOQWXXGRNLAOJV2BJ66UB8" hidden="1">#REF!</definedName>
    <definedName name="BExUEJGX3OQQP5KFRJSRCZ70EI9V" localSheetId="7" hidden="1">#REF!</definedName>
    <definedName name="BExUEJGX3OQQP5KFRJSRCZ70EI9V" localSheetId="3" hidden="1">#REF!</definedName>
    <definedName name="BExUEJGX3OQQP5KFRJSRCZ70EI9V" localSheetId="0" hidden="1">#REF!</definedName>
    <definedName name="BExUEJGX3OQQP5KFRJSRCZ70EI9V" localSheetId="1" hidden="1">#REF!</definedName>
    <definedName name="BExUEJGX3OQQP5KFRJSRCZ70EI9V" hidden="1">#REF!</definedName>
    <definedName name="BExUEKDB2RWXF3WMTZ6JSBCHNSDT" localSheetId="7" hidden="1">#REF!</definedName>
    <definedName name="BExUEKDB2RWXF3WMTZ6JSBCHNSDT" localSheetId="3" hidden="1">#REF!</definedName>
    <definedName name="BExUEKDB2RWXF3WMTZ6JSBCHNSDT" localSheetId="0" hidden="1">#REF!</definedName>
    <definedName name="BExUEKDB2RWXF3WMTZ6JSBCHNSDT" localSheetId="1" hidden="1">#REF!</definedName>
    <definedName name="BExUEKDB2RWXF3WMTZ6JSBCHNSDT" hidden="1">#REF!</definedName>
    <definedName name="BExUEYR71COFS2X8PDNU21IPMQEU" localSheetId="7" hidden="1">#REF!</definedName>
    <definedName name="BExUEYR71COFS2X8PDNU21IPMQEU" localSheetId="3" hidden="1">#REF!</definedName>
    <definedName name="BExUEYR71COFS2X8PDNU21IPMQEU" localSheetId="0" hidden="1">#REF!</definedName>
    <definedName name="BExUEYR71COFS2X8PDNU21IPMQEU" localSheetId="1" hidden="1">#REF!</definedName>
    <definedName name="BExUEYR71COFS2X8PDNU21IPMQEU" hidden="1">#REF!</definedName>
    <definedName name="BExVPRLJ9I6RX45EDVFSQGCPJSOK" localSheetId="7" hidden="1">#REF!</definedName>
    <definedName name="BExVPRLJ9I6RX45EDVFSQGCPJSOK" localSheetId="3" hidden="1">#REF!</definedName>
    <definedName name="BExVPRLJ9I6RX45EDVFSQGCPJSOK" localSheetId="0" hidden="1">#REF!</definedName>
    <definedName name="BExVPRLJ9I6RX45EDVFSQGCPJSOK" localSheetId="1" hidden="1">#REF!</definedName>
    <definedName name="BExVPRLJ9I6RX45EDVFSQGCPJSOK" hidden="1">#REF!</definedName>
    <definedName name="BExVRFU8RWFT8A80ZVAW185SG2G6" localSheetId="7" hidden="1">#REF!</definedName>
    <definedName name="BExVRFU8RWFT8A80ZVAW185SG2G6" localSheetId="3" hidden="1">#REF!</definedName>
    <definedName name="BExVRFU8RWFT8A80ZVAW185SG2G6" localSheetId="0" hidden="1">#REF!</definedName>
    <definedName name="BExVRFU8RWFT8A80ZVAW185SG2G6" localSheetId="1" hidden="1">#REF!</definedName>
    <definedName name="BExVRFU8RWFT8A80ZVAW185SG2G6" hidden="1">#REF!</definedName>
    <definedName name="BExVSJ3NHETBAIZTZQSM8LAVT76V" localSheetId="7" hidden="1">#REF!</definedName>
    <definedName name="BExVSJ3NHETBAIZTZQSM8LAVT76V" localSheetId="3" hidden="1">#REF!</definedName>
    <definedName name="BExVSJ3NHETBAIZTZQSM8LAVT76V" localSheetId="0" hidden="1">#REF!</definedName>
    <definedName name="BExVSJ3NHETBAIZTZQSM8LAVT76V" localSheetId="1" hidden="1">#REF!</definedName>
    <definedName name="BExVSJ3NHETBAIZTZQSM8LAVT76V" hidden="1">#REF!</definedName>
    <definedName name="BExVSL787C8E4HFQZ2NVLT35I2XV" localSheetId="7" hidden="1">#REF!</definedName>
    <definedName name="BExVSL787C8E4HFQZ2NVLT35I2XV" localSheetId="3" hidden="1">#REF!</definedName>
    <definedName name="BExVSL787C8E4HFQZ2NVLT35I2XV" localSheetId="0" hidden="1">#REF!</definedName>
    <definedName name="BExVSL787C8E4HFQZ2NVLT35I2XV" localSheetId="1" hidden="1">#REF!</definedName>
    <definedName name="BExVSL787C8E4HFQZ2NVLT35I2XV" hidden="1">#REF!</definedName>
    <definedName name="BExVSTFTVV14SFGHQUOJL5SQ5TX9" localSheetId="7" hidden="1">#REF!</definedName>
    <definedName name="BExVSTFTVV14SFGHQUOJL5SQ5TX9" localSheetId="3" hidden="1">#REF!</definedName>
    <definedName name="BExVSTFTVV14SFGHQUOJL5SQ5TX9" localSheetId="0" hidden="1">#REF!</definedName>
    <definedName name="BExVSTFTVV14SFGHQUOJL5SQ5TX9" localSheetId="1" hidden="1">#REF!</definedName>
    <definedName name="BExVSTFTVV14SFGHQUOJL5SQ5TX9" hidden="1">#REF!</definedName>
    <definedName name="BExVT017S14M5X928ARKQ2GNUFE0" localSheetId="7" hidden="1">#REF!</definedName>
    <definedName name="BExVT017S14M5X928ARKQ2GNUFE0" localSheetId="3" hidden="1">#REF!</definedName>
    <definedName name="BExVT017S14M5X928ARKQ2GNUFE0" localSheetId="0" hidden="1">#REF!</definedName>
    <definedName name="BExVT017S14M5X928ARKQ2GNUFE0" localSheetId="1" hidden="1">#REF!</definedName>
    <definedName name="BExVT017S14M5X928ARKQ2GNUFE0" hidden="1">#REF!</definedName>
    <definedName name="BExVT3MPE8LQ5JFN3HQIFKSQ80U4" localSheetId="7" hidden="1">#REF!</definedName>
    <definedName name="BExVT3MPE8LQ5JFN3HQIFKSQ80U4" localSheetId="3" hidden="1">#REF!</definedName>
    <definedName name="BExVT3MPE8LQ5JFN3HQIFKSQ80U4" localSheetId="0" hidden="1">#REF!</definedName>
    <definedName name="BExVT3MPE8LQ5JFN3HQIFKSQ80U4" localSheetId="1" hidden="1">#REF!</definedName>
    <definedName name="BExVT3MPE8LQ5JFN3HQIFKSQ80U4" hidden="1">#REF!</definedName>
    <definedName name="BExVT7TRK3NZHPME2TFBXOF1WBR9" localSheetId="7" hidden="1">#REF!</definedName>
    <definedName name="BExVT7TRK3NZHPME2TFBXOF1WBR9" localSheetId="3" hidden="1">#REF!</definedName>
    <definedName name="BExVT7TRK3NZHPME2TFBXOF1WBR9" localSheetId="0" hidden="1">#REF!</definedName>
    <definedName name="BExVT7TRK3NZHPME2TFBXOF1WBR9" localSheetId="1" hidden="1">#REF!</definedName>
    <definedName name="BExVT7TRK3NZHPME2TFBXOF1WBR9" hidden="1">#REF!</definedName>
    <definedName name="BExVT9H0R0T7WGQAAC0HABMG54YM" localSheetId="7" hidden="1">#REF!</definedName>
    <definedName name="BExVT9H0R0T7WGQAAC0HABMG54YM" localSheetId="3" hidden="1">#REF!</definedName>
    <definedName name="BExVT9H0R0T7WGQAAC0HABMG54YM" localSheetId="0" hidden="1">#REF!</definedName>
    <definedName name="BExVT9H0R0T7WGQAAC0HABMG54YM" localSheetId="1" hidden="1">#REF!</definedName>
    <definedName name="BExVT9H0R0T7WGQAAC0HABMG54YM" hidden="1">#REF!</definedName>
    <definedName name="BExVTAO57POUXSZQJQ6MABMZQA13" localSheetId="7" hidden="1">#REF!</definedName>
    <definedName name="BExVTAO57POUXSZQJQ6MABMZQA13" localSheetId="3" hidden="1">#REF!</definedName>
    <definedName name="BExVTAO57POUXSZQJQ6MABMZQA13" localSheetId="0" hidden="1">#REF!</definedName>
    <definedName name="BExVTAO57POUXSZQJQ6MABMZQA13" localSheetId="1" hidden="1">#REF!</definedName>
    <definedName name="BExVTAO57POUXSZQJQ6MABMZQA13" hidden="1">#REF!</definedName>
    <definedName name="BExVTCMDDEDGLUIMUU6BSFHEWTOP" localSheetId="7" hidden="1">#REF!</definedName>
    <definedName name="BExVTCMDDEDGLUIMUU6BSFHEWTOP" localSheetId="3" hidden="1">#REF!</definedName>
    <definedName name="BExVTCMDDEDGLUIMUU6BSFHEWTOP" localSheetId="0" hidden="1">#REF!</definedName>
    <definedName name="BExVTCMDDEDGLUIMUU6BSFHEWTOP" localSheetId="1" hidden="1">#REF!</definedName>
    <definedName name="BExVTCMDDEDGLUIMUU6BSFHEWTOP" hidden="1">#REF!</definedName>
    <definedName name="BExVTCMDQMLKRA2NQR72XU6Y54IK" localSheetId="7" hidden="1">#REF!</definedName>
    <definedName name="BExVTCMDQMLKRA2NQR72XU6Y54IK" localSheetId="3" hidden="1">#REF!</definedName>
    <definedName name="BExVTCMDQMLKRA2NQR72XU6Y54IK" localSheetId="0" hidden="1">#REF!</definedName>
    <definedName name="BExVTCMDQMLKRA2NQR72XU6Y54IK" localSheetId="1" hidden="1">#REF!</definedName>
    <definedName name="BExVTCMDQMLKRA2NQR72XU6Y54IK" hidden="1">#REF!</definedName>
    <definedName name="BExVTCRV8FQ5U9OYWWL44N6KFNHU" localSheetId="7" hidden="1">#REF!</definedName>
    <definedName name="BExVTCRV8FQ5U9OYWWL44N6KFNHU" localSheetId="3" hidden="1">#REF!</definedName>
    <definedName name="BExVTCRV8FQ5U9OYWWL44N6KFNHU" localSheetId="0" hidden="1">#REF!</definedName>
    <definedName name="BExVTCRV8FQ5U9OYWWL44N6KFNHU" localSheetId="1" hidden="1">#REF!</definedName>
    <definedName name="BExVTCRV8FQ5U9OYWWL44N6KFNHU" hidden="1">#REF!</definedName>
    <definedName name="BExVTNESHPVG0A0KZ7BRX26MS0PF" localSheetId="7" hidden="1">#REF!</definedName>
    <definedName name="BExVTNESHPVG0A0KZ7BRX26MS0PF" localSheetId="3" hidden="1">#REF!</definedName>
    <definedName name="BExVTNESHPVG0A0KZ7BRX26MS0PF" localSheetId="0" hidden="1">#REF!</definedName>
    <definedName name="BExVTNESHPVG0A0KZ7BRX26MS0PF" localSheetId="1" hidden="1">#REF!</definedName>
    <definedName name="BExVTNESHPVG0A0KZ7BRX26MS0PF" hidden="1">#REF!</definedName>
    <definedName name="BExVTTJVTNRSBHBTUZ78WG2JM5MK" localSheetId="7" hidden="1">#REF!</definedName>
    <definedName name="BExVTTJVTNRSBHBTUZ78WG2JM5MK" localSheetId="3" hidden="1">#REF!</definedName>
    <definedName name="BExVTTJVTNRSBHBTUZ78WG2JM5MK" localSheetId="0" hidden="1">#REF!</definedName>
    <definedName name="BExVTTJVTNRSBHBTUZ78WG2JM5MK" localSheetId="1" hidden="1">#REF!</definedName>
    <definedName name="BExVTTJVTNRSBHBTUZ78WG2JM5MK" hidden="1">#REF!</definedName>
    <definedName name="BExVTXLMYR87BC04D1ERALPUFVPG" localSheetId="7" hidden="1">#REF!</definedName>
    <definedName name="BExVTXLMYR87BC04D1ERALPUFVPG" localSheetId="3" hidden="1">#REF!</definedName>
    <definedName name="BExVTXLMYR87BC04D1ERALPUFVPG" localSheetId="0" hidden="1">#REF!</definedName>
    <definedName name="BExVTXLMYR87BC04D1ERALPUFVPG" localSheetId="1" hidden="1">#REF!</definedName>
    <definedName name="BExVTXLMYR87BC04D1ERALPUFVPG" hidden="1">#REF!</definedName>
    <definedName name="BExVUL9V3H8ZF6Y72LQBBN639YAA" localSheetId="7" hidden="1">#REF!</definedName>
    <definedName name="BExVUL9V3H8ZF6Y72LQBBN639YAA" localSheetId="3" hidden="1">#REF!</definedName>
    <definedName name="BExVUL9V3H8ZF6Y72LQBBN639YAA" localSheetId="0" hidden="1">#REF!</definedName>
    <definedName name="BExVUL9V3H8ZF6Y72LQBBN639YAA" localSheetId="1" hidden="1">#REF!</definedName>
    <definedName name="BExVUL9V3H8ZF6Y72LQBBN639YAA" hidden="1">#REF!</definedName>
    <definedName name="BExVUZT95UAU8XG5X9XSE25CHQGA" localSheetId="7" hidden="1">#REF!</definedName>
    <definedName name="BExVUZT95UAU8XG5X9XSE25CHQGA" localSheetId="3" hidden="1">#REF!</definedName>
    <definedName name="BExVUZT95UAU8XG5X9XSE25CHQGA" localSheetId="0" hidden="1">#REF!</definedName>
    <definedName name="BExVUZT95UAU8XG5X9XSE25CHQGA" localSheetId="1" hidden="1">#REF!</definedName>
    <definedName name="BExVUZT95UAU8XG5X9XSE25CHQGA" hidden="1">#REF!</definedName>
    <definedName name="BExVV5T14N2HZIK7HQ4P2KG09U0J" localSheetId="7" hidden="1">#REF!</definedName>
    <definedName name="BExVV5T14N2HZIK7HQ4P2KG09U0J" localSheetId="3" hidden="1">#REF!</definedName>
    <definedName name="BExVV5T14N2HZIK7HQ4P2KG09U0J" localSheetId="0" hidden="1">#REF!</definedName>
    <definedName name="BExVV5T14N2HZIK7HQ4P2KG09U0J" localSheetId="1" hidden="1">#REF!</definedName>
    <definedName name="BExVV5T14N2HZIK7HQ4P2KG09U0J" hidden="1">#REF!</definedName>
    <definedName name="BExVV7R410VYLADLX9LNG63ID6H1" localSheetId="7" hidden="1">#REF!</definedName>
    <definedName name="BExVV7R410VYLADLX9LNG63ID6H1" localSheetId="3" hidden="1">#REF!</definedName>
    <definedName name="BExVV7R410VYLADLX9LNG63ID6H1" localSheetId="0" hidden="1">#REF!</definedName>
    <definedName name="BExVV7R410VYLADLX9LNG63ID6H1" localSheetId="1" hidden="1">#REF!</definedName>
    <definedName name="BExVV7R410VYLADLX9LNG63ID6H1" hidden="1">#REF!</definedName>
    <definedName name="BExVVAAVDXGWAVI6J2W0BCU58MBM" localSheetId="7" hidden="1">#REF!</definedName>
    <definedName name="BExVVAAVDXGWAVI6J2W0BCU58MBM" localSheetId="3" hidden="1">#REF!</definedName>
    <definedName name="BExVVAAVDXGWAVI6J2W0BCU58MBM" localSheetId="0" hidden="1">#REF!</definedName>
    <definedName name="BExVVAAVDXGWAVI6J2W0BCU58MBM" localSheetId="1" hidden="1">#REF!</definedName>
    <definedName name="BExVVAAVDXGWAVI6J2W0BCU58MBM" hidden="1">#REF!</definedName>
    <definedName name="BExVVCEED4JEKF59OV0G3T4XFMFO" localSheetId="7" hidden="1">#REF!</definedName>
    <definedName name="BExVVCEED4JEKF59OV0G3T4XFMFO" localSheetId="3" hidden="1">#REF!</definedName>
    <definedName name="BExVVCEED4JEKF59OV0G3T4XFMFO" localSheetId="0" hidden="1">#REF!</definedName>
    <definedName name="BExVVCEED4JEKF59OV0G3T4XFMFO" localSheetId="1" hidden="1">#REF!</definedName>
    <definedName name="BExVVCEED4JEKF59OV0G3T4XFMFO" hidden="1">#REF!</definedName>
    <definedName name="BExVVPFO2J7FMSRPD36909HN4BZJ" localSheetId="7" hidden="1">#REF!</definedName>
    <definedName name="BExVVPFO2J7FMSRPD36909HN4BZJ" localSheetId="3" hidden="1">#REF!</definedName>
    <definedName name="BExVVPFO2J7FMSRPD36909HN4BZJ" localSheetId="0" hidden="1">#REF!</definedName>
    <definedName name="BExVVPFO2J7FMSRPD36909HN4BZJ" localSheetId="1" hidden="1">#REF!</definedName>
    <definedName name="BExVVPFO2J7FMSRPD36909HN4BZJ" hidden="1">#REF!</definedName>
    <definedName name="BExVVQ19AQ3VCARJOC38SF7OYE9Y" localSheetId="7" hidden="1">#REF!</definedName>
    <definedName name="BExVVQ19AQ3VCARJOC38SF7OYE9Y" localSheetId="3" hidden="1">#REF!</definedName>
    <definedName name="BExVVQ19AQ3VCARJOC38SF7OYE9Y" localSheetId="0" hidden="1">#REF!</definedName>
    <definedName name="BExVVQ19AQ3VCARJOC38SF7OYE9Y" localSheetId="1" hidden="1">#REF!</definedName>
    <definedName name="BExVVQ19AQ3VCARJOC38SF7OYE9Y" hidden="1">#REF!</definedName>
    <definedName name="BExVVQ19TAECID45CS4HXT1RD3AQ" localSheetId="7" hidden="1">#REF!</definedName>
    <definedName name="BExVVQ19TAECID45CS4HXT1RD3AQ" localSheetId="3" hidden="1">#REF!</definedName>
    <definedName name="BExVVQ19TAECID45CS4HXT1RD3AQ" localSheetId="0" hidden="1">#REF!</definedName>
    <definedName name="BExVVQ19TAECID45CS4HXT1RD3AQ" localSheetId="1" hidden="1">#REF!</definedName>
    <definedName name="BExVVQ19TAECID45CS4HXT1RD3AQ" hidden="1">#REF!</definedName>
    <definedName name="BExVVYKOYB7OX8Y0B4UIUF79PVDO" localSheetId="7" hidden="1">#REF!</definedName>
    <definedName name="BExVVYKOYB7OX8Y0B4UIUF79PVDO" localSheetId="3" hidden="1">#REF!</definedName>
    <definedName name="BExVVYKOYB7OX8Y0B4UIUF79PVDO" localSheetId="0" hidden="1">#REF!</definedName>
    <definedName name="BExVVYKOYB7OX8Y0B4UIUF79PVDO" localSheetId="1" hidden="1">#REF!</definedName>
    <definedName name="BExVVYKOYB7OX8Y0B4UIUF79PVDO" hidden="1">#REF!</definedName>
    <definedName name="BExVW3YV5XGIVJ97UUPDJGJ2P15B" localSheetId="7" hidden="1">#REF!</definedName>
    <definedName name="BExVW3YV5XGIVJ97UUPDJGJ2P15B" localSheetId="3" hidden="1">#REF!</definedName>
    <definedName name="BExVW3YV5XGIVJ97UUPDJGJ2P15B" localSheetId="0" hidden="1">#REF!</definedName>
    <definedName name="BExVW3YV5XGIVJ97UUPDJGJ2P15B" localSheetId="1" hidden="1">#REF!</definedName>
    <definedName name="BExVW3YV5XGIVJ97UUPDJGJ2P15B" hidden="1">#REF!</definedName>
    <definedName name="BExVW5X571GEYR5SCU1Z2DHKWM79" localSheetId="7" hidden="1">#REF!</definedName>
    <definedName name="BExVW5X571GEYR5SCU1Z2DHKWM79" localSheetId="3" hidden="1">#REF!</definedName>
    <definedName name="BExVW5X571GEYR5SCU1Z2DHKWM79" localSheetId="0" hidden="1">#REF!</definedName>
    <definedName name="BExVW5X571GEYR5SCU1Z2DHKWM79" localSheetId="1" hidden="1">#REF!</definedName>
    <definedName name="BExVW5X571GEYR5SCU1Z2DHKWM79" hidden="1">#REF!</definedName>
    <definedName name="BExVW6YTKA098AF57M4PHNQ54XMH" localSheetId="7" hidden="1">#REF!</definedName>
    <definedName name="BExVW6YTKA098AF57M4PHNQ54XMH" localSheetId="3" hidden="1">#REF!</definedName>
    <definedName name="BExVW6YTKA098AF57M4PHNQ54XMH" localSheetId="0" hidden="1">#REF!</definedName>
    <definedName name="BExVW6YTKA098AF57M4PHNQ54XMH" localSheetId="1" hidden="1">#REF!</definedName>
    <definedName name="BExVW6YTKA098AF57M4PHNQ54XMH" hidden="1">#REF!</definedName>
    <definedName name="BExVWHRDIJBRFANMKJFY05BHP7RS" localSheetId="7" hidden="1">#REF!</definedName>
    <definedName name="BExVWHRDIJBRFANMKJFY05BHP7RS" localSheetId="3" hidden="1">#REF!</definedName>
    <definedName name="BExVWHRDIJBRFANMKJFY05BHP7RS" localSheetId="0" hidden="1">#REF!</definedName>
    <definedName name="BExVWHRDIJBRFANMKJFY05BHP7RS" localSheetId="1" hidden="1">#REF!</definedName>
    <definedName name="BExVWHRDIJBRFANMKJFY05BHP7RS" hidden="1">#REF!</definedName>
    <definedName name="BExVWINKCH0V0NUWH363SMXAZE62" localSheetId="7" hidden="1">#REF!</definedName>
    <definedName name="BExVWINKCH0V0NUWH363SMXAZE62" localSheetId="3" hidden="1">#REF!</definedName>
    <definedName name="BExVWINKCH0V0NUWH363SMXAZE62" localSheetId="0" hidden="1">#REF!</definedName>
    <definedName name="BExVWINKCH0V0NUWH363SMXAZE62" localSheetId="1" hidden="1">#REF!</definedName>
    <definedName name="BExVWINKCH0V0NUWH363SMXAZE62" hidden="1">#REF!</definedName>
    <definedName name="BExVWYU8EK669NP172GEIGCTVPPA" localSheetId="7" hidden="1">#REF!</definedName>
    <definedName name="BExVWYU8EK669NP172GEIGCTVPPA" localSheetId="3" hidden="1">#REF!</definedName>
    <definedName name="BExVWYU8EK669NP172GEIGCTVPPA" localSheetId="0" hidden="1">#REF!</definedName>
    <definedName name="BExVWYU8EK669NP172GEIGCTVPPA" localSheetId="1" hidden="1">#REF!</definedName>
    <definedName name="BExVWYU8EK669NP172GEIGCTVPPA" hidden="1">#REF!</definedName>
    <definedName name="BExVX3XN2DRJKL8EDBIG58RYQ36R" localSheetId="7" hidden="1">#REF!</definedName>
    <definedName name="BExVX3XN2DRJKL8EDBIG58RYQ36R" localSheetId="3" hidden="1">#REF!</definedName>
    <definedName name="BExVX3XN2DRJKL8EDBIG58RYQ36R" localSheetId="0" hidden="1">#REF!</definedName>
    <definedName name="BExVX3XN2DRJKL8EDBIG58RYQ36R" localSheetId="1" hidden="1">#REF!</definedName>
    <definedName name="BExVX3XN2DRJKL8EDBIG58RYQ36R" hidden="1">#REF!</definedName>
    <definedName name="BExVXBA38Z5WNQUH39HHZ2SAMC1T" localSheetId="7" hidden="1">#REF!</definedName>
    <definedName name="BExVXBA38Z5WNQUH39HHZ2SAMC1T" localSheetId="3" hidden="1">#REF!</definedName>
    <definedName name="BExVXBA38Z5WNQUH39HHZ2SAMC1T" localSheetId="0" hidden="1">#REF!</definedName>
    <definedName name="BExVXBA38Z5WNQUH39HHZ2SAMC1T" localSheetId="1" hidden="1">#REF!</definedName>
    <definedName name="BExVXBA38Z5WNQUH39HHZ2SAMC1T" hidden="1">#REF!</definedName>
    <definedName name="BExVXDZ63PUART77BBR5SI63TPC6" localSheetId="7" hidden="1">#REF!</definedName>
    <definedName name="BExVXDZ63PUART77BBR5SI63TPC6" localSheetId="3" hidden="1">#REF!</definedName>
    <definedName name="BExVXDZ63PUART77BBR5SI63TPC6" localSheetId="0" hidden="1">#REF!</definedName>
    <definedName name="BExVXDZ63PUART77BBR5SI63TPC6" localSheetId="1" hidden="1">#REF!</definedName>
    <definedName name="BExVXDZ63PUART77BBR5SI63TPC6" hidden="1">#REF!</definedName>
    <definedName name="BExVXHKI6LFYMGWISMPACMO247HL" localSheetId="7" hidden="1">#REF!</definedName>
    <definedName name="BExVXHKI6LFYMGWISMPACMO247HL" localSheetId="3" hidden="1">#REF!</definedName>
    <definedName name="BExVXHKI6LFYMGWISMPACMO247HL" localSheetId="0" hidden="1">#REF!</definedName>
    <definedName name="BExVXHKI6LFYMGWISMPACMO247HL" localSheetId="1" hidden="1">#REF!</definedName>
    <definedName name="BExVXHKI6LFYMGWISMPACMO247HL" hidden="1">#REF!</definedName>
    <definedName name="BExVXK9SK580O7MYHVNJ3V911ALP" localSheetId="7" hidden="1">#REF!</definedName>
    <definedName name="BExVXK9SK580O7MYHVNJ3V911ALP" localSheetId="3" hidden="1">#REF!</definedName>
    <definedName name="BExVXK9SK580O7MYHVNJ3V911ALP" localSheetId="0" hidden="1">#REF!</definedName>
    <definedName name="BExVXK9SK580O7MYHVNJ3V911ALP" localSheetId="1" hidden="1">#REF!</definedName>
    <definedName name="BExVXK9SK580O7MYHVNJ3V911ALP" hidden="1">#REF!</definedName>
    <definedName name="BExVXLX2BZ5EF2X6R41BTKRJR1NM" localSheetId="7" hidden="1">#REF!</definedName>
    <definedName name="BExVXLX2BZ5EF2X6R41BTKRJR1NM" localSheetId="3" hidden="1">#REF!</definedName>
    <definedName name="BExVXLX2BZ5EF2X6R41BTKRJR1NM" localSheetId="0" hidden="1">#REF!</definedName>
    <definedName name="BExVXLX2BZ5EF2X6R41BTKRJR1NM" localSheetId="1" hidden="1">#REF!</definedName>
    <definedName name="BExVXLX2BZ5EF2X6R41BTKRJR1NM" hidden="1">#REF!</definedName>
    <definedName name="BExVXYT01U5IPYA7E44FWS6KCEFC" localSheetId="7" hidden="1">#REF!</definedName>
    <definedName name="BExVXYT01U5IPYA7E44FWS6KCEFC" localSheetId="3" hidden="1">#REF!</definedName>
    <definedName name="BExVXYT01U5IPYA7E44FWS6KCEFC" localSheetId="0" hidden="1">#REF!</definedName>
    <definedName name="BExVXYT01U5IPYA7E44FWS6KCEFC" localSheetId="1" hidden="1">#REF!</definedName>
    <definedName name="BExVXYT01U5IPYA7E44FWS6KCEFC" hidden="1">#REF!</definedName>
    <definedName name="BExVY11V7U1SAY4QKYE0PBSPD7LW" localSheetId="7" hidden="1">#REF!</definedName>
    <definedName name="BExVY11V7U1SAY4QKYE0PBSPD7LW" localSheetId="3" hidden="1">#REF!</definedName>
    <definedName name="BExVY11V7U1SAY4QKYE0PBSPD7LW" localSheetId="0" hidden="1">#REF!</definedName>
    <definedName name="BExVY11V7U1SAY4QKYE0PBSPD7LW" localSheetId="1" hidden="1">#REF!</definedName>
    <definedName name="BExVY11V7U1SAY4QKYE0PBSPD7LW" hidden="1">#REF!</definedName>
    <definedName name="BExVY1SV37DL5YU59HS4IG3VBCP4" localSheetId="7" hidden="1">#REF!</definedName>
    <definedName name="BExVY1SV37DL5YU59HS4IG3VBCP4" localSheetId="3" hidden="1">#REF!</definedName>
    <definedName name="BExVY1SV37DL5YU59HS4IG3VBCP4" localSheetId="0" hidden="1">#REF!</definedName>
    <definedName name="BExVY1SV37DL5YU59HS4IG3VBCP4" localSheetId="1" hidden="1">#REF!</definedName>
    <definedName name="BExVY1SV37DL5YU59HS4IG3VBCP4" hidden="1">#REF!</definedName>
    <definedName name="BExVY3WFGJKSQA08UF9NCMST928Y" localSheetId="7" hidden="1">#REF!</definedName>
    <definedName name="BExVY3WFGJKSQA08UF9NCMST928Y" localSheetId="3" hidden="1">#REF!</definedName>
    <definedName name="BExVY3WFGJKSQA08UF9NCMST928Y" localSheetId="0" hidden="1">#REF!</definedName>
    <definedName name="BExVY3WFGJKSQA08UF9NCMST928Y" localSheetId="1" hidden="1">#REF!</definedName>
    <definedName name="BExVY3WFGJKSQA08UF9NCMST928Y" hidden="1">#REF!</definedName>
    <definedName name="BExVY954UOEVQEIC5OFO4NEWVKAQ" localSheetId="7" hidden="1">#REF!</definedName>
    <definedName name="BExVY954UOEVQEIC5OFO4NEWVKAQ" localSheetId="3" hidden="1">#REF!</definedName>
    <definedName name="BExVY954UOEVQEIC5OFO4NEWVKAQ" localSheetId="0" hidden="1">#REF!</definedName>
    <definedName name="BExVY954UOEVQEIC5OFO4NEWVKAQ" localSheetId="1" hidden="1">#REF!</definedName>
    <definedName name="BExVY954UOEVQEIC5OFO4NEWVKAQ" hidden="1">#REF!</definedName>
    <definedName name="BExVYHDYIV5397LC02V4FEP8VD6W" localSheetId="7" hidden="1">#REF!</definedName>
    <definedName name="BExVYHDYIV5397LC02V4FEP8VD6W" localSheetId="3" hidden="1">#REF!</definedName>
    <definedName name="BExVYHDYIV5397LC02V4FEP8VD6W" localSheetId="0" hidden="1">#REF!</definedName>
    <definedName name="BExVYHDYIV5397LC02V4FEP8VD6W" localSheetId="1" hidden="1">#REF!</definedName>
    <definedName name="BExVYHDYIV5397LC02V4FEP8VD6W" hidden="1">#REF!</definedName>
    <definedName name="BExVYO4NFDGC4ZOGHANQWX5CH4BT" localSheetId="7" hidden="1">#REF!</definedName>
    <definedName name="BExVYO4NFDGC4ZOGHANQWX5CH4BT" localSheetId="3" hidden="1">#REF!</definedName>
    <definedName name="BExVYO4NFDGC4ZOGHANQWX5CH4BT" localSheetId="0" hidden="1">#REF!</definedName>
    <definedName name="BExVYO4NFDGC4ZOGHANQWX5CH4BT" localSheetId="1" hidden="1">#REF!</definedName>
    <definedName name="BExVYO4NFDGC4ZOGHANQWX5CH4BT" hidden="1">#REF!</definedName>
    <definedName name="BExVYOVIZDA18YIQ0A30Q052PCAK" localSheetId="7" hidden="1">#REF!</definedName>
    <definedName name="BExVYOVIZDA18YIQ0A30Q052PCAK" localSheetId="3" hidden="1">#REF!</definedName>
    <definedName name="BExVYOVIZDA18YIQ0A30Q052PCAK" localSheetId="0" hidden="1">#REF!</definedName>
    <definedName name="BExVYOVIZDA18YIQ0A30Q052PCAK" localSheetId="1" hidden="1">#REF!</definedName>
    <definedName name="BExVYOVIZDA18YIQ0A30Q052PCAK" hidden="1">#REF!</definedName>
    <definedName name="BExVYPS2R6B75R1EFIUJ6G5TE4Q4" localSheetId="7" hidden="1">#REF!</definedName>
    <definedName name="BExVYPS2R6B75R1EFIUJ6G5TE4Q4" localSheetId="3" hidden="1">#REF!</definedName>
    <definedName name="BExVYPS2R6B75R1EFIUJ6G5TE4Q4" localSheetId="0" hidden="1">#REF!</definedName>
    <definedName name="BExVYPS2R6B75R1EFIUJ6G5TE4Q4" localSheetId="1" hidden="1">#REF!</definedName>
    <definedName name="BExVYPS2R6B75R1EFIUJ6G5TE4Q4" hidden="1">#REF!</definedName>
    <definedName name="BExVYQIXPEM6J4JVP78BRHIC05PV" localSheetId="7" hidden="1">#REF!</definedName>
    <definedName name="BExVYQIXPEM6J4JVP78BRHIC05PV" localSheetId="3" hidden="1">#REF!</definedName>
    <definedName name="BExVYQIXPEM6J4JVP78BRHIC05PV" localSheetId="0" hidden="1">#REF!</definedName>
    <definedName name="BExVYQIXPEM6J4JVP78BRHIC05PV" localSheetId="1" hidden="1">#REF!</definedName>
    <definedName name="BExVYQIXPEM6J4JVP78BRHIC05PV" hidden="1">#REF!</definedName>
    <definedName name="BExVYVGWN7SONLVDH9WJ2F1JS264" localSheetId="7" hidden="1">#REF!</definedName>
    <definedName name="BExVYVGWN7SONLVDH9WJ2F1JS264" localSheetId="3" hidden="1">#REF!</definedName>
    <definedName name="BExVYVGWN7SONLVDH9WJ2F1JS264" localSheetId="0" hidden="1">#REF!</definedName>
    <definedName name="BExVYVGWN7SONLVDH9WJ2F1JS264" localSheetId="1" hidden="1">#REF!</definedName>
    <definedName name="BExVYVGWN7SONLVDH9WJ2F1JS264" hidden="1">#REF!</definedName>
    <definedName name="BExVZ40HNAZRM8JHYYNQ7F6A4GU0" localSheetId="7" hidden="1">#REF!</definedName>
    <definedName name="BExVZ40HNAZRM8JHYYNQ7F6A4GU0" localSheetId="3" hidden="1">#REF!</definedName>
    <definedName name="BExVZ40HNAZRM8JHYYNQ7F6A4GU0" localSheetId="0" hidden="1">#REF!</definedName>
    <definedName name="BExVZ40HNAZRM8JHYYNQ7F6A4GU0" localSheetId="1" hidden="1">#REF!</definedName>
    <definedName name="BExVZ40HNAZRM8JHYYNQ7F6A4GU0" hidden="1">#REF!</definedName>
    <definedName name="BExVZ7WRO17PYILJEJGPQCO5IL66" localSheetId="7" hidden="1">#REF!</definedName>
    <definedName name="BExVZ7WRO17PYILJEJGPQCO5IL66" localSheetId="3" hidden="1">#REF!</definedName>
    <definedName name="BExVZ7WRO17PYILJEJGPQCO5IL66" localSheetId="0" hidden="1">#REF!</definedName>
    <definedName name="BExVZ7WRO17PYILJEJGPQCO5IL66" localSheetId="1" hidden="1">#REF!</definedName>
    <definedName name="BExVZ7WRO17PYILJEJGPQCO5IL66" hidden="1">#REF!</definedName>
    <definedName name="BExVZ9EO732IK6MNMG17Y1EFTJQC" localSheetId="7" hidden="1">#REF!</definedName>
    <definedName name="BExVZ9EO732IK6MNMG17Y1EFTJQC" localSheetId="3" hidden="1">#REF!</definedName>
    <definedName name="BExVZ9EO732IK6MNMG17Y1EFTJQC" localSheetId="0" hidden="1">#REF!</definedName>
    <definedName name="BExVZ9EO732IK6MNMG17Y1EFTJQC" localSheetId="1" hidden="1">#REF!</definedName>
    <definedName name="BExVZ9EO732IK6MNMG17Y1EFTJQC" hidden="1">#REF!</definedName>
    <definedName name="BExVZB1Y5J4UL2LKK0363EU7GIJ1" localSheetId="7" hidden="1">#REF!</definedName>
    <definedName name="BExVZB1Y5J4UL2LKK0363EU7GIJ1" localSheetId="3" hidden="1">#REF!</definedName>
    <definedName name="BExVZB1Y5J4UL2LKK0363EU7GIJ1" localSheetId="0" hidden="1">#REF!</definedName>
    <definedName name="BExVZB1Y5J4UL2LKK0363EU7GIJ1" localSheetId="1" hidden="1">#REF!</definedName>
    <definedName name="BExVZB1Y5J4UL2LKK0363EU7GIJ1" hidden="1">#REF!</definedName>
    <definedName name="BExVZGQXYK2ICC9JSNFPRHBD5KNU" localSheetId="7" hidden="1">#REF!</definedName>
    <definedName name="BExVZGQXYK2ICC9JSNFPRHBD5KNU" localSheetId="3" hidden="1">#REF!</definedName>
    <definedName name="BExVZGQXYK2ICC9JSNFPRHBD5KNU" localSheetId="0" hidden="1">#REF!</definedName>
    <definedName name="BExVZGQXYK2ICC9JSNFPRHBD5KNU" localSheetId="1" hidden="1">#REF!</definedName>
    <definedName name="BExVZGQXYK2ICC9JSNFPRHBD5KNU" hidden="1">#REF!</definedName>
    <definedName name="BExVZJQVO5LQ0BJH5JEN5NOBIAF6" localSheetId="7" hidden="1">#REF!</definedName>
    <definedName name="BExVZJQVO5LQ0BJH5JEN5NOBIAF6" localSheetId="3" hidden="1">#REF!</definedName>
    <definedName name="BExVZJQVO5LQ0BJH5JEN5NOBIAF6" localSheetId="0" hidden="1">#REF!</definedName>
    <definedName name="BExVZJQVO5LQ0BJH5JEN5NOBIAF6" localSheetId="1" hidden="1">#REF!</definedName>
    <definedName name="BExVZJQVO5LQ0BJH5JEN5NOBIAF6" hidden="1">#REF!</definedName>
    <definedName name="BExVZNXWS91RD7NXV5NE2R3C8WW7" localSheetId="7" hidden="1">#REF!</definedName>
    <definedName name="BExVZNXWS91RD7NXV5NE2R3C8WW7" localSheetId="3" hidden="1">#REF!</definedName>
    <definedName name="BExVZNXWS91RD7NXV5NE2R3C8WW7" localSheetId="0" hidden="1">#REF!</definedName>
    <definedName name="BExVZNXWS91RD7NXV5NE2R3C8WW7" localSheetId="1" hidden="1">#REF!</definedName>
    <definedName name="BExVZNXWS91RD7NXV5NE2R3C8WW7" hidden="1">#REF!</definedName>
    <definedName name="BExW008AGT1ZRN5DFG4YOH5F7G47" localSheetId="7" hidden="1">#REF!</definedName>
    <definedName name="BExW008AGT1ZRN5DFG4YOH5F7G47" localSheetId="3" hidden="1">#REF!</definedName>
    <definedName name="BExW008AGT1ZRN5DFG4YOH5F7G47" localSheetId="0" hidden="1">#REF!</definedName>
    <definedName name="BExW008AGT1ZRN5DFG4YOH5F7G47" localSheetId="1" hidden="1">#REF!</definedName>
    <definedName name="BExW008AGT1ZRN5DFG4YOH5F7G47" hidden="1">#REF!</definedName>
    <definedName name="BExW0386REQRCQCVT9BCX80UPTRY" localSheetId="7" hidden="1">#REF!</definedName>
    <definedName name="BExW0386REQRCQCVT9BCX80UPTRY" localSheetId="3" hidden="1">#REF!</definedName>
    <definedName name="BExW0386REQRCQCVT9BCX80UPTRY" localSheetId="0" hidden="1">#REF!</definedName>
    <definedName name="BExW0386REQRCQCVT9BCX80UPTRY" localSheetId="1" hidden="1">#REF!</definedName>
    <definedName name="BExW0386REQRCQCVT9BCX80UPTRY" hidden="1">#REF!</definedName>
    <definedName name="BExW0FYP4WXY71CYUG40SUBG9UWU" localSheetId="7" hidden="1">#REF!</definedName>
    <definedName name="BExW0FYP4WXY71CYUG40SUBG9UWU" localSheetId="3" hidden="1">#REF!</definedName>
    <definedName name="BExW0FYP4WXY71CYUG40SUBG9UWU" localSheetId="0" hidden="1">#REF!</definedName>
    <definedName name="BExW0FYP4WXY71CYUG40SUBG9UWU" localSheetId="1" hidden="1">#REF!</definedName>
    <definedName name="BExW0FYP4WXY71CYUG40SUBG9UWU" hidden="1">#REF!</definedName>
    <definedName name="BExW0MPJNQOJ7D6U780WU5XBL97X" localSheetId="7" hidden="1">#REF!</definedName>
    <definedName name="BExW0MPJNQOJ7D6U780WU5XBL97X" localSheetId="3" hidden="1">#REF!</definedName>
    <definedName name="BExW0MPJNQOJ7D6U780WU5XBL97X" localSheetId="0" hidden="1">#REF!</definedName>
    <definedName name="BExW0MPJNQOJ7D6U780WU5XBL97X" localSheetId="1" hidden="1">#REF!</definedName>
    <definedName name="BExW0MPJNQOJ7D6U780WU5XBL97X" hidden="1">#REF!</definedName>
    <definedName name="BExW0RI61B4VV0ARXTFVBAWRA1C5" localSheetId="7" hidden="1">#REF!</definedName>
    <definedName name="BExW0RI61B4VV0ARXTFVBAWRA1C5" localSheetId="3" hidden="1">#REF!</definedName>
    <definedName name="BExW0RI61B4VV0ARXTFVBAWRA1C5" localSheetId="0" hidden="1">#REF!</definedName>
    <definedName name="BExW0RI61B4VV0ARXTFVBAWRA1C5" localSheetId="1" hidden="1">#REF!</definedName>
    <definedName name="BExW0RI61B4VV0ARXTFVBAWRA1C5" hidden="1">#REF!</definedName>
    <definedName name="BExW0Y8T85LBE0WS6FPX6ILTX9ON" localSheetId="7" hidden="1">#REF!</definedName>
    <definedName name="BExW0Y8T85LBE0WS6FPX6ILTX9ON" localSheetId="3" hidden="1">#REF!</definedName>
    <definedName name="BExW0Y8T85LBE0WS6FPX6ILTX9ON" localSheetId="0" hidden="1">#REF!</definedName>
    <definedName name="BExW0Y8T85LBE0WS6FPX6ILTX9ON" localSheetId="1" hidden="1">#REF!</definedName>
    <definedName name="BExW0Y8T85LBE0WS6FPX6ILTX9ON" hidden="1">#REF!</definedName>
    <definedName name="BExW1BVUYQTKMOR56MW7RVRX4L1L" localSheetId="7" hidden="1">#REF!</definedName>
    <definedName name="BExW1BVUYQTKMOR56MW7RVRX4L1L" localSheetId="3" hidden="1">#REF!</definedName>
    <definedName name="BExW1BVUYQTKMOR56MW7RVRX4L1L" localSheetId="0" hidden="1">#REF!</definedName>
    <definedName name="BExW1BVUYQTKMOR56MW7RVRX4L1L" localSheetId="1" hidden="1">#REF!</definedName>
    <definedName name="BExW1BVUYQTKMOR56MW7RVRX4L1L" hidden="1">#REF!</definedName>
    <definedName name="BExW1F1220628FOMTW5UAATHRJHK" localSheetId="7" hidden="1">#REF!</definedName>
    <definedName name="BExW1F1220628FOMTW5UAATHRJHK" localSheetId="3" hidden="1">#REF!</definedName>
    <definedName name="BExW1F1220628FOMTW5UAATHRJHK" localSheetId="0" hidden="1">#REF!</definedName>
    <definedName name="BExW1F1220628FOMTW5UAATHRJHK" localSheetId="1" hidden="1">#REF!</definedName>
    <definedName name="BExW1F1220628FOMTW5UAATHRJHK" hidden="1">#REF!</definedName>
    <definedName name="BExW1PTHB0NZUF0GTD2J1UUL693E" localSheetId="7" hidden="1">#REF!</definedName>
    <definedName name="BExW1PTHB0NZUF0GTD2J1UUL693E" localSheetId="3" hidden="1">#REF!</definedName>
    <definedName name="BExW1PTHB0NZUF0GTD2J1UUL693E" localSheetId="0" hidden="1">#REF!</definedName>
    <definedName name="BExW1PTHB0NZUF0GTD2J1UUL693E" localSheetId="1" hidden="1">#REF!</definedName>
    <definedName name="BExW1PTHB0NZUF0GTD2J1UUL693E" hidden="1">#REF!</definedName>
    <definedName name="BExW1TKA0Z9OP2DTG50GZR5EG8C7" localSheetId="7" hidden="1">#REF!</definedName>
    <definedName name="BExW1TKA0Z9OP2DTG50GZR5EG8C7" localSheetId="3" hidden="1">#REF!</definedName>
    <definedName name="BExW1TKA0Z9OP2DTG50GZR5EG8C7" localSheetId="0" hidden="1">#REF!</definedName>
    <definedName name="BExW1TKA0Z9OP2DTG50GZR5EG8C7" localSheetId="1" hidden="1">#REF!</definedName>
    <definedName name="BExW1TKA0Z9OP2DTG50GZR5EG8C7" hidden="1">#REF!</definedName>
    <definedName name="BExW1U0JLKQ094DW5MMOI8UHO09V" localSheetId="7" hidden="1">#REF!</definedName>
    <definedName name="BExW1U0JLKQ094DW5MMOI8UHO09V" localSheetId="3" hidden="1">#REF!</definedName>
    <definedName name="BExW1U0JLKQ094DW5MMOI8UHO09V" localSheetId="0" hidden="1">#REF!</definedName>
    <definedName name="BExW1U0JLKQ094DW5MMOI8UHO09V" localSheetId="1" hidden="1">#REF!</definedName>
    <definedName name="BExW1U0JLKQ094DW5MMOI8UHO09V" hidden="1">#REF!</definedName>
    <definedName name="BExW1VNZHNB5P9V6232N0DQCE0WE" localSheetId="7" hidden="1">#REF!</definedName>
    <definedName name="BExW1VNZHNB5P9V6232N0DQCE0WE" localSheetId="3" hidden="1">#REF!</definedName>
    <definedName name="BExW1VNZHNB5P9V6232N0DQCE0WE" localSheetId="0" hidden="1">#REF!</definedName>
    <definedName name="BExW1VNZHNB5P9V6232N0DQCE0WE" localSheetId="1" hidden="1">#REF!</definedName>
    <definedName name="BExW1VNZHNB5P9V6232N0DQCE0WE" hidden="1">#REF!</definedName>
    <definedName name="BExW1WK6J1TDP29S3QDPTYZJBLIW" localSheetId="7" hidden="1">#REF!</definedName>
    <definedName name="BExW1WK6J1TDP29S3QDPTYZJBLIW" localSheetId="3" hidden="1">#REF!</definedName>
    <definedName name="BExW1WK6J1TDP29S3QDPTYZJBLIW" localSheetId="0" hidden="1">#REF!</definedName>
    <definedName name="BExW1WK6J1TDP29S3QDPTYZJBLIW" localSheetId="1" hidden="1">#REF!</definedName>
    <definedName name="BExW1WK6J1TDP29S3QDPTYZJBLIW" hidden="1">#REF!</definedName>
    <definedName name="BExW283NP9D366XFPXLGSCI5UB0L" localSheetId="7" hidden="1">#REF!</definedName>
    <definedName name="BExW283NP9D366XFPXLGSCI5UB0L" localSheetId="3" hidden="1">#REF!</definedName>
    <definedName name="BExW283NP9D366XFPXLGSCI5UB0L" localSheetId="0" hidden="1">#REF!</definedName>
    <definedName name="BExW283NP9D366XFPXLGSCI5UB0L" localSheetId="1" hidden="1">#REF!</definedName>
    <definedName name="BExW283NP9D366XFPXLGSCI5UB0L" hidden="1">#REF!</definedName>
    <definedName name="BExW2H3C8WJSBW5FGTFKVDVJC4CL" localSheetId="7" hidden="1">#REF!</definedName>
    <definedName name="BExW2H3C8WJSBW5FGTFKVDVJC4CL" localSheetId="3" hidden="1">#REF!</definedName>
    <definedName name="BExW2H3C8WJSBW5FGTFKVDVJC4CL" localSheetId="0" hidden="1">#REF!</definedName>
    <definedName name="BExW2H3C8WJSBW5FGTFKVDVJC4CL" localSheetId="1" hidden="1">#REF!</definedName>
    <definedName name="BExW2H3C8WJSBW5FGTFKVDVJC4CL" hidden="1">#REF!</definedName>
    <definedName name="BExW2MSCKPGF5K3I7TL4KF5ISUOL" localSheetId="7" hidden="1">#REF!</definedName>
    <definedName name="BExW2MSCKPGF5K3I7TL4KF5ISUOL" localSheetId="3" hidden="1">#REF!</definedName>
    <definedName name="BExW2MSCKPGF5K3I7TL4KF5ISUOL" localSheetId="0" hidden="1">#REF!</definedName>
    <definedName name="BExW2MSCKPGF5K3I7TL4KF5ISUOL" localSheetId="1" hidden="1">#REF!</definedName>
    <definedName name="BExW2MSCKPGF5K3I7TL4KF5ISUOL" hidden="1">#REF!</definedName>
    <definedName name="BExW2SMO90FU9W8DVVES6Q4E6BZR" localSheetId="7" hidden="1">#REF!</definedName>
    <definedName name="BExW2SMO90FU9W8DVVES6Q4E6BZR" localSheetId="3" hidden="1">#REF!</definedName>
    <definedName name="BExW2SMO90FU9W8DVVES6Q4E6BZR" localSheetId="0" hidden="1">#REF!</definedName>
    <definedName name="BExW2SMO90FU9W8DVVES6Q4E6BZR" localSheetId="1" hidden="1">#REF!</definedName>
    <definedName name="BExW2SMO90FU9W8DVVES6Q4E6BZR" hidden="1">#REF!</definedName>
    <definedName name="BExW36V9N91OHCUMGWJQL3I5P4JK" localSheetId="7" hidden="1">#REF!</definedName>
    <definedName name="BExW36V9N91OHCUMGWJQL3I5P4JK" localSheetId="3" hidden="1">#REF!</definedName>
    <definedName name="BExW36V9N91OHCUMGWJQL3I5P4JK" localSheetId="0" hidden="1">#REF!</definedName>
    <definedName name="BExW36V9N91OHCUMGWJQL3I5P4JK" localSheetId="1" hidden="1">#REF!</definedName>
    <definedName name="BExW36V9N91OHCUMGWJQL3I5P4JK" hidden="1">#REF!</definedName>
    <definedName name="BExW39V04HTFFQE7DAW9MAJT0NNF" localSheetId="7" hidden="1">#REF!</definedName>
    <definedName name="BExW39V04HTFFQE7DAW9MAJT0NNF" localSheetId="3" hidden="1">#REF!</definedName>
    <definedName name="BExW39V04HTFFQE7DAW9MAJT0NNF" localSheetId="0" hidden="1">#REF!</definedName>
    <definedName name="BExW39V04HTFFQE7DAW9MAJT0NNF" localSheetId="1" hidden="1">#REF!</definedName>
    <definedName name="BExW39V04HTFFQE7DAW9MAJT0NNF" hidden="1">#REF!</definedName>
    <definedName name="BExW3ECU6QPMV99AITCPHAG0CGYK" localSheetId="7" hidden="1">#REF!</definedName>
    <definedName name="BExW3ECU6QPMV99AITCPHAG0CGYK" localSheetId="3" hidden="1">#REF!</definedName>
    <definedName name="BExW3ECU6QPMV99AITCPHAG0CGYK" localSheetId="0" hidden="1">#REF!</definedName>
    <definedName name="BExW3ECU6QPMV99AITCPHAG0CGYK" localSheetId="1" hidden="1">#REF!</definedName>
    <definedName name="BExW3ECU6QPMV99AITCPHAG0CGYK" hidden="1">#REF!</definedName>
    <definedName name="BExW3EIBA1J9Q9NA9VCGZGRS8WV7" localSheetId="7" hidden="1">#REF!</definedName>
    <definedName name="BExW3EIBA1J9Q9NA9VCGZGRS8WV7" localSheetId="3" hidden="1">#REF!</definedName>
    <definedName name="BExW3EIBA1J9Q9NA9VCGZGRS8WV7" localSheetId="0" hidden="1">#REF!</definedName>
    <definedName name="BExW3EIBA1J9Q9NA9VCGZGRS8WV7" localSheetId="1" hidden="1">#REF!</definedName>
    <definedName name="BExW3EIBA1J9Q9NA9VCGZGRS8WV7" hidden="1">#REF!</definedName>
    <definedName name="BExW3FEO8FI8N6AGQKYEG4SQVJWB" localSheetId="7" hidden="1">#REF!</definedName>
    <definedName name="BExW3FEO8FI8N6AGQKYEG4SQVJWB" localSheetId="3" hidden="1">#REF!</definedName>
    <definedName name="BExW3FEO8FI8N6AGQKYEG4SQVJWB" localSheetId="0" hidden="1">#REF!</definedName>
    <definedName name="BExW3FEO8FI8N6AGQKYEG4SQVJWB" localSheetId="1" hidden="1">#REF!</definedName>
    <definedName name="BExW3FEO8FI8N6AGQKYEG4SQVJWB" hidden="1">#REF!</definedName>
    <definedName name="BExW3GB28STOMJUSZEIA7YKYNS4Y" localSheetId="7" hidden="1">#REF!</definedName>
    <definedName name="BExW3GB28STOMJUSZEIA7YKYNS4Y" localSheetId="3" hidden="1">#REF!</definedName>
    <definedName name="BExW3GB28STOMJUSZEIA7YKYNS4Y" localSheetId="0" hidden="1">#REF!</definedName>
    <definedName name="BExW3GB28STOMJUSZEIA7YKYNS4Y" localSheetId="1" hidden="1">#REF!</definedName>
    <definedName name="BExW3GB28STOMJUSZEIA7YKYNS4Y" hidden="1">#REF!</definedName>
    <definedName name="BExW3T1K638HT5E0Y8MMK108P5JT" localSheetId="7" hidden="1">#REF!</definedName>
    <definedName name="BExW3T1K638HT5E0Y8MMK108P5JT" localSheetId="3" hidden="1">#REF!</definedName>
    <definedName name="BExW3T1K638HT5E0Y8MMK108P5JT" localSheetId="0" hidden="1">#REF!</definedName>
    <definedName name="BExW3T1K638HT5E0Y8MMK108P5JT" localSheetId="1" hidden="1">#REF!</definedName>
    <definedName name="BExW3T1K638HT5E0Y8MMK108P5JT" hidden="1">#REF!</definedName>
    <definedName name="BExW3U3D6FTAFTK3Q7DSA9FY454Q" localSheetId="7" hidden="1">#REF!</definedName>
    <definedName name="BExW3U3D6FTAFTK3Q7DSA9FY454Q" localSheetId="3" hidden="1">#REF!</definedName>
    <definedName name="BExW3U3D6FTAFTK3Q7DSA9FY454Q" localSheetId="0" hidden="1">#REF!</definedName>
    <definedName name="BExW3U3D6FTAFTK3Q7DSA9FY454Q" localSheetId="1" hidden="1">#REF!</definedName>
    <definedName name="BExW3U3D6FTAFTK3Q7DSA9FY454Q" hidden="1">#REF!</definedName>
    <definedName name="BExW4217ZHL9VO39POSTJOD090WU" localSheetId="7" hidden="1">#REF!</definedName>
    <definedName name="BExW4217ZHL9VO39POSTJOD090WU" localSheetId="3" hidden="1">#REF!</definedName>
    <definedName name="BExW4217ZHL9VO39POSTJOD090WU" localSheetId="0" hidden="1">#REF!</definedName>
    <definedName name="BExW4217ZHL9VO39POSTJOD090WU" localSheetId="1" hidden="1">#REF!</definedName>
    <definedName name="BExW4217ZHL9VO39POSTJOD090WU" hidden="1">#REF!</definedName>
    <definedName name="BExW4GPW71EBF8XPS2QGVQHBCDX3" localSheetId="7" hidden="1">#REF!</definedName>
    <definedName name="BExW4GPW71EBF8XPS2QGVQHBCDX3" localSheetId="3" hidden="1">#REF!</definedName>
    <definedName name="BExW4GPW71EBF8XPS2QGVQHBCDX3" localSheetId="0" hidden="1">#REF!</definedName>
    <definedName name="BExW4GPW71EBF8XPS2QGVQHBCDX3" localSheetId="1" hidden="1">#REF!</definedName>
    <definedName name="BExW4GPW71EBF8XPS2QGVQHBCDX3" hidden="1">#REF!</definedName>
    <definedName name="BExW4JKC5837JBPCOJV337ZVYYY3" localSheetId="7" hidden="1">#REF!</definedName>
    <definedName name="BExW4JKC5837JBPCOJV337ZVYYY3" localSheetId="3" hidden="1">#REF!</definedName>
    <definedName name="BExW4JKC5837JBPCOJV337ZVYYY3" localSheetId="0" hidden="1">#REF!</definedName>
    <definedName name="BExW4JKC5837JBPCOJV337ZVYYY3" localSheetId="1" hidden="1">#REF!</definedName>
    <definedName name="BExW4JKC5837JBPCOJV337ZVYYY3" hidden="1">#REF!</definedName>
    <definedName name="BExW4O2DBZGV8KGBO9EB4BAXIH4Y" localSheetId="7" hidden="1">#REF!</definedName>
    <definedName name="BExW4O2DBZGV8KGBO9EB4BAXIH4Y" localSheetId="3" hidden="1">#REF!</definedName>
    <definedName name="BExW4O2DBZGV8KGBO9EB4BAXIH4Y" localSheetId="0" hidden="1">#REF!</definedName>
    <definedName name="BExW4O2DBZGV8KGBO9EB4BAXIH4Y" localSheetId="1" hidden="1">#REF!</definedName>
    <definedName name="BExW4O2DBZGV8KGBO9EB4BAXIH4Y" hidden="1">#REF!</definedName>
    <definedName name="BExW4QR9FV9MP5K610THBSM51RYO" localSheetId="7" hidden="1">#REF!</definedName>
    <definedName name="BExW4QR9FV9MP5K610THBSM51RYO" localSheetId="3" hidden="1">#REF!</definedName>
    <definedName name="BExW4QR9FV9MP5K610THBSM51RYO" localSheetId="0" hidden="1">#REF!</definedName>
    <definedName name="BExW4QR9FV9MP5K610THBSM51RYO" localSheetId="1" hidden="1">#REF!</definedName>
    <definedName name="BExW4QR9FV9MP5K610THBSM51RYO" hidden="1">#REF!</definedName>
    <definedName name="BExW4Z029R9E19ZENN3WEA3VDAD1" localSheetId="7" hidden="1">#REF!</definedName>
    <definedName name="BExW4Z029R9E19ZENN3WEA3VDAD1" localSheetId="3" hidden="1">#REF!</definedName>
    <definedName name="BExW4Z029R9E19ZENN3WEA3VDAD1" localSheetId="0" hidden="1">#REF!</definedName>
    <definedName name="BExW4Z029R9E19ZENN3WEA3VDAD1" localSheetId="1" hidden="1">#REF!</definedName>
    <definedName name="BExW4Z029R9E19ZENN3WEA3VDAD1" hidden="1">#REF!</definedName>
    <definedName name="BExW53SPLW3K0Y0ZVTM4NYF1B2YH" localSheetId="7" hidden="1">#REF!</definedName>
    <definedName name="BExW53SPLW3K0Y0ZVTM4NYF1B2YH" localSheetId="3" hidden="1">#REF!</definedName>
    <definedName name="BExW53SPLW3K0Y0ZVTM4NYF1B2YH" localSheetId="0" hidden="1">#REF!</definedName>
    <definedName name="BExW53SPLW3K0Y0ZVTM4NYF1B2YH" localSheetId="1" hidden="1">#REF!</definedName>
    <definedName name="BExW53SPLW3K0Y0ZVTM4NYF1B2YH" hidden="1">#REF!</definedName>
    <definedName name="BExW591F7X34FVKJ2OUT09PFUW1B" localSheetId="7" hidden="1">#REF!</definedName>
    <definedName name="BExW591F7X34FVKJ2OUT09PFUW1B" localSheetId="3" hidden="1">#REF!</definedName>
    <definedName name="BExW591F7X34FVKJ2OUT09PFUW1B" localSheetId="0" hidden="1">#REF!</definedName>
    <definedName name="BExW591F7X34FVKJ2OUT09PFUW1B" localSheetId="1" hidden="1">#REF!</definedName>
    <definedName name="BExW591F7X34FVKJ2OUT09PFUW1B" hidden="1">#REF!</definedName>
    <definedName name="BExW5AZNT6IAZGNF2C879ODHY1B8" localSheetId="7" hidden="1">#REF!</definedName>
    <definedName name="BExW5AZNT6IAZGNF2C879ODHY1B8" localSheetId="3" hidden="1">#REF!</definedName>
    <definedName name="BExW5AZNT6IAZGNF2C879ODHY1B8" localSheetId="0" hidden="1">#REF!</definedName>
    <definedName name="BExW5AZNT6IAZGNF2C879ODHY1B8" localSheetId="1" hidden="1">#REF!</definedName>
    <definedName name="BExW5AZNT6IAZGNF2C879ODHY1B8" hidden="1">#REF!</definedName>
    <definedName name="BExW5F6OUXHEWQU5VYE7W7P8DD78" localSheetId="7" hidden="1">#REF!</definedName>
    <definedName name="BExW5F6OUXHEWQU5VYE7W7P8DD78" localSheetId="3" hidden="1">#REF!</definedName>
    <definedName name="BExW5F6OUXHEWQU5VYE7W7P8DD78" localSheetId="0" hidden="1">#REF!</definedName>
    <definedName name="BExW5F6OUXHEWQU5VYE7W7P8DD78" localSheetId="1" hidden="1">#REF!</definedName>
    <definedName name="BExW5F6OUXHEWQU5VYE7W7P8DD78" hidden="1">#REF!</definedName>
    <definedName name="BExW5WPU27WD4NWZOT0ZEJIDLX5J" localSheetId="7" hidden="1">#REF!</definedName>
    <definedName name="BExW5WPU27WD4NWZOT0ZEJIDLX5J" localSheetId="3" hidden="1">#REF!</definedName>
    <definedName name="BExW5WPU27WD4NWZOT0ZEJIDLX5J" localSheetId="0" hidden="1">#REF!</definedName>
    <definedName name="BExW5WPU27WD4NWZOT0ZEJIDLX5J" localSheetId="1" hidden="1">#REF!</definedName>
    <definedName name="BExW5WPU27WD4NWZOT0ZEJIDLX5J" hidden="1">#REF!</definedName>
    <definedName name="BExW5YD97EMSUYC4KDEFH1FB4FY3" localSheetId="7" hidden="1">#REF!</definedName>
    <definedName name="BExW5YD97EMSUYC4KDEFH1FB4FY3" localSheetId="3" hidden="1">#REF!</definedName>
    <definedName name="BExW5YD97EMSUYC4KDEFH1FB4FY3" localSheetId="0" hidden="1">#REF!</definedName>
    <definedName name="BExW5YD97EMSUYC4KDEFH1FB4FY3" localSheetId="1" hidden="1">#REF!</definedName>
    <definedName name="BExW5YD97EMSUYC4KDEFH1FB4FY3" hidden="1">#REF!</definedName>
    <definedName name="BExW5Z469DSRWTA6T0KVLA7SMIPL" localSheetId="7" hidden="1">#REF!</definedName>
    <definedName name="BExW5Z469DSRWTA6T0KVLA7SMIPL" localSheetId="3" hidden="1">#REF!</definedName>
    <definedName name="BExW5Z469DSRWTA6T0KVLA7SMIPL" localSheetId="0" hidden="1">#REF!</definedName>
    <definedName name="BExW5Z469DSRWTA6T0KVLA7SMIPL" localSheetId="1" hidden="1">#REF!</definedName>
    <definedName name="BExW5Z469DSRWTA6T0KVLA7SMIPL" hidden="1">#REF!</definedName>
    <definedName name="BExW62ETJAPBX5X53FTGUCHZXI2K" localSheetId="7" hidden="1">#REF!</definedName>
    <definedName name="BExW62ETJAPBX5X53FTGUCHZXI2K" localSheetId="3" hidden="1">#REF!</definedName>
    <definedName name="BExW62ETJAPBX5X53FTGUCHZXI2K" localSheetId="0" hidden="1">#REF!</definedName>
    <definedName name="BExW62ETJAPBX5X53FTGUCHZXI2K" localSheetId="1" hidden="1">#REF!</definedName>
    <definedName name="BExW62ETJAPBX5X53FTGUCHZXI2K" hidden="1">#REF!</definedName>
    <definedName name="BExW660AV1TUV2XNUPD65RZR3QOO" localSheetId="7" hidden="1">#REF!</definedName>
    <definedName name="BExW660AV1TUV2XNUPD65RZR3QOO" localSheetId="3" hidden="1">#REF!</definedName>
    <definedName name="BExW660AV1TUV2XNUPD65RZR3QOO" localSheetId="0" hidden="1">#REF!</definedName>
    <definedName name="BExW660AV1TUV2XNUPD65RZR3QOO" localSheetId="1" hidden="1">#REF!</definedName>
    <definedName name="BExW660AV1TUV2XNUPD65RZR3QOO" hidden="1">#REF!</definedName>
    <definedName name="BExW66LVVZK656PQY1257QMHP2AY" localSheetId="7" hidden="1">#REF!</definedName>
    <definedName name="BExW66LVVZK656PQY1257QMHP2AY" localSheetId="3" hidden="1">#REF!</definedName>
    <definedName name="BExW66LVVZK656PQY1257QMHP2AY" localSheetId="0" hidden="1">#REF!</definedName>
    <definedName name="BExW66LVVZK656PQY1257QMHP2AY" localSheetId="1" hidden="1">#REF!</definedName>
    <definedName name="BExW66LVVZK656PQY1257QMHP2AY" hidden="1">#REF!</definedName>
    <definedName name="BExW6EJPHAP1TWT380AZLXNHR22P" localSheetId="7" hidden="1">#REF!</definedName>
    <definedName name="BExW6EJPHAP1TWT380AZLXNHR22P" localSheetId="3" hidden="1">#REF!</definedName>
    <definedName name="BExW6EJPHAP1TWT380AZLXNHR22P" localSheetId="0" hidden="1">#REF!</definedName>
    <definedName name="BExW6EJPHAP1TWT380AZLXNHR22P" localSheetId="1" hidden="1">#REF!</definedName>
    <definedName name="BExW6EJPHAP1TWT380AZLXNHR22P" hidden="1">#REF!</definedName>
    <definedName name="BExW6G1PJ38H10DVLL8WPQ736OEB" localSheetId="7" hidden="1">#REF!</definedName>
    <definedName name="BExW6G1PJ38H10DVLL8WPQ736OEB" localSheetId="3" hidden="1">#REF!</definedName>
    <definedName name="BExW6G1PJ38H10DVLL8WPQ736OEB" localSheetId="0" hidden="1">#REF!</definedName>
    <definedName name="BExW6G1PJ38H10DVLL8WPQ736OEB" localSheetId="1" hidden="1">#REF!</definedName>
    <definedName name="BExW6G1PJ38H10DVLL8WPQ736OEB" hidden="1">#REF!</definedName>
    <definedName name="BExW794A74Z5F2K8LVQLD6VSKXUE" localSheetId="7" hidden="1">#REF!</definedName>
    <definedName name="BExW794A74Z5F2K8LVQLD6VSKXUE" localSheetId="3" hidden="1">#REF!</definedName>
    <definedName name="BExW794A74Z5F2K8LVQLD6VSKXUE" localSheetId="0" hidden="1">#REF!</definedName>
    <definedName name="BExW794A74Z5F2K8LVQLD6VSKXUE" localSheetId="1" hidden="1">#REF!</definedName>
    <definedName name="BExW794A74Z5F2K8LVQLD6VSKXUE" hidden="1">#REF!</definedName>
    <definedName name="BExW7Q1TQ8E6G4WYYNSOMV43S95R" localSheetId="7" hidden="1">#REF!</definedName>
    <definedName name="BExW7Q1TQ8E6G4WYYNSOMV43S95R" localSheetId="3" hidden="1">#REF!</definedName>
    <definedName name="BExW7Q1TQ8E6G4WYYNSOMV43S95R" localSheetId="0" hidden="1">#REF!</definedName>
    <definedName name="BExW7Q1TQ8E6G4WYYNSOMV43S95R" localSheetId="1" hidden="1">#REF!</definedName>
    <definedName name="BExW7Q1TQ8E6G4WYYNSOMV43S95R" hidden="1">#REF!</definedName>
    <definedName name="BExW7XZTFZV0N9YM9S4PM74A5X2O" localSheetId="7" hidden="1">#REF!</definedName>
    <definedName name="BExW7XZTFZV0N9YM9S4PM74A5X2O" localSheetId="3" hidden="1">#REF!</definedName>
    <definedName name="BExW7XZTFZV0N9YM9S4PM74A5X2O" localSheetId="0" hidden="1">#REF!</definedName>
    <definedName name="BExW7XZTFZV0N9YM9S4PM74A5X2O" localSheetId="1" hidden="1">#REF!</definedName>
    <definedName name="BExW7XZTFZV0N9YM9S4PM74A5X2O" hidden="1">#REF!</definedName>
    <definedName name="BExW8K0SSIPSKBVP06IJ71600HJZ" localSheetId="7" hidden="1">#REF!</definedName>
    <definedName name="BExW8K0SSIPSKBVP06IJ71600HJZ" localSheetId="3" hidden="1">#REF!</definedName>
    <definedName name="BExW8K0SSIPSKBVP06IJ71600HJZ" localSheetId="0" hidden="1">#REF!</definedName>
    <definedName name="BExW8K0SSIPSKBVP06IJ71600HJZ" localSheetId="1" hidden="1">#REF!</definedName>
    <definedName name="BExW8K0SSIPSKBVP06IJ71600HJZ" hidden="1">#REF!</definedName>
    <definedName name="BExW8T0GVY3ZYO4ACSBLHS8SH895" localSheetId="7" hidden="1">#REF!</definedName>
    <definedName name="BExW8T0GVY3ZYO4ACSBLHS8SH895" localSheetId="3" hidden="1">#REF!</definedName>
    <definedName name="BExW8T0GVY3ZYO4ACSBLHS8SH895" localSheetId="0" hidden="1">#REF!</definedName>
    <definedName name="BExW8T0GVY3ZYO4ACSBLHS8SH895" localSheetId="1" hidden="1">#REF!</definedName>
    <definedName name="BExW8T0GVY3ZYO4ACSBLHS8SH895" hidden="1">#REF!</definedName>
    <definedName name="BExW8YEP73JMMU9HZ08PM4WHJQZ4" localSheetId="7" hidden="1">#REF!</definedName>
    <definedName name="BExW8YEP73JMMU9HZ08PM4WHJQZ4" localSheetId="3" hidden="1">#REF!</definedName>
    <definedName name="BExW8YEP73JMMU9HZ08PM4WHJQZ4" localSheetId="0" hidden="1">#REF!</definedName>
    <definedName name="BExW8YEP73JMMU9HZ08PM4WHJQZ4" localSheetId="1" hidden="1">#REF!</definedName>
    <definedName name="BExW8YEP73JMMU9HZ08PM4WHJQZ4" hidden="1">#REF!</definedName>
    <definedName name="BExW937AT53OZQRHNWQZ5BVH24IE" localSheetId="7" hidden="1">#REF!</definedName>
    <definedName name="BExW937AT53OZQRHNWQZ5BVH24IE" localSheetId="3" hidden="1">#REF!</definedName>
    <definedName name="BExW937AT53OZQRHNWQZ5BVH24IE" localSheetId="0" hidden="1">#REF!</definedName>
    <definedName name="BExW937AT53OZQRHNWQZ5BVH24IE" localSheetId="1" hidden="1">#REF!</definedName>
    <definedName name="BExW937AT53OZQRHNWQZ5BVH24IE" hidden="1">#REF!</definedName>
    <definedName name="BExW95LN5N0LYFFVP7GJEGDVDLF0" localSheetId="7" hidden="1">#REF!</definedName>
    <definedName name="BExW95LN5N0LYFFVP7GJEGDVDLF0" localSheetId="3" hidden="1">#REF!</definedName>
    <definedName name="BExW95LN5N0LYFFVP7GJEGDVDLF0" localSheetId="0" hidden="1">#REF!</definedName>
    <definedName name="BExW95LN5N0LYFFVP7GJEGDVDLF0" localSheetId="1" hidden="1">#REF!</definedName>
    <definedName name="BExW95LN5N0LYFFVP7GJEGDVDLF0" hidden="1">#REF!</definedName>
    <definedName name="BExW967733Q8RAJOHR2GJ3HO8JIW" localSheetId="7" hidden="1">#REF!</definedName>
    <definedName name="BExW967733Q8RAJOHR2GJ3HO8JIW" localSheetId="3" hidden="1">#REF!</definedName>
    <definedName name="BExW967733Q8RAJOHR2GJ3HO8JIW" localSheetId="0" hidden="1">#REF!</definedName>
    <definedName name="BExW967733Q8RAJOHR2GJ3HO8JIW" localSheetId="1" hidden="1">#REF!</definedName>
    <definedName name="BExW967733Q8RAJOHR2GJ3HO8JIW" hidden="1">#REF!</definedName>
    <definedName name="BExW9POK1KIOI0ALS5MZIKTDIYMA" localSheetId="7" hidden="1">#REF!</definedName>
    <definedName name="BExW9POK1KIOI0ALS5MZIKTDIYMA" localSheetId="3" hidden="1">#REF!</definedName>
    <definedName name="BExW9POK1KIOI0ALS5MZIKTDIYMA" localSheetId="0" hidden="1">#REF!</definedName>
    <definedName name="BExW9POK1KIOI0ALS5MZIKTDIYMA" localSheetId="1" hidden="1">#REF!</definedName>
    <definedName name="BExW9POK1KIOI0ALS5MZIKTDIYMA" hidden="1">#REF!</definedName>
    <definedName name="BExXLDE6PN4ESWT3LXJNQCY94NE4" localSheetId="7" hidden="1">#REF!</definedName>
    <definedName name="BExXLDE6PN4ESWT3LXJNQCY94NE4" localSheetId="3" hidden="1">#REF!</definedName>
    <definedName name="BExXLDE6PN4ESWT3LXJNQCY94NE4" localSheetId="0" hidden="1">#REF!</definedName>
    <definedName name="BExXLDE6PN4ESWT3LXJNQCY94NE4" localSheetId="1" hidden="1">#REF!</definedName>
    <definedName name="BExXLDE6PN4ESWT3LXJNQCY94NE4" hidden="1">#REF!</definedName>
    <definedName name="BExXLQVPK2H3IF0NDDA5CT612EUK" localSheetId="7" hidden="1">#REF!</definedName>
    <definedName name="BExXLQVPK2H3IF0NDDA5CT612EUK" localSheetId="3" hidden="1">#REF!</definedName>
    <definedName name="BExXLQVPK2H3IF0NDDA5CT612EUK" localSheetId="0" hidden="1">#REF!</definedName>
    <definedName name="BExXLQVPK2H3IF0NDDA5CT612EUK" localSheetId="1" hidden="1">#REF!</definedName>
    <definedName name="BExXLQVPK2H3IF0NDDA5CT612EUK" hidden="1">#REF!</definedName>
    <definedName name="BExXLR6IO70TYTACKQH9M5PGV24J" localSheetId="7" hidden="1">#REF!</definedName>
    <definedName name="BExXLR6IO70TYTACKQH9M5PGV24J" localSheetId="3" hidden="1">#REF!</definedName>
    <definedName name="BExXLR6IO70TYTACKQH9M5PGV24J" localSheetId="0" hidden="1">#REF!</definedName>
    <definedName name="BExXLR6IO70TYTACKQH9M5PGV24J" localSheetId="1" hidden="1">#REF!</definedName>
    <definedName name="BExXLR6IO70TYTACKQH9M5PGV24J" hidden="1">#REF!</definedName>
    <definedName name="BExXM065WOLYRYHGHOJE0OOFXA4M" localSheetId="7" hidden="1">#REF!</definedName>
    <definedName name="BExXM065WOLYRYHGHOJE0OOFXA4M" localSheetId="3" hidden="1">#REF!</definedName>
    <definedName name="BExXM065WOLYRYHGHOJE0OOFXA4M" localSheetId="0" hidden="1">#REF!</definedName>
    <definedName name="BExXM065WOLYRYHGHOJE0OOFXA4M" localSheetId="1" hidden="1">#REF!</definedName>
    <definedName name="BExXM065WOLYRYHGHOJE0OOFXA4M" hidden="1">#REF!</definedName>
    <definedName name="BExXM3GUNXVDM82KUR17NNUMQCNI" localSheetId="7" hidden="1">#REF!</definedName>
    <definedName name="BExXM3GUNXVDM82KUR17NNUMQCNI" localSheetId="3" hidden="1">#REF!</definedName>
    <definedName name="BExXM3GUNXVDM82KUR17NNUMQCNI" localSheetId="0" hidden="1">#REF!</definedName>
    <definedName name="BExXM3GUNXVDM82KUR17NNUMQCNI" localSheetId="1" hidden="1">#REF!</definedName>
    <definedName name="BExXM3GUNXVDM82KUR17NNUMQCNI" hidden="1">#REF!</definedName>
    <definedName name="BExXMA28M8SH7MKIGETSDA72WUIZ" localSheetId="7" hidden="1">#REF!</definedName>
    <definedName name="BExXMA28M8SH7MKIGETSDA72WUIZ" localSheetId="3" hidden="1">#REF!</definedName>
    <definedName name="BExXMA28M8SH7MKIGETSDA72WUIZ" localSheetId="0" hidden="1">#REF!</definedName>
    <definedName name="BExXMA28M8SH7MKIGETSDA72WUIZ" localSheetId="1" hidden="1">#REF!</definedName>
    <definedName name="BExXMA28M8SH7MKIGETSDA72WUIZ" hidden="1">#REF!</definedName>
    <definedName name="BExXMOLHIAHDLFSA31PUB36SC3I9" localSheetId="7" hidden="1">#REF!</definedName>
    <definedName name="BExXMOLHIAHDLFSA31PUB36SC3I9" localSheetId="3" hidden="1">#REF!</definedName>
    <definedName name="BExXMOLHIAHDLFSA31PUB36SC3I9" localSheetId="0" hidden="1">#REF!</definedName>
    <definedName name="BExXMOLHIAHDLFSA31PUB36SC3I9" localSheetId="1" hidden="1">#REF!</definedName>
    <definedName name="BExXMOLHIAHDLFSA31PUB36SC3I9" hidden="1">#REF!</definedName>
    <definedName name="BExXMT8T5Z3M2JBQN65X2LKH0YQI" localSheetId="7" hidden="1">#REF!</definedName>
    <definedName name="BExXMT8T5Z3M2JBQN65X2LKH0YQI" localSheetId="3" hidden="1">#REF!</definedName>
    <definedName name="BExXMT8T5Z3M2JBQN65X2LKH0YQI" localSheetId="0" hidden="1">#REF!</definedName>
    <definedName name="BExXMT8T5Z3M2JBQN65X2LKH0YQI" localSheetId="1" hidden="1">#REF!</definedName>
    <definedName name="BExXMT8T5Z3M2JBQN65X2LKH0YQI" hidden="1">#REF!</definedName>
    <definedName name="BExXN1XNO7H60M9X1E7EVWFJDM5N" localSheetId="7" hidden="1">#REF!</definedName>
    <definedName name="BExXN1XNO7H60M9X1E7EVWFJDM5N" localSheetId="3" hidden="1">#REF!</definedName>
    <definedName name="BExXN1XNO7H60M9X1E7EVWFJDM5N" localSheetId="0" hidden="1">#REF!</definedName>
    <definedName name="BExXN1XNO7H60M9X1E7EVWFJDM5N" localSheetId="1" hidden="1">#REF!</definedName>
    <definedName name="BExXN1XNO7H60M9X1E7EVWFJDM5N" hidden="1">#REF!</definedName>
    <definedName name="BExXN1XOOOY51EZQ6II0LWEU2OYT" localSheetId="7" hidden="1">#REF!</definedName>
    <definedName name="BExXN1XOOOY51EZQ6II0LWEU2OYT" localSheetId="3" hidden="1">#REF!</definedName>
    <definedName name="BExXN1XOOOY51EZQ6II0LWEU2OYT" localSheetId="0" hidden="1">#REF!</definedName>
    <definedName name="BExXN1XOOOY51EZQ6II0LWEU2OYT" localSheetId="1" hidden="1">#REF!</definedName>
    <definedName name="BExXN1XOOOY51EZQ6II0LWEU2OYT" hidden="1">#REF!</definedName>
    <definedName name="BExXN22ZOTIW49GPLWFYKVM90FNZ" localSheetId="7" hidden="1">#REF!</definedName>
    <definedName name="BExXN22ZOTIW49GPLWFYKVM90FNZ" localSheetId="3" hidden="1">#REF!</definedName>
    <definedName name="BExXN22ZOTIW49GPLWFYKVM90FNZ" localSheetId="0" hidden="1">#REF!</definedName>
    <definedName name="BExXN22ZOTIW49GPLWFYKVM90FNZ" localSheetId="1" hidden="1">#REF!</definedName>
    <definedName name="BExXN22ZOTIW49GPLWFYKVM90FNZ" hidden="1">#REF!</definedName>
    <definedName name="BExXN6QAP8UJQVN4R4BQKPP4QK35" localSheetId="7" hidden="1">#REF!</definedName>
    <definedName name="BExXN6QAP8UJQVN4R4BQKPP4QK35" localSheetId="3" hidden="1">#REF!</definedName>
    <definedName name="BExXN6QAP8UJQVN4R4BQKPP4QK35" localSheetId="0" hidden="1">#REF!</definedName>
    <definedName name="BExXN6QAP8UJQVN4R4BQKPP4QK35" localSheetId="1" hidden="1">#REF!</definedName>
    <definedName name="BExXN6QAP8UJQVN4R4BQKPP4QK35" hidden="1">#REF!</definedName>
    <definedName name="BExXNBOA39T2X6Y5Y5GZ5DDNA1AX" localSheetId="7" hidden="1">#REF!</definedName>
    <definedName name="BExXNBOA39T2X6Y5Y5GZ5DDNA1AX" localSheetId="3" hidden="1">#REF!</definedName>
    <definedName name="BExXNBOA39T2X6Y5Y5GZ5DDNA1AX" localSheetId="0" hidden="1">#REF!</definedName>
    <definedName name="BExXNBOA39T2X6Y5Y5GZ5DDNA1AX" localSheetId="1" hidden="1">#REF!</definedName>
    <definedName name="BExXNBOA39T2X6Y5Y5GZ5DDNA1AX" hidden="1">#REF!</definedName>
    <definedName name="BExXNBZ1BRDK73S9XPRR1645KLVB" localSheetId="7" hidden="1">#REF!</definedName>
    <definedName name="BExXNBZ1BRDK73S9XPRR1645KLVB" localSheetId="3" hidden="1">#REF!</definedName>
    <definedName name="BExXNBZ1BRDK73S9XPRR1645KLVB" localSheetId="0" hidden="1">#REF!</definedName>
    <definedName name="BExXNBZ1BRDK73S9XPRR1645KLVB" localSheetId="1" hidden="1">#REF!</definedName>
    <definedName name="BExXNBZ1BRDK73S9XPRR1645KLVB" hidden="1">#REF!</definedName>
    <definedName name="BExXND6872VJ3M2PGT056WQMWBHD" localSheetId="7" hidden="1">#REF!</definedName>
    <definedName name="BExXND6872VJ3M2PGT056WQMWBHD" localSheetId="3" hidden="1">#REF!</definedName>
    <definedName name="BExXND6872VJ3M2PGT056WQMWBHD" localSheetId="0" hidden="1">#REF!</definedName>
    <definedName name="BExXND6872VJ3M2PGT056WQMWBHD" localSheetId="1" hidden="1">#REF!</definedName>
    <definedName name="BExXND6872VJ3M2PGT056WQMWBHD" hidden="1">#REF!</definedName>
    <definedName name="BExXNPM24UN2PGVL9D1TUBFRIKR4" localSheetId="7" hidden="1">#REF!</definedName>
    <definedName name="BExXNPM24UN2PGVL9D1TUBFRIKR4" localSheetId="3" hidden="1">#REF!</definedName>
    <definedName name="BExXNPM24UN2PGVL9D1TUBFRIKR4" localSheetId="0" hidden="1">#REF!</definedName>
    <definedName name="BExXNPM24UN2PGVL9D1TUBFRIKR4" localSheetId="1" hidden="1">#REF!</definedName>
    <definedName name="BExXNPM24UN2PGVL9D1TUBFRIKR4" hidden="1">#REF!</definedName>
    <definedName name="BExXNWCR6WOY5G3VTC96QCIFQE0E" localSheetId="7" hidden="1">#REF!</definedName>
    <definedName name="BExXNWCR6WOY5G3VTC96QCIFQE0E" localSheetId="3" hidden="1">#REF!</definedName>
    <definedName name="BExXNWCR6WOY5G3VTC96QCIFQE0E" localSheetId="0" hidden="1">#REF!</definedName>
    <definedName name="BExXNWCR6WOY5G3VTC96QCIFQE0E" localSheetId="1" hidden="1">#REF!</definedName>
    <definedName name="BExXNWCR6WOY5G3VTC96QCIFQE0E" hidden="1">#REF!</definedName>
    <definedName name="BExXNWYB165VO9MHARCL5WLCHWS0" localSheetId="7" hidden="1">#REF!</definedName>
    <definedName name="BExXNWYB165VO9MHARCL5WLCHWS0" localSheetId="3" hidden="1">#REF!</definedName>
    <definedName name="BExXNWYB165VO9MHARCL5WLCHWS0" localSheetId="0" hidden="1">#REF!</definedName>
    <definedName name="BExXNWYB165VO9MHARCL5WLCHWS0" localSheetId="1" hidden="1">#REF!</definedName>
    <definedName name="BExXNWYB165VO9MHARCL5WLCHWS0" hidden="1">#REF!</definedName>
    <definedName name="BExXO278QHQN8JDK5425EJ615ECC" localSheetId="7" hidden="1">#REF!</definedName>
    <definedName name="BExXO278QHQN8JDK5425EJ615ECC" localSheetId="3" hidden="1">#REF!</definedName>
    <definedName name="BExXO278QHQN8JDK5425EJ615ECC" localSheetId="0" hidden="1">#REF!</definedName>
    <definedName name="BExXO278QHQN8JDK5425EJ615ECC" localSheetId="1" hidden="1">#REF!</definedName>
    <definedName name="BExXO278QHQN8JDK5425EJ615ECC" hidden="1">#REF!</definedName>
    <definedName name="BExXO4QVV7YZ6L5A7WZEMIA5AZOV" localSheetId="7" hidden="1">#REF!</definedName>
    <definedName name="BExXO4QVV7YZ6L5A7WZEMIA5AZOV" localSheetId="3" hidden="1">#REF!</definedName>
    <definedName name="BExXO4QVV7YZ6L5A7WZEMIA5AZOV" localSheetId="0" hidden="1">#REF!</definedName>
    <definedName name="BExXO4QVV7YZ6L5A7WZEMIA5AZOV" localSheetId="1" hidden="1">#REF!</definedName>
    <definedName name="BExXO4QVV7YZ6L5A7WZEMIA5AZOV" hidden="1">#REF!</definedName>
    <definedName name="BExXOBHOP0WGFHI2Y9AO4L440UVQ" localSheetId="7" hidden="1">#REF!</definedName>
    <definedName name="BExXOBHOP0WGFHI2Y9AO4L440UVQ" localSheetId="3" hidden="1">#REF!</definedName>
    <definedName name="BExXOBHOP0WGFHI2Y9AO4L440UVQ" localSheetId="0" hidden="1">#REF!</definedName>
    <definedName name="BExXOBHOP0WGFHI2Y9AO4L440UVQ" localSheetId="1" hidden="1">#REF!</definedName>
    <definedName name="BExXOBHOP0WGFHI2Y9AO4L440UVQ" hidden="1">#REF!</definedName>
    <definedName name="BExXOHHHX25B8F97636QMXFUDZQK" localSheetId="7" hidden="1">#REF!</definedName>
    <definedName name="BExXOHHHX25B8F97636QMXFUDZQK" localSheetId="3" hidden="1">#REF!</definedName>
    <definedName name="BExXOHHHX25B8F97636QMXFUDZQK" localSheetId="0" hidden="1">#REF!</definedName>
    <definedName name="BExXOHHHX25B8F97636QMXFUDZQK" localSheetId="1" hidden="1">#REF!</definedName>
    <definedName name="BExXOHHHX25B8F97636QMXFUDZQK" hidden="1">#REF!</definedName>
    <definedName name="BExXOHSAD2NSHOLLMZ2JWA4I3I1R" localSheetId="7" hidden="1">#REF!</definedName>
    <definedName name="BExXOHSAD2NSHOLLMZ2JWA4I3I1R" localSheetId="3" hidden="1">#REF!</definedName>
    <definedName name="BExXOHSAD2NSHOLLMZ2JWA4I3I1R" localSheetId="0" hidden="1">#REF!</definedName>
    <definedName name="BExXOHSAD2NSHOLLMZ2JWA4I3I1R" localSheetId="1" hidden="1">#REF!</definedName>
    <definedName name="BExXOHSAD2NSHOLLMZ2JWA4I3I1R" hidden="1">#REF!</definedName>
    <definedName name="BExXOJKWIJ6IFTV1RHIWHR91EZMW" localSheetId="7" hidden="1">#REF!</definedName>
    <definedName name="BExXOJKWIJ6IFTV1RHIWHR91EZMW" localSheetId="3" hidden="1">#REF!</definedName>
    <definedName name="BExXOJKWIJ6IFTV1RHIWHR91EZMW" localSheetId="0" hidden="1">#REF!</definedName>
    <definedName name="BExXOJKWIJ6IFTV1RHIWHR91EZMW" localSheetId="1" hidden="1">#REF!</definedName>
    <definedName name="BExXOJKWIJ6IFTV1RHIWHR91EZMW" hidden="1">#REF!</definedName>
    <definedName name="BExXP80B5FGA00JCM7UXKPI3PB7Y" localSheetId="7" hidden="1">#REF!</definedName>
    <definedName name="BExXP80B5FGA00JCM7UXKPI3PB7Y" localSheetId="3" hidden="1">#REF!</definedName>
    <definedName name="BExXP80B5FGA00JCM7UXKPI3PB7Y" localSheetId="0" hidden="1">#REF!</definedName>
    <definedName name="BExXP80B5FGA00JCM7UXKPI3PB7Y" localSheetId="1" hidden="1">#REF!</definedName>
    <definedName name="BExXP80B5FGA00JCM7UXKPI3PB7Y" hidden="1">#REF!</definedName>
    <definedName name="BExXP85M4WXYVN1UVHUTOEKEG5XS" localSheetId="7" hidden="1">#REF!</definedName>
    <definedName name="BExXP85M4WXYVN1UVHUTOEKEG5XS" localSheetId="3" hidden="1">#REF!</definedName>
    <definedName name="BExXP85M4WXYVN1UVHUTOEKEG5XS" localSheetId="0" hidden="1">#REF!</definedName>
    <definedName name="BExXP85M4WXYVN1UVHUTOEKEG5XS" localSheetId="1" hidden="1">#REF!</definedName>
    <definedName name="BExXP85M4WXYVN1UVHUTOEKEG5XS" hidden="1">#REF!</definedName>
    <definedName name="BExXPELOTHOAG0OWILLAH94OZV5J" localSheetId="7" hidden="1">#REF!</definedName>
    <definedName name="BExXPELOTHOAG0OWILLAH94OZV5J" localSheetId="3" hidden="1">#REF!</definedName>
    <definedName name="BExXPELOTHOAG0OWILLAH94OZV5J" localSheetId="0" hidden="1">#REF!</definedName>
    <definedName name="BExXPELOTHOAG0OWILLAH94OZV5J" localSheetId="1" hidden="1">#REF!</definedName>
    <definedName name="BExXPELOTHOAG0OWILLAH94OZV5J" hidden="1">#REF!</definedName>
    <definedName name="BExXPOSJRLJNYPU01QNNQ5URXP2U" localSheetId="7" hidden="1">#REF!</definedName>
    <definedName name="BExXPOSJRLJNYPU01QNNQ5URXP2U" localSheetId="3" hidden="1">#REF!</definedName>
    <definedName name="BExXPOSJRLJNYPU01QNNQ5URXP2U" localSheetId="0" hidden="1">#REF!</definedName>
    <definedName name="BExXPOSJRLJNYPU01QNNQ5URXP2U" localSheetId="1" hidden="1">#REF!</definedName>
    <definedName name="BExXPOSJRLJNYPU01QNNQ5URXP2U" hidden="1">#REF!</definedName>
    <definedName name="BExXPS31W1VD2NMIE4E37LHVDF0L" localSheetId="7" hidden="1">#REF!</definedName>
    <definedName name="BExXPS31W1VD2NMIE4E37LHVDF0L" localSheetId="3" hidden="1">#REF!</definedName>
    <definedName name="BExXPS31W1VD2NMIE4E37LHVDF0L" localSheetId="0" hidden="1">#REF!</definedName>
    <definedName name="BExXPS31W1VD2NMIE4E37LHVDF0L" localSheetId="1" hidden="1">#REF!</definedName>
    <definedName name="BExXPS31W1VD2NMIE4E37LHVDF0L" hidden="1">#REF!</definedName>
    <definedName name="BExXPZKYEMVF5JOC14HYOOYQK6JK" localSheetId="7" hidden="1">#REF!</definedName>
    <definedName name="BExXPZKYEMVF5JOC14HYOOYQK6JK" localSheetId="3" hidden="1">#REF!</definedName>
    <definedName name="BExXPZKYEMVF5JOC14HYOOYQK6JK" localSheetId="0" hidden="1">#REF!</definedName>
    <definedName name="BExXPZKYEMVF5JOC14HYOOYQK6JK" localSheetId="1" hidden="1">#REF!</definedName>
    <definedName name="BExXPZKYEMVF5JOC14HYOOYQK6JK" hidden="1">#REF!</definedName>
    <definedName name="BExXQ89PA10X79WBWOEP1AJX1OQM" localSheetId="7" hidden="1">#REF!</definedName>
    <definedName name="BExXQ89PA10X79WBWOEP1AJX1OQM" localSheetId="3" hidden="1">#REF!</definedName>
    <definedName name="BExXQ89PA10X79WBWOEP1AJX1OQM" localSheetId="0" hidden="1">#REF!</definedName>
    <definedName name="BExXQ89PA10X79WBWOEP1AJX1OQM" localSheetId="1" hidden="1">#REF!</definedName>
    <definedName name="BExXQ89PA10X79WBWOEP1AJX1OQM" hidden="1">#REF!</definedName>
    <definedName name="BExXQCGQGGYSI0LTRVR73MUO50AW" localSheetId="7" hidden="1">#REF!</definedName>
    <definedName name="BExXQCGQGGYSI0LTRVR73MUO50AW" localSheetId="3" hidden="1">#REF!</definedName>
    <definedName name="BExXQCGQGGYSI0LTRVR73MUO50AW" localSheetId="0" hidden="1">#REF!</definedName>
    <definedName name="BExXQCGQGGYSI0LTRVR73MUO50AW" localSheetId="1" hidden="1">#REF!</definedName>
    <definedName name="BExXQCGQGGYSI0LTRVR73MUO50AW" hidden="1">#REF!</definedName>
    <definedName name="BExXQEEXFHDQ8DSRAJSB5ET6J004" localSheetId="7" hidden="1">#REF!</definedName>
    <definedName name="BExXQEEXFHDQ8DSRAJSB5ET6J004" localSheetId="3" hidden="1">#REF!</definedName>
    <definedName name="BExXQEEXFHDQ8DSRAJSB5ET6J004" localSheetId="0" hidden="1">#REF!</definedName>
    <definedName name="BExXQEEXFHDQ8DSRAJSB5ET6J004" localSheetId="1" hidden="1">#REF!</definedName>
    <definedName name="BExXQEEXFHDQ8DSRAJSB5ET6J004" hidden="1">#REF!</definedName>
    <definedName name="BExXQH41O5HZAH8BO6HCFY8YC3TU" localSheetId="7" hidden="1">#REF!</definedName>
    <definedName name="BExXQH41O5HZAH8BO6HCFY8YC3TU" localSheetId="3" hidden="1">#REF!</definedName>
    <definedName name="BExXQH41O5HZAH8BO6HCFY8YC3TU" localSheetId="0" hidden="1">#REF!</definedName>
    <definedName name="BExXQH41O5HZAH8BO6HCFY8YC3TU" localSheetId="1" hidden="1">#REF!</definedName>
    <definedName name="BExXQH41O5HZAH8BO6HCFY8YC3TU" hidden="1">#REF!</definedName>
    <definedName name="BExXQJIEF5R3QQ6D8HO3NGPU0IQC" localSheetId="7" hidden="1">#REF!</definedName>
    <definedName name="BExXQJIEF5R3QQ6D8HO3NGPU0IQC" localSheetId="3" hidden="1">#REF!</definedName>
    <definedName name="BExXQJIEF5R3QQ6D8HO3NGPU0IQC" localSheetId="0" hidden="1">#REF!</definedName>
    <definedName name="BExXQJIEF5R3QQ6D8HO3NGPU0IQC" localSheetId="1" hidden="1">#REF!</definedName>
    <definedName name="BExXQJIEF5R3QQ6D8HO3NGPU0IQC" hidden="1">#REF!</definedName>
    <definedName name="BExXQRAVW0KPQXIJ59NG6UGTZB59" localSheetId="7" hidden="1">#REF!</definedName>
    <definedName name="BExXQRAVW0KPQXIJ59NG6UGTZB59" localSheetId="3" hidden="1">#REF!</definedName>
    <definedName name="BExXQRAVW0KPQXIJ59NG6UGTZB59" localSheetId="0" hidden="1">#REF!</definedName>
    <definedName name="BExXQRAVW0KPQXIJ59NG6UGTZB59" localSheetId="1" hidden="1">#REF!</definedName>
    <definedName name="BExXQRAVW0KPQXIJ59NG6UGTZB59" hidden="1">#REF!</definedName>
    <definedName name="BExXQU00K9ER4I1WM7T9J0W1E7ZC" localSheetId="7" hidden="1">#REF!</definedName>
    <definedName name="BExXQU00K9ER4I1WM7T9J0W1E7ZC" localSheetId="3" hidden="1">#REF!</definedName>
    <definedName name="BExXQU00K9ER4I1WM7T9J0W1E7ZC" localSheetId="0" hidden="1">#REF!</definedName>
    <definedName name="BExXQU00K9ER4I1WM7T9J0W1E7ZC" localSheetId="1" hidden="1">#REF!</definedName>
    <definedName name="BExXQU00K9ER4I1WM7T9J0W1E7ZC" hidden="1">#REF!</definedName>
    <definedName name="BExXQU00KOR7XLM8B13DGJ1MIQDY" localSheetId="7" hidden="1">#REF!</definedName>
    <definedName name="BExXQU00KOR7XLM8B13DGJ1MIQDY" localSheetId="3" hidden="1">#REF!</definedName>
    <definedName name="BExXQU00KOR7XLM8B13DGJ1MIQDY" localSheetId="0" hidden="1">#REF!</definedName>
    <definedName name="BExXQU00KOR7XLM8B13DGJ1MIQDY" localSheetId="1" hidden="1">#REF!</definedName>
    <definedName name="BExXQU00KOR7XLM8B13DGJ1MIQDY" hidden="1">#REF!</definedName>
    <definedName name="BExXQUG48Q1ISN53FE4MRROM0HSJ" localSheetId="7" hidden="1">#REF!</definedName>
    <definedName name="BExXQUG48Q1ISN53FE4MRROM0HSJ" localSheetId="3" hidden="1">#REF!</definedName>
    <definedName name="BExXQUG48Q1ISN53FE4MRROM0HSJ" localSheetId="0" hidden="1">#REF!</definedName>
    <definedName name="BExXQUG48Q1ISN53FE4MRROM0HSJ" localSheetId="1" hidden="1">#REF!</definedName>
    <definedName name="BExXQUG48Q1ISN53FE4MRROM0HSJ" hidden="1">#REF!</definedName>
    <definedName name="BExXQXG18PS8HGBOS03OSTQ0KEYC" localSheetId="7" hidden="1">#REF!</definedName>
    <definedName name="BExXQXG18PS8HGBOS03OSTQ0KEYC" localSheetId="3" hidden="1">#REF!</definedName>
    <definedName name="BExXQXG18PS8HGBOS03OSTQ0KEYC" localSheetId="0" hidden="1">#REF!</definedName>
    <definedName name="BExXQXG18PS8HGBOS03OSTQ0KEYC" localSheetId="1" hidden="1">#REF!</definedName>
    <definedName name="BExXQXG18PS8HGBOS03OSTQ0KEYC" hidden="1">#REF!</definedName>
    <definedName name="BExXQXQT4OAFQT5B0YB3USDJOJOB" localSheetId="7" hidden="1">#REF!</definedName>
    <definedName name="BExXQXQT4OAFQT5B0YB3USDJOJOB" localSheetId="3" hidden="1">#REF!</definedName>
    <definedName name="BExXQXQT4OAFQT5B0YB3USDJOJOB" localSheetId="0" hidden="1">#REF!</definedName>
    <definedName name="BExXQXQT4OAFQT5B0YB3USDJOJOB" localSheetId="1" hidden="1">#REF!</definedName>
    <definedName name="BExXQXQT4OAFQT5B0YB3USDJOJOB" hidden="1">#REF!</definedName>
    <definedName name="BExXR3FSEXAHSXEQNJORWFCPX86N" localSheetId="7" hidden="1">#REF!</definedName>
    <definedName name="BExXR3FSEXAHSXEQNJORWFCPX86N" localSheetId="3" hidden="1">#REF!</definedName>
    <definedName name="BExXR3FSEXAHSXEQNJORWFCPX86N" localSheetId="0" hidden="1">#REF!</definedName>
    <definedName name="BExXR3FSEXAHSXEQNJORWFCPX86N" localSheetId="1" hidden="1">#REF!</definedName>
    <definedName name="BExXR3FSEXAHSXEQNJORWFCPX86N" hidden="1">#REF!</definedName>
    <definedName name="BExXR3W3FKYQBLR299HO9RZ70C43" localSheetId="7" hidden="1">#REF!</definedName>
    <definedName name="BExXR3W3FKYQBLR299HO9RZ70C43" localSheetId="3" hidden="1">#REF!</definedName>
    <definedName name="BExXR3W3FKYQBLR299HO9RZ70C43" localSheetId="0" hidden="1">#REF!</definedName>
    <definedName name="BExXR3W3FKYQBLR299HO9RZ70C43" localSheetId="1" hidden="1">#REF!</definedName>
    <definedName name="BExXR3W3FKYQBLR299HO9RZ70C43" hidden="1">#REF!</definedName>
    <definedName name="BExXR46U23CRRBV6IZT982MAEQKI" localSheetId="7" hidden="1">#REF!</definedName>
    <definedName name="BExXR46U23CRRBV6IZT982MAEQKI" localSheetId="3" hidden="1">#REF!</definedName>
    <definedName name="BExXR46U23CRRBV6IZT982MAEQKI" localSheetId="0" hidden="1">#REF!</definedName>
    <definedName name="BExXR46U23CRRBV6IZT982MAEQKI" localSheetId="1" hidden="1">#REF!</definedName>
    <definedName name="BExXR46U23CRRBV6IZT982MAEQKI" hidden="1">#REF!</definedName>
    <definedName name="BExXR6A8W3ND3XDZXBMQZ1VCAXHG" localSheetId="7" hidden="1">#REF!</definedName>
    <definedName name="BExXR6A8W3ND3XDZXBMQZ1VCAXHG" localSheetId="3" hidden="1">#REF!</definedName>
    <definedName name="BExXR6A8W3ND3XDZXBMQZ1VCAXHG" localSheetId="0" hidden="1">#REF!</definedName>
    <definedName name="BExXR6A8W3ND3XDZXBMQZ1VCAXHG" localSheetId="1" hidden="1">#REF!</definedName>
    <definedName name="BExXR6A8W3ND3XDZXBMQZ1VCAXHG" hidden="1">#REF!</definedName>
    <definedName name="BExXR7HKNHT37B4OOA9K9191PP22" localSheetId="7" hidden="1">#REF!</definedName>
    <definedName name="BExXR7HKNHT37B4OOA9K9191PP22" localSheetId="3" hidden="1">#REF!</definedName>
    <definedName name="BExXR7HKNHT37B4OOA9K9191PP22" localSheetId="0" hidden="1">#REF!</definedName>
    <definedName name="BExXR7HKNHT37B4OOA9K9191PP22" localSheetId="1" hidden="1">#REF!</definedName>
    <definedName name="BExXR7HKNHT37B4OOA9K9191PP22" hidden="1">#REF!</definedName>
    <definedName name="BExXR8OKAVX7O70V5IYG2PRKXSTI" localSheetId="7" hidden="1">#REF!</definedName>
    <definedName name="BExXR8OKAVX7O70V5IYG2PRKXSTI" localSheetId="3" hidden="1">#REF!</definedName>
    <definedName name="BExXR8OKAVX7O70V5IYG2PRKXSTI" localSheetId="0" hidden="1">#REF!</definedName>
    <definedName name="BExXR8OKAVX7O70V5IYG2PRKXSTI" localSheetId="1" hidden="1">#REF!</definedName>
    <definedName name="BExXR8OKAVX7O70V5IYG2PRKXSTI" hidden="1">#REF!</definedName>
    <definedName name="BExXRA6N6XCLQM6XDV724ZIH6G93" localSheetId="7" hidden="1">#REF!</definedName>
    <definedName name="BExXRA6N6XCLQM6XDV724ZIH6G93" localSheetId="3" hidden="1">#REF!</definedName>
    <definedName name="BExXRA6N6XCLQM6XDV724ZIH6G93" localSheetId="0" hidden="1">#REF!</definedName>
    <definedName name="BExXRA6N6XCLQM6XDV724ZIH6G93" localSheetId="1" hidden="1">#REF!</definedName>
    <definedName name="BExXRA6N6XCLQM6XDV724ZIH6G93" hidden="1">#REF!</definedName>
    <definedName name="BExXRABZ1CNKCG6K1MR6OUFHF7J9" localSheetId="7" hidden="1">#REF!</definedName>
    <definedName name="BExXRABZ1CNKCG6K1MR6OUFHF7J9" localSheetId="3" hidden="1">#REF!</definedName>
    <definedName name="BExXRABZ1CNKCG6K1MR6OUFHF7J9" localSheetId="0" hidden="1">#REF!</definedName>
    <definedName name="BExXRABZ1CNKCG6K1MR6OUFHF7J9" localSheetId="1" hidden="1">#REF!</definedName>
    <definedName name="BExXRABZ1CNKCG6K1MR6OUFHF7J9" hidden="1">#REF!</definedName>
    <definedName name="BExXRBOFETC0OTJ6WY3VPMFH03VB" localSheetId="7" hidden="1">#REF!</definedName>
    <definedName name="BExXRBOFETC0OTJ6WY3VPMFH03VB" localSheetId="3" hidden="1">#REF!</definedName>
    <definedName name="BExXRBOFETC0OTJ6WY3VPMFH03VB" localSheetId="0" hidden="1">#REF!</definedName>
    <definedName name="BExXRBOFETC0OTJ6WY3VPMFH03VB" localSheetId="1" hidden="1">#REF!</definedName>
    <definedName name="BExXRBOFETC0OTJ6WY3VPMFH03VB" hidden="1">#REF!</definedName>
    <definedName name="BExXRD13K1S9Y3JGR7CXSONT7RJZ" localSheetId="7" hidden="1">#REF!</definedName>
    <definedName name="BExXRD13K1S9Y3JGR7CXSONT7RJZ" localSheetId="3" hidden="1">#REF!</definedName>
    <definedName name="BExXRD13K1S9Y3JGR7CXSONT7RJZ" localSheetId="0" hidden="1">#REF!</definedName>
    <definedName name="BExXRD13K1S9Y3JGR7CXSONT7RJZ" localSheetId="1" hidden="1">#REF!</definedName>
    <definedName name="BExXRD13K1S9Y3JGR7CXSONT7RJZ" hidden="1">#REF!</definedName>
    <definedName name="BExXRIFB4QQ87QIGA9AG0NXP577K" localSheetId="7" hidden="1">#REF!</definedName>
    <definedName name="BExXRIFB4QQ87QIGA9AG0NXP577K" localSheetId="3" hidden="1">#REF!</definedName>
    <definedName name="BExXRIFB4QQ87QIGA9AG0NXP577K" localSheetId="0" hidden="1">#REF!</definedName>
    <definedName name="BExXRIFB4QQ87QIGA9AG0NXP577K" localSheetId="1" hidden="1">#REF!</definedName>
    <definedName name="BExXRIFB4QQ87QIGA9AG0NXP577K" hidden="1">#REF!</definedName>
    <definedName name="BExXRIQ2JF2CVTRDQX2D9SPH7FTN" localSheetId="7" hidden="1">#REF!</definedName>
    <definedName name="BExXRIQ2JF2CVTRDQX2D9SPH7FTN" localSheetId="3" hidden="1">#REF!</definedName>
    <definedName name="BExXRIQ2JF2CVTRDQX2D9SPH7FTN" localSheetId="0" hidden="1">#REF!</definedName>
    <definedName name="BExXRIQ2JF2CVTRDQX2D9SPH7FTN" localSheetId="1" hidden="1">#REF!</definedName>
    <definedName name="BExXRIQ2JF2CVTRDQX2D9SPH7FTN" hidden="1">#REF!</definedName>
    <definedName name="BExXRO4A6VUH1F4XV8N1BRJ4896W" localSheetId="7" hidden="1">#REF!</definedName>
    <definedName name="BExXRO4A6VUH1F4XV8N1BRJ4896W" localSheetId="3" hidden="1">#REF!</definedName>
    <definedName name="BExXRO4A6VUH1F4XV8N1BRJ4896W" localSheetId="0" hidden="1">#REF!</definedName>
    <definedName name="BExXRO4A6VUH1F4XV8N1BRJ4896W" localSheetId="1" hidden="1">#REF!</definedName>
    <definedName name="BExXRO4A6VUH1F4XV8N1BRJ4896W" hidden="1">#REF!</definedName>
    <definedName name="BExXRO9N1SNJZGKD90P4K7FU1J0P" localSheetId="7" hidden="1">#REF!</definedName>
    <definedName name="BExXRO9N1SNJZGKD90P4K7FU1J0P" localSheetId="3" hidden="1">#REF!</definedName>
    <definedName name="BExXRO9N1SNJZGKD90P4K7FU1J0P" localSheetId="0" hidden="1">#REF!</definedName>
    <definedName name="BExXRO9N1SNJZGKD90P4K7FU1J0P" localSheetId="1" hidden="1">#REF!</definedName>
    <definedName name="BExXRO9N1SNJZGKD90P4K7FU1J0P" hidden="1">#REF!</definedName>
    <definedName name="BExXROF2MWDZ7IFXX27XOJ79Q86E" localSheetId="7" hidden="1">#REF!</definedName>
    <definedName name="BExXROF2MWDZ7IFXX27XOJ79Q86E" localSheetId="3" hidden="1">#REF!</definedName>
    <definedName name="BExXROF2MWDZ7IFXX27XOJ79Q86E" localSheetId="0" hidden="1">#REF!</definedName>
    <definedName name="BExXROF2MWDZ7IFXX27XOJ79Q86E" localSheetId="1" hidden="1">#REF!</definedName>
    <definedName name="BExXROF2MWDZ7IFXX27XOJ79Q86E" hidden="1">#REF!</definedName>
    <definedName name="BExXRV5QP3Z0KAQ1EQT9JYT2FV0L" localSheetId="7" hidden="1">#REF!</definedName>
    <definedName name="BExXRV5QP3Z0KAQ1EQT9JYT2FV0L" localSheetId="3" hidden="1">#REF!</definedName>
    <definedName name="BExXRV5QP3Z0KAQ1EQT9JYT2FV0L" localSheetId="0" hidden="1">#REF!</definedName>
    <definedName name="BExXRV5QP3Z0KAQ1EQT9JYT2FV0L" localSheetId="1" hidden="1">#REF!</definedName>
    <definedName name="BExXRV5QP3Z0KAQ1EQT9JYT2FV0L" hidden="1">#REF!</definedName>
    <definedName name="BExXRZ20LZZCW8LVGDK0XETOTSAI" localSheetId="7" hidden="1">#REF!</definedName>
    <definedName name="BExXRZ20LZZCW8LVGDK0XETOTSAI" localSheetId="3" hidden="1">#REF!</definedName>
    <definedName name="BExXRZ20LZZCW8LVGDK0XETOTSAI" localSheetId="0" hidden="1">#REF!</definedName>
    <definedName name="BExXRZ20LZZCW8LVGDK0XETOTSAI" localSheetId="1" hidden="1">#REF!</definedName>
    <definedName name="BExXRZ20LZZCW8LVGDK0XETOTSAI" hidden="1">#REF!</definedName>
    <definedName name="BExXS4R1GKUJQX6MHUIUN4S3SCAS" localSheetId="7" hidden="1">#REF!</definedName>
    <definedName name="BExXS4R1GKUJQX6MHUIUN4S3SCAS" localSheetId="3" hidden="1">#REF!</definedName>
    <definedName name="BExXS4R1GKUJQX6MHUIUN4S3SCAS" localSheetId="0" hidden="1">#REF!</definedName>
    <definedName name="BExXS4R1GKUJQX6MHUIUN4S3SCAS" localSheetId="1" hidden="1">#REF!</definedName>
    <definedName name="BExXS4R1GKUJQX6MHUIUN4S3SCAS" hidden="1">#REF!</definedName>
    <definedName name="BExXS63O4OMWMNXXAODZQFSDG33N" localSheetId="7" hidden="1">#REF!</definedName>
    <definedName name="BExXS63O4OMWMNXXAODZQFSDG33N" localSheetId="3" hidden="1">#REF!</definedName>
    <definedName name="BExXS63O4OMWMNXXAODZQFSDG33N" localSheetId="0" hidden="1">#REF!</definedName>
    <definedName name="BExXS63O4OMWMNXXAODZQFSDG33N" localSheetId="1" hidden="1">#REF!</definedName>
    <definedName name="BExXS63O4OMWMNXXAODZQFSDG33N" hidden="1">#REF!</definedName>
    <definedName name="BExXSBSP1TOY051HSPEPM0AEIO2M" localSheetId="7" hidden="1">#REF!</definedName>
    <definedName name="BExXSBSP1TOY051HSPEPM0AEIO2M" localSheetId="3" hidden="1">#REF!</definedName>
    <definedName name="BExXSBSP1TOY051HSPEPM0AEIO2M" localSheetId="0" hidden="1">#REF!</definedName>
    <definedName name="BExXSBSP1TOY051HSPEPM0AEIO2M" localSheetId="1" hidden="1">#REF!</definedName>
    <definedName name="BExXSBSP1TOY051HSPEPM0AEIO2M" hidden="1">#REF!</definedName>
    <definedName name="BExXSC8RFK5D68FJD2HI4K66SA6I" localSheetId="7" hidden="1">#REF!</definedName>
    <definedName name="BExXSC8RFK5D68FJD2HI4K66SA6I" localSheetId="3" hidden="1">#REF!</definedName>
    <definedName name="BExXSC8RFK5D68FJD2HI4K66SA6I" localSheetId="0" hidden="1">#REF!</definedName>
    <definedName name="BExXSC8RFK5D68FJD2HI4K66SA6I" localSheetId="1" hidden="1">#REF!</definedName>
    <definedName name="BExXSC8RFK5D68FJD2HI4K66SA6I" hidden="1">#REF!</definedName>
    <definedName name="BExXSCP0AZ5MYCC2UFG2GLBCV1CC" localSheetId="7" hidden="1">#REF!</definedName>
    <definedName name="BExXSCP0AZ5MYCC2UFG2GLBCV1CC" localSheetId="3" hidden="1">#REF!</definedName>
    <definedName name="BExXSCP0AZ5MYCC2UFG2GLBCV1CC" localSheetId="0" hidden="1">#REF!</definedName>
    <definedName name="BExXSCP0AZ5MYCC2UFG2GLBCV1CC" localSheetId="1" hidden="1">#REF!</definedName>
    <definedName name="BExXSCP0AZ5MYCC2UFG2GLBCV1CC" hidden="1">#REF!</definedName>
    <definedName name="BExXSNHC88W4UMXEOIOOATJAIKZO" localSheetId="7" hidden="1">#REF!</definedName>
    <definedName name="BExXSNHC88W4UMXEOIOOATJAIKZO" localSheetId="3" hidden="1">#REF!</definedName>
    <definedName name="BExXSNHC88W4UMXEOIOOATJAIKZO" localSheetId="0" hidden="1">#REF!</definedName>
    <definedName name="BExXSNHC88W4UMXEOIOOATJAIKZO" localSheetId="1" hidden="1">#REF!</definedName>
    <definedName name="BExXSNHC88W4UMXEOIOOATJAIKZO" hidden="1">#REF!</definedName>
    <definedName name="BExXSTBS08WIA9TLALV3UQ2Z3MRG" localSheetId="7" hidden="1">#REF!</definedName>
    <definedName name="BExXSTBS08WIA9TLALV3UQ2Z3MRG" localSheetId="3" hidden="1">#REF!</definedName>
    <definedName name="BExXSTBS08WIA9TLALV3UQ2Z3MRG" localSheetId="0" hidden="1">#REF!</definedName>
    <definedName name="BExXSTBS08WIA9TLALV3UQ2Z3MRG" localSheetId="1" hidden="1">#REF!</definedName>
    <definedName name="BExXSTBS08WIA9TLALV3UQ2Z3MRG" hidden="1">#REF!</definedName>
    <definedName name="BExXSVQ2WOJJ73YEO8Q2FK60V4G8" localSheetId="7" hidden="1">#REF!</definedName>
    <definedName name="BExXSVQ2WOJJ73YEO8Q2FK60V4G8" localSheetId="3" hidden="1">#REF!</definedName>
    <definedName name="BExXSVQ2WOJJ73YEO8Q2FK60V4G8" localSheetId="0" hidden="1">#REF!</definedName>
    <definedName name="BExXSVQ2WOJJ73YEO8Q2FK60V4G8" localSheetId="1" hidden="1">#REF!</definedName>
    <definedName name="BExXSVQ2WOJJ73YEO8Q2FK60V4G8" hidden="1">#REF!</definedName>
    <definedName name="BExXTER5A2EQ14KN6J0MVATIHVKN" localSheetId="7" hidden="1">#REF!</definedName>
    <definedName name="BExXTER5A2EQ14KN6J0MVATIHVKN" localSheetId="3" hidden="1">#REF!</definedName>
    <definedName name="BExXTER5A2EQ14KN6J0MVATIHVKN" localSheetId="0" hidden="1">#REF!</definedName>
    <definedName name="BExXTER5A2EQ14KN6J0MVATIHVKN" localSheetId="1" hidden="1">#REF!</definedName>
    <definedName name="BExXTER5A2EQ14KN6J0MVATIHVKN" hidden="1">#REF!</definedName>
    <definedName name="BExXTHLRNL82GN7KZY3TOLO508N7" localSheetId="7" hidden="1">#REF!</definedName>
    <definedName name="BExXTHLRNL82GN7KZY3TOLO508N7" localSheetId="3" hidden="1">#REF!</definedName>
    <definedName name="BExXTHLRNL82GN7KZY3TOLO508N7" localSheetId="0" hidden="1">#REF!</definedName>
    <definedName name="BExXTHLRNL82GN7KZY3TOLO508N7" localSheetId="1" hidden="1">#REF!</definedName>
    <definedName name="BExXTHLRNL82GN7KZY3TOLO508N7" hidden="1">#REF!</definedName>
    <definedName name="BExXTL72MKEQSQH9L2OTFLU8DM2B" localSheetId="7" hidden="1">#REF!</definedName>
    <definedName name="BExXTL72MKEQSQH9L2OTFLU8DM2B" localSheetId="3" hidden="1">#REF!</definedName>
    <definedName name="BExXTL72MKEQSQH9L2OTFLU8DM2B" localSheetId="0" hidden="1">#REF!</definedName>
    <definedName name="BExXTL72MKEQSQH9L2OTFLU8DM2B" localSheetId="1" hidden="1">#REF!</definedName>
    <definedName name="BExXTL72MKEQSQH9L2OTFLU8DM2B" hidden="1">#REF!</definedName>
    <definedName name="BExXTM3M4RTCRSX7VGAXGQNPP668" localSheetId="7" hidden="1">#REF!</definedName>
    <definedName name="BExXTM3M4RTCRSX7VGAXGQNPP668" localSheetId="3" hidden="1">#REF!</definedName>
    <definedName name="BExXTM3M4RTCRSX7VGAXGQNPP668" localSheetId="0" hidden="1">#REF!</definedName>
    <definedName name="BExXTM3M4RTCRSX7VGAXGQNPP668" localSheetId="1" hidden="1">#REF!</definedName>
    <definedName name="BExXTM3M4RTCRSX7VGAXGQNPP668" hidden="1">#REF!</definedName>
    <definedName name="BExXTOCF78J7WY6FOVBRY1N2RBBR" localSheetId="7" hidden="1">#REF!</definedName>
    <definedName name="BExXTOCF78J7WY6FOVBRY1N2RBBR" localSheetId="3" hidden="1">#REF!</definedName>
    <definedName name="BExXTOCF78J7WY6FOVBRY1N2RBBR" localSheetId="0" hidden="1">#REF!</definedName>
    <definedName name="BExXTOCF78J7WY6FOVBRY1N2RBBR" localSheetId="1" hidden="1">#REF!</definedName>
    <definedName name="BExXTOCF78J7WY6FOVBRY1N2RBBR" hidden="1">#REF!</definedName>
    <definedName name="BExXTP3GYO6Z9RTKKT10XA0UTV3T" localSheetId="7" hidden="1">#REF!</definedName>
    <definedName name="BExXTP3GYO6Z9RTKKT10XA0UTV3T" localSheetId="3" hidden="1">#REF!</definedName>
    <definedName name="BExXTP3GYO6Z9RTKKT10XA0UTV3T" localSheetId="0" hidden="1">#REF!</definedName>
    <definedName name="BExXTP3GYO6Z9RTKKT10XA0UTV3T" localSheetId="1" hidden="1">#REF!</definedName>
    <definedName name="BExXTP3GYO6Z9RTKKT10XA0UTV3T" hidden="1">#REF!</definedName>
    <definedName name="BExXTRN4AFX9QW6YC4HNGBBD5R08" localSheetId="7" hidden="1">#REF!</definedName>
    <definedName name="BExXTRN4AFX9QW6YC4HNGBBD5R08" localSheetId="3" hidden="1">#REF!</definedName>
    <definedName name="BExXTRN4AFX9QW6YC4HNGBBD5R08" localSheetId="0" hidden="1">#REF!</definedName>
    <definedName name="BExXTRN4AFX9QW6YC4HNGBBD5R08" localSheetId="1" hidden="1">#REF!</definedName>
    <definedName name="BExXTRN4AFX9QW6YC4HNGBBD5R08" hidden="1">#REF!</definedName>
    <definedName name="BExXTV8M7YIG5C64O046DN613ZRO" localSheetId="7" hidden="1">#REF!</definedName>
    <definedName name="BExXTV8M7YIG5C64O046DN613ZRO" localSheetId="3" hidden="1">#REF!</definedName>
    <definedName name="BExXTV8M7YIG5C64O046DN613ZRO" localSheetId="0" hidden="1">#REF!</definedName>
    <definedName name="BExXTV8M7YIG5C64O046DN613ZRO" localSheetId="1" hidden="1">#REF!</definedName>
    <definedName name="BExXTV8M7YIG5C64O046DN613ZRO" hidden="1">#REF!</definedName>
    <definedName name="BExXTVDXQ7ZX3THNLFJXFAONW0AI" localSheetId="7" hidden="1">#REF!</definedName>
    <definedName name="BExXTVDXQ7ZX3THNLFJXFAONW0AI" localSheetId="3" hidden="1">#REF!</definedName>
    <definedName name="BExXTVDXQ7ZX3THNLFJXFAONW0AI" localSheetId="0" hidden="1">#REF!</definedName>
    <definedName name="BExXTVDXQ7ZX3THNLFJXFAONW0AI" localSheetId="1" hidden="1">#REF!</definedName>
    <definedName name="BExXTVDXQ7ZX3THNLFJXFAONW0AI" hidden="1">#REF!</definedName>
    <definedName name="BExXTZKZ4CG92ZQLIRKEXXH9BFIR" localSheetId="7" hidden="1">#REF!</definedName>
    <definedName name="BExXTZKZ4CG92ZQLIRKEXXH9BFIR" localSheetId="3" hidden="1">#REF!</definedName>
    <definedName name="BExXTZKZ4CG92ZQLIRKEXXH9BFIR" localSheetId="0" hidden="1">#REF!</definedName>
    <definedName name="BExXTZKZ4CG92ZQLIRKEXXH9BFIR" localSheetId="1" hidden="1">#REF!</definedName>
    <definedName name="BExXTZKZ4CG92ZQLIRKEXXH9BFIR" hidden="1">#REF!</definedName>
    <definedName name="BExXU4J2BM2964GD5UZHM752Q4NS" localSheetId="7" hidden="1">#REF!</definedName>
    <definedName name="BExXU4J2BM2964GD5UZHM752Q4NS" localSheetId="3" hidden="1">#REF!</definedName>
    <definedName name="BExXU4J2BM2964GD5UZHM752Q4NS" localSheetId="0" hidden="1">#REF!</definedName>
    <definedName name="BExXU4J2BM2964GD5UZHM752Q4NS" localSheetId="1" hidden="1">#REF!</definedName>
    <definedName name="BExXU4J2BM2964GD5UZHM752Q4NS" hidden="1">#REF!</definedName>
    <definedName name="BExXU6XDTT7RM93KILIDEYPA9XKF" localSheetId="7" hidden="1">#REF!</definedName>
    <definedName name="BExXU6XDTT7RM93KILIDEYPA9XKF" localSheetId="3" hidden="1">#REF!</definedName>
    <definedName name="BExXU6XDTT7RM93KILIDEYPA9XKF" localSheetId="0" hidden="1">#REF!</definedName>
    <definedName name="BExXU6XDTT7RM93KILIDEYPA9XKF" localSheetId="1" hidden="1">#REF!</definedName>
    <definedName name="BExXU6XDTT7RM93KILIDEYPA9XKF" hidden="1">#REF!</definedName>
    <definedName name="BExXU8VLZA7WLPZ3RAQZGNERUD26" localSheetId="7" hidden="1">#REF!</definedName>
    <definedName name="BExXU8VLZA7WLPZ3RAQZGNERUD26" localSheetId="3" hidden="1">#REF!</definedName>
    <definedName name="BExXU8VLZA7WLPZ3RAQZGNERUD26" localSheetId="0" hidden="1">#REF!</definedName>
    <definedName name="BExXU8VLZA7WLPZ3RAQZGNERUD26" localSheetId="1" hidden="1">#REF!</definedName>
    <definedName name="BExXU8VLZA7WLPZ3RAQZGNERUD26" hidden="1">#REF!</definedName>
    <definedName name="BExXUB9RSLSCNN5ETLXY72DAPZZM" localSheetId="7" hidden="1">#REF!</definedName>
    <definedName name="BExXUB9RSLSCNN5ETLXY72DAPZZM" localSheetId="3" hidden="1">#REF!</definedName>
    <definedName name="BExXUB9RSLSCNN5ETLXY72DAPZZM" localSheetId="0" hidden="1">#REF!</definedName>
    <definedName name="BExXUB9RSLSCNN5ETLXY72DAPZZM" localSheetId="1" hidden="1">#REF!</definedName>
    <definedName name="BExXUB9RSLSCNN5ETLXY72DAPZZM" hidden="1">#REF!</definedName>
    <definedName name="BExXUFRM82XQIN2T8KGLDQL1IBQW" localSheetId="7" hidden="1">#REF!</definedName>
    <definedName name="BExXUFRM82XQIN2T8KGLDQL1IBQW" localSheetId="3" hidden="1">#REF!</definedName>
    <definedName name="BExXUFRM82XQIN2T8KGLDQL1IBQW" localSheetId="0" hidden="1">#REF!</definedName>
    <definedName name="BExXUFRM82XQIN2T8KGLDQL1IBQW" localSheetId="1" hidden="1">#REF!</definedName>
    <definedName name="BExXUFRM82XQIN2T8KGLDQL1IBQW" hidden="1">#REF!</definedName>
    <definedName name="BExXUQEQBF6FI240ZGIF9YXZSRAU" localSheetId="7" hidden="1">#REF!</definedName>
    <definedName name="BExXUQEQBF6FI240ZGIF9YXZSRAU" localSheetId="3" hidden="1">#REF!</definedName>
    <definedName name="BExXUQEQBF6FI240ZGIF9YXZSRAU" localSheetId="0" hidden="1">#REF!</definedName>
    <definedName name="BExXUQEQBF6FI240ZGIF9YXZSRAU" localSheetId="1" hidden="1">#REF!</definedName>
    <definedName name="BExXUQEQBF6FI240ZGIF9YXZSRAU" hidden="1">#REF!</definedName>
    <definedName name="BExXUX02UQ8LJPBZ4YBORILFR0W0" localSheetId="7" hidden="1">#REF!</definedName>
    <definedName name="BExXUX02UQ8LJPBZ4YBORILFR0W0" localSheetId="3" hidden="1">#REF!</definedName>
    <definedName name="BExXUX02UQ8LJPBZ4YBORILFR0W0" localSheetId="0" hidden="1">#REF!</definedName>
    <definedName name="BExXUX02UQ8LJPBZ4YBORILFR0W0" localSheetId="1" hidden="1">#REF!</definedName>
    <definedName name="BExXUX02UQ8LJPBZ4YBORILFR0W0" hidden="1">#REF!</definedName>
    <definedName name="BExXUYND6EJO7CJ5KRICV4O1JNWK" localSheetId="7" hidden="1">#REF!</definedName>
    <definedName name="BExXUYND6EJO7CJ5KRICV4O1JNWK" localSheetId="3" hidden="1">#REF!</definedName>
    <definedName name="BExXUYND6EJO7CJ5KRICV4O1JNWK" localSheetId="0" hidden="1">#REF!</definedName>
    <definedName name="BExXUYND6EJO7CJ5KRICV4O1JNWK" localSheetId="1" hidden="1">#REF!</definedName>
    <definedName name="BExXUYND6EJO7CJ5KRICV4O1JNWK" hidden="1">#REF!</definedName>
    <definedName name="BExXV6FWG4H3S2QEUJZYIXILNGJ7" localSheetId="7" hidden="1">#REF!</definedName>
    <definedName name="BExXV6FWG4H3S2QEUJZYIXILNGJ7" localSheetId="3" hidden="1">#REF!</definedName>
    <definedName name="BExXV6FWG4H3S2QEUJZYIXILNGJ7" localSheetId="0" hidden="1">#REF!</definedName>
    <definedName name="BExXV6FWG4H3S2QEUJZYIXILNGJ7" localSheetId="1" hidden="1">#REF!</definedName>
    <definedName name="BExXV6FWG4H3S2QEUJZYIXILNGJ7" hidden="1">#REF!</definedName>
    <definedName name="BExXVK87BMMO6LHKV0CFDNIQVIBS" localSheetId="7" hidden="1">#REF!</definedName>
    <definedName name="BExXVK87BMMO6LHKV0CFDNIQVIBS" localSheetId="3" hidden="1">#REF!</definedName>
    <definedName name="BExXVK87BMMO6LHKV0CFDNIQVIBS" localSheetId="0" hidden="1">#REF!</definedName>
    <definedName name="BExXVK87BMMO6LHKV0CFDNIQVIBS" localSheetId="1" hidden="1">#REF!</definedName>
    <definedName name="BExXVK87BMMO6LHKV0CFDNIQVIBS" hidden="1">#REF!</definedName>
    <definedName name="BExXVKZ9WXPGL6IVY6T61IDD771I" localSheetId="7" hidden="1">#REF!</definedName>
    <definedName name="BExXVKZ9WXPGL6IVY6T61IDD771I" localSheetId="3" hidden="1">#REF!</definedName>
    <definedName name="BExXVKZ9WXPGL6IVY6T61IDD771I" localSheetId="0" hidden="1">#REF!</definedName>
    <definedName name="BExXVKZ9WXPGL6IVY6T61IDD771I" localSheetId="1" hidden="1">#REF!</definedName>
    <definedName name="BExXVKZ9WXPGL6IVY6T61IDD771I" hidden="1">#REF!</definedName>
    <definedName name="BExXVLA319WCSEOVHB05KDUSU054" localSheetId="7" hidden="1">#REF!</definedName>
    <definedName name="BExXVLA319WCSEOVHB05KDUSU054" localSheetId="3" hidden="1">#REF!</definedName>
    <definedName name="BExXVLA319WCSEOVHB05KDUSU054" localSheetId="0" hidden="1">#REF!</definedName>
    <definedName name="BExXVLA319WCSEOVHB05KDUSU054" localSheetId="1" hidden="1">#REF!</definedName>
    <definedName name="BExXVLA319WCSEOVHB05KDUSU054" hidden="1">#REF!</definedName>
    <definedName name="BExXVTTG5YRCSTI0UL141BKR36SU" localSheetId="7" hidden="1">#REF!</definedName>
    <definedName name="BExXVTTG5YRCSTI0UL141BKR36SU" localSheetId="3" hidden="1">#REF!</definedName>
    <definedName name="BExXVTTG5YRCSTI0UL141BKR36SU" localSheetId="0" hidden="1">#REF!</definedName>
    <definedName name="BExXVTTG5YRCSTI0UL141BKR36SU" localSheetId="1" hidden="1">#REF!</definedName>
    <definedName name="BExXVTTG5YRCSTI0UL141BKR36SU" hidden="1">#REF!</definedName>
    <definedName name="BExXVYWX74VKI8BDDSX9U85460MB" localSheetId="7" hidden="1">#REF!</definedName>
    <definedName name="BExXVYWX74VKI8BDDSX9U85460MB" localSheetId="3" hidden="1">#REF!</definedName>
    <definedName name="BExXVYWX74VKI8BDDSX9U85460MB" localSheetId="0" hidden="1">#REF!</definedName>
    <definedName name="BExXVYWX74VKI8BDDSX9U85460MB" localSheetId="1" hidden="1">#REF!</definedName>
    <definedName name="BExXVYWX74VKI8BDDSX9U85460MB" hidden="1">#REF!</definedName>
    <definedName name="BExXW27MMXHXUXX78SDTBE1JYTHT" localSheetId="7" hidden="1">#REF!</definedName>
    <definedName name="BExXW27MMXHXUXX78SDTBE1JYTHT" localSheetId="3" hidden="1">#REF!</definedName>
    <definedName name="BExXW27MMXHXUXX78SDTBE1JYTHT" localSheetId="0" hidden="1">#REF!</definedName>
    <definedName name="BExXW27MMXHXUXX78SDTBE1JYTHT" localSheetId="1" hidden="1">#REF!</definedName>
    <definedName name="BExXW27MMXHXUXX78SDTBE1JYTHT" hidden="1">#REF!</definedName>
    <definedName name="BExXW2YIM2MYBSHRIX0RP9D4PRMN" localSheetId="7" hidden="1">#REF!</definedName>
    <definedName name="BExXW2YIM2MYBSHRIX0RP9D4PRMN" localSheetId="3" hidden="1">#REF!</definedName>
    <definedName name="BExXW2YIM2MYBSHRIX0RP9D4PRMN" localSheetId="0" hidden="1">#REF!</definedName>
    <definedName name="BExXW2YIM2MYBSHRIX0RP9D4PRMN" localSheetId="1" hidden="1">#REF!</definedName>
    <definedName name="BExXW2YIM2MYBSHRIX0RP9D4PRMN" hidden="1">#REF!</definedName>
    <definedName name="BExXWBNE4KTFSXKVSRF6WX039WPB" localSheetId="7" hidden="1">#REF!</definedName>
    <definedName name="BExXWBNE4KTFSXKVSRF6WX039WPB" localSheetId="3" hidden="1">#REF!</definedName>
    <definedName name="BExXWBNE4KTFSXKVSRF6WX039WPB" localSheetId="0" hidden="1">#REF!</definedName>
    <definedName name="BExXWBNE4KTFSXKVSRF6WX039WPB" localSheetId="1" hidden="1">#REF!</definedName>
    <definedName name="BExXWBNE4KTFSXKVSRF6WX039WPB" hidden="1">#REF!</definedName>
    <definedName name="BExXWFP5AYE7EHYTJWBZSQ8PQ0YX" localSheetId="7" hidden="1">#REF!</definedName>
    <definedName name="BExXWFP5AYE7EHYTJWBZSQ8PQ0YX" localSheetId="3" hidden="1">#REF!</definedName>
    <definedName name="BExXWFP5AYE7EHYTJWBZSQ8PQ0YX" localSheetId="0" hidden="1">#REF!</definedName>
    <definedName name="BExXWFP5AYE7EHYTJWBZSQ8PQ0YX" localSheetId="1" hidden="1">#REF!</definedName>
    <definedName name="BExXWFP5AYE7EHYTJWBZSQ8PQ0YX" hidden="1">#REF!</definedName>
    <definedName name="BExXWIUCR0LXM58OVKZT2APLVTIA" localSheetId="7" hidden="1">#REF!</definedName>
    <definedName name="BExXWIUCR0LXM58OVKZT2APLVTIA" localSheetId="3" hidden="1">#REF!</definedName>
    <definedName name="BExXWIUCR0LXM58OVKZT2APLVTIA" localSheetId="0" hidden="1">#REF!</definedName>
    <definedName name="BExXWIUCR0LXM58OVKZT2APLVTIA" localSheetId="1" hidden="1">#REF!</definedName>
    <definedName name="BExXWIUCR0LXM58OVKZT2APLVTIA" hidden="1">#REF!</definedName>
    <definedName name="BExXWTXJEA32DLC6QKN10QB955JT" localSheetId="7" hidden="1">#REF!</definedName>
    <definedName name="BExXWTXJEA32DLC6QKN10QB955JT" localSheetId="3" hidden="1">#REF!</definedName>
    <definedName name="BExXWTXJEA32DLC6QKN10QB955JT" localSheetId="0" hidden="1">#REF!</definedName>
    <definedName name="BExXWTXJEA32DLC6QKN10QB955JT" localSheetId="1" hidden="1">#REF!</definedName>
    <definedName name="BExXWTXJEA32DLC6QKN10QB955JT" hidden="1">#REF!</definedName>
    <definedName name="BExXWVFIBQT8OY1O41FRFPFGXQHK" localSheetId="7" hidden="1">#REF!</definedName>
    <definedName name="BExXWVFIBQT8OY1O41FRFPFGXQHK" localSheetId="3" hidden="1">#REF!</definedName>
    <definedName name="BExXWVFIBQT8OY1O41FRFPFGXQHK" localSheetId="0" hidden="1">#REF!</definedName>
    <definedName name="BExXWVFIBQT8OY1O41FRFPFGXQHK" localSheetId="1" hidden="1">#REF!</definedName>
    <definedName name="BExXWVFIBQT8OY1O41FRFPFGXQHK" hidden="1">#REF!</definedName>
    <definedName name="BExXWWXHBZHA9J3N8K47F84X0M0L" localSheetId="7" hidden="1">#REF!</definedName>
    <definedName name="BExXWWXHBZHA9J3N8K47F84X0M0L" localSheetId="3" hidden="1">#REF!</definedName>
    <definedName name="BExXWWXHBZHA9J3N8K47F84X0M0L" localSheetId="0" hidden="1">#REF!</definedName>
    <definedName name="BExXWWXHBZHA9J3N8K47F84X0M0L" localSheetId="1" hidden="1">#REF!</definedName>
    <definedName name="BExXWWXHBZHA9J3N8K47F84X0M0L" hidden="1">#REF!</definedName>
    <definedName name="BExXXBM521DL8R4ZX7NZ3DBCUOR5" localSheetId="7" hidden="1">#REF!</definedName>
    <definedName name="BExXXBM521DL8R4ZX7NZ3DBCUOR5" localSheetId="3" hidden="1">#REF!</definedName>
    <definedName name="BExXXBM521DL8R4ZX7NZ3DBCUOR5" localSheetId="0" hidden="1">#REF!</definedName>
    <definedName name="BExXXBM521DL8R4ZX7NZ3DBCUOR5" localSheetId="1" hidden="1">#REF!</definedName>
    <definedName name="BExXXBM521DL8R4ZX7NZ3DBCUOR5" hidden="1">#REF!</definedName>
    <definedName name="BExXXC7OZI33XZ03NRMEP7VRLQK4" localSheetId="7" hidden="1">#REF!</definedName>
    <definedName name="BExXXC7OZI33XZ03NRMEP7VRLQK4" localSheetId="3" hidden="1">#REF!</definedName>
    <definedName name="BExXXC7OZI33XZ03NRMEP7VRLQK4" localSheetId="0" hidden="1">#REF!</definedName>
    <definedName name="BExXXC7OZI33XZ03NRMEP7VRLQK4" localSheetId="1" hidden="1">#REF!</definedName>
    <definedName name="BExXXC7OZI33XZ03NRMEP7VRLQK4" hidden="1">#REF!</definedName>
    <definedName name="BExXXH5N3NKBQ7BCJPJTBF8CYM2Q" localSheetId="7" hidden="1">#REF!</definedName>
    <definedName name="BExXXH5N3NKBQ7BCJPJTBF8CYM2Q" localSheetId="3" hidden="1">#REF!</definedName>
    <definedName name="BExXXH5N3NKBQ7BCJPJTBF8CYM2Q" localSheetId="0" hidden="1">#REF!</definedName>
    <definedName name="BExXXH5N3NKBQ7BCJPJTBF8CYM2Q" localSheetId="1" hidden="1">#REF!</definedName>
    <definedName name="BExXXH5N3NKBQ7BCJPJTBF8CYM2Q" hidden="1">#REF!</definedName>
    <definedName name="BExXXI7HHXLBLUEW7EQ73TALJF48" localSheetId="7" hidden="1">#REF!</definedName>
    <definedName name="BExXXI7HHXLBLUEW7EQ73TALJF48" localSheetId="3" hidden="1">#REF!</definedName>
    <definedName name="BExXXI7HHXLBLUEW7EQ73TALJF48" localSheetId="0" hidden="1">#REF!</definedName>
    <definedName name="BExXXI7HHXLBLUEW7EQ73TALJF48" localSheetId="1" hidden="1">#REF!</definedName>
    <definedName name="BExXXI7HHXLBLUEW7EQ73TALJF48" hidden="1">#REF!</definedName>
    <definedName name="BExXXKWLM4D541BH6O8GOJMHFHMW" localSheetId="7" hidden="1">#REF!</definedName>
    <definedName name="BExXXKWLM4D541BH6O8GOJMHFHMW" localSheetId="3" hidden="1">#REF!</definedName>
    <definedName name="BExXXKWLM4D541BH6O8GOJMHFHMW" localSheetId="0" hidden="1">#REF!</definedName>
    <definedName name="BExXXKWLM4D541BH6O8GOJMHFHMW" localSheetId="1" hidden="1">#REF!</definedName>
    <definedName name="BExXXKWLM4D541BH6O8GOJMHFHMW" hidden="1">#REF!</definedName>
    <definedName name="BExXXNR17I6P4FQZPQF2ZXDFYB6C" localSheetId="7" hidden="1">#REF!</definedName>
    <definedName name="BExXXNR17I6P4FQZPQF2ZXDFYB6C" localSheetId="3" hidden="1">#REF!</definedName>
    <definedName name="BExXXNR17I6P4FQZPQF2ZXDFYB6C" localSheetId="0" hidden="1">#REF!</definedName>
    <definedName name="BExXXNR17I6P4FQZPQF2ZXDFYB6C" localSheetId="1" hidden="1">#REF!</definedName>
    <definedName name="BExXXNR17I6P4FQZPQF2ZXDFYB6C" hidden="1">#REF!</definedName>
    <definedName name="BExXXPPA1Q87XPI97X0OXCPBPDON" localSheetId="7" hidden="1">#REF!</definedName>
    <definedName name="BExXXPPA1Q87XPI97X0OXCPBPDON" localSheetId="3" hidden="1">#REF!</definedName>
    <definedName name="BExXXPPA1Q87XPI97X0OXCPBPDON" localSheetId="0" hidden="1">#REF!</definedName>
    <definedName name="BExXXPPA1Q87XPI97X0OXCPBPDON" localSheetId="1" hidden="1">#REF!</definedName>
    <definedName name="BExXXPPA1Q87XPI97X0OXCPBPDON" hidden="1">#REF!</definedName>
    <definedName name="BExXXVUDA98IZTQ6MANKU4MTTDVR" localSheetId="7" hidden="1">#REF!</definedName>
    <definedName name="BExXXVUDA98IZTQ6MANKU4MTTDVR" localSheetId="3" hidden="1">#REF!</definedName>
    <definedName name="BExXXVUDA98IZTQ6MANKU4MTTDVR" localSheetId="0" hidden="1">#REF!</definedName>
    <definedName name="BExXXVUDA98IZTQ6MANKU4MTTDVR" localSheetId="1" hidden="1">#REF!</definedName>
    <definedName name="BExXXVUDA98IZTQ6MANKU4MTTDVR" hidden="1">#REF!</definedName>
    <definedName name="BExXXZQNZY6IZI45DJXJK0MQZWA7" localSheetId="7" hidden="1">#REF!</definedName>
    <definedName name="BExXXZQNZY6IZI45DJXJK0MQZWA7" localSheetId="3" hidden="1">#REF!</definedName>
    <definedName name="BExXXZQNZY6IZI45DJXJK0MQZWA7" localSheetId="0" hidden="1">#REF!</definedName>
    <definedName name="BExXXZQNZY6IZI45DJXJK0MQZWA7" localSheetId="1" hidden="1">#REF!</definedName>
    <definedName name="BExXXZQNZY6IZI45DJXJK0MQZWA7" hidden="1">#REF!</definedName>
    <definedName name="BExXY5QFG6QP94SFT3935OBM8Y4K" localSheetId="7" hidden="1">#REF!</definedName>
    <definedName name="BExXY5QFG6QP94SFT3935OBM8Y4K" localSheetId="3" hidden="1">#REF!</definedName>
    <definedName name="BExXY5QFG6QP94SFT3935OBM8Y4K" localSheetId="0" hidden="1">#REF!</definedName>
    <definedName name="BExXY5QFG6QP94SFT3935OBM8Y4K" localSheetId="1" hidden="1">#REF!</definedName>
    <definedName name="BExXY5QFG6QP94SFT3935OBM8Y4K" hidden="1">#REF!</definedName>
    <definedName name="BExXY7TYEBFXRYUYIFHTN65RJ8EW" localSheetId="7" hidden="1">#REF!</definedName>
    <definedName name="BExXY7TYEBFXRYUYIFHTN65RJ8EW" localSheetId="3" hidden="1">#REF!</definedName>
    <definedName name="BExXY7TYEBFXRYUYIFHTN65RJ8EW" localSheetId="0" hidden="1">#REF!</definedName>
    <definedName name="BExXY7TYEBFXRYUYIFHTN65RJ8EW" localSheetId="1" hidden="1">#REF!</definedName>
    <definedName name="BExXY7TYEBFXRYUYIFHTN65RJ8EW" hidden="1">#REF!</definedName>
    <definedName name="BExXYLBHANUXC5FCTDDTGOVD3GQS" localSheetId="7" hidden="1">#REF!</definedName>
    <definedName name="BExXYLBHANUXC5FCTDDTGOVD3GQS" localSheetId="3" hidden="1">#REF!</definedName>
    <definedName name="BExXYLBHANUXC5FCTDDTGOVD3GQS" localSheetId="0" hidden="1">#REF!</definedName>
    <definedName name="BExXYLBHANUXC5FCTDDTGOVD3GQS" localSheetId="1" hidden="1">#REF!</definedName>
    <definedName name="BExXYLBHANUXC5FCTDDTGOVD3GQS" hidden="1">#REF!</definedName>
    <definedName name="BExXYMNYAYH3WA2ZCFAYKZID9ZCI" localSheetId="7" hidden="1">#REF!</definedName>
    <definedName name="BExXYMNYAYH3WA2ZCFAYKZID9ZCI" localSheetId="3" hidden="1">#REF!</definedName>
    <definedName name="BExXYMNYAYH3WA2ZCFAYKZID9ZCI" localSheetId="0" hidden="1">#REF!</definedName>
    <definedName name="BExXYMNYAYH3WA2ZCFAYKZID9ZCI" localSheetId="1" hidden="1">#REF!</definedName>
    <definedName name="BExXYMNYAYH3WA2ZCFAYKZID9ZCI" hidden="1">#REF!</definedName>
    <definedName name="BExXYYT12SVN2VDMLVNV4P3ISD8T" localSheetId="7" hidden="1">#REF!</definedName>
    <definedName name="BExXYYT12SVN2VDMLVNV4P3ISD8T" localSheetId="3" hidden="1">#REF!</definedName>
    <definedName name="BExXYYT12SVN2VDMLVNV4P3ISD8T" localSheetId="0" hidden="1">#REF!</definedName>
    <definedName name="BExXYYT12SVN2VDMLVNV4P3ISD8T" localSheetId="1" hidden="1">#REF!</definedName>
    <definedName name="BExXYYT12SVN2VDMLVNV4P3ISD8T" hidden="1">#REF!</definedName>
    <definedName name="BExXYZ3SPSRCWM4YHTPZDCOLZPHR" localSheetId="7" hidden="1">#REF!</definedName>
    <definedName name="BExXYZ3SPSRCWM4YHTPZDCOLZPHR" localSheetId="3" hidden="1">#REF!</definedName>
    <definedName name="BExXYZ3SPSRCWM4YHTPZDCOLZPHR" localSheetId="0" hidden="1">#REF!</definedName>
    <definedName name="BExXYZ3SPSRCWM4YHTPZDCOLZPHR" localSheetId="1" hidden="1">#REF!</definedName>
    <definedName name="BExXYZ3SPSRCWM4YHTPZDCOLZPHR" hidden="1">#REF!</definedName>
    <definedName name="BExXZFVV4YB42AZ3H1I40YG3JAPU" localSheetId="7" hidden="1">#REF!</definedName>
    <definedName name="BExXZFVV4YB42AZ3H1I40YG3JAPU" localSheetId="3" hidden="1">#REF!</definedName>
    <definedName name="BExXZFVV4YB42AZ3H1I40YG3JAPU" localSheetId="0" hidden="1">#REF!</definedName>
    <definedName name="BExXZFVV4YB42AZ3H1I40YG3JAPU" localSheetId="1" hidden="1">#REF!</definedName>
    <definedName name="BExXZFVV4YB42AZ3H1I40YG3JAPU" hidden="1">#REF!</definedName>
    <definedName name="BExXZG1CQE1M9TDJ99253H6JVGIH" localSheetId="7" hidden="1">#REF!</definedName>
    <definedName name="BExXZG1CQE1M9TDJ99253H6JVGIH" localSheetId="3" hidden="1">#REF!</definedName>
    <definedName name="BExXZG1CQE1M9TDJ99253H6JVGIH" localSheetId="0" hidden="1">#REF!</definedName>
    <definedName name="BExXZG1CQE1M9TDJ99253H6JVGIH" localSheetId="1" hidden="1">#REF!</definedName>
    <definedName name="BExXZG1CQE1M9TDJ99253H6JVGIH" hidden="1">#REF!</definedName>
    <definedName name="BExXZHJ9T2JELF12CHHGD54J1B0C" localSheetId="7" hidden="1">#REF!</definedName>
    <definedName name="BExXZHJ9T2JELF12CHHGD54J1B0C" localSheetId="3" hidden="1">#REF!</definedName>
    <definedName name="BExXZHJ9T2JELF12CHHGD54J1B0C" localSheetId="0" hidden="1">#REF!</definedName>
    <definedName name="BExXZHJ9T2JELF12CHHGD54J1B0C" localSheetId="1" hidden="1">#REF!</definedName>
    <definedName name="BExXZHJ9T2JELF12CHHGD54J1B0C" hidden="1">#REF!</definedName>
    <definedName name="BExXZNJ2X1TK2LRK5ZY3MX49H5T7" localSheetId="7" hidden="1">#REF!</definedName>
    <definedName name="BExXZNJ2X1TK2LRK5ZY3MX49H5T7" localSheetId="3" hidden="1">#REF!</definedName>
    <definedName name="BExXZNJ2X1TK2LRK5ZY3MX49H5T7" localSheetId="0" hidden="1">#REF!</definedName>
    <definedName name="BExXZNJ2X1TK2LRK5ZY3MX49H5T7" localSheetId="1" hidden="1">#REF!</definedName>
    <definedName name="BExXZNJ2X1TK2LRK5ZY3MX49H5T7" hidden="1">#REF!</definedName>
    <definedName name="BExXZOVPCEP495TQSON6PSRQ8XCY" localSheetId="7" hidden="1">#REF!</definedName>
    <definedName name="BExXZOVPCEP495TQSON6PSRQ8XCY" localSheetId="3" hidden="1">#REF!</definedName>
    <definedName name="BExXZOVPCEP495TQSON6PSRQ8XCY" localSheetId="0" hidden="1">#REF!</definedName>
    <definedName name="BExXZOVPCEP495TQSON6PSRQ8XCY" localSheetId="1" hidden="1">#REF!</definedName>
    <definedName name="BExXZOVPCEP495TQSON6PSRQ8XCY" hidden="1">#REF!</definedName>
    <definedName name="BExXZXKH7NBARQQAZM69Z57IH1MM" localSheetId="7" hidden="1">#REF!</definedName>
    <definedName name="BExXZXKH7NBARQQAZM69Z57IH1MM" localSheetId="3" hidden="1">#REF!</definedName>
    <definedName name="BExXZXKH7NBARQQAZM69Z57IH1MM" localSheetId="0" hidden="1">#REF!</definedName>
    <definedName name="BExXZXKH7NBARQQAZM69Z57IH1MM" localSheetId="1" hidden="1">#REF!</definedName>
    <definedName name="BExXZXKH7NBARQQAZM69Z57IH1MM" hidden="1">#REF!</definedName>
    <definedName name="BExY07WSDH5QEVM7BJXJK2ZRAI1O" localSheetId="7" hidden="1">#REF!</definedName>
    <definedName name="BExY07WSDH5QEVM7BJXJK2ZRAI1O" localSheetId="3" hidden="1">#REF!</definedName>
    <definedName name="BExY07WSDH5QEVM7BJXJK2ZRAI1O" localSheetId="0" hidden="1">#REF!</definedName>
    <definedName name="BExY07WSDH5QEVM7BJXJK2ZRAI1O" localSheetId="1" hidden="1">#REF!</definedName>
    <definedName name="BExY07WSDH5QEVM7BJXJK2ZRAI1O" hidden="1">#REF!</definedName>
    <definedName name="BExY09PJJWYWGWWLX3YT8EVK0YV4" localSheetId="7" hidden="1">#REF!</definedName>
    <definedName name="BExY09PJJWYWGWWLX3YT8EVK0YV4" localSheetId="3" hidden="1">#REF!</definedName>
    <definedName name="BExY09PJJWYWGWWLX3YT8EVK0YV4" localSheetId="0" hidden="1">#REF!</definedName>
    <definedName name="BExY09PJJWYWGWWLX3YT8EVK0YV4" localSheetId="1" hidden="1">#REF!</definedName>
    <definedName name="BExY09PJJWYWGWWLX3YT8EVK0YV4" hidden="1">#REF!</definedName>
    <definedName name="BExY0C3UBVC4M59JIRXVQ8OWAJC1" localSheetId="7" hidden="1">#REF!</definedName>
    <definedName name="BExY0C3UBVC4M59JIRXVQ8OWAJC1" localSheetId="3" hidden="1">#REF!</definedName>
    <definedName name="BExY0C3UBVC4M59JIRXVQ8OWAJC1" localSheetId="0" hidden="1">#REF!</definedName>
    <definedName name="BExY0C3UBVC4M59JIRXVQ8OWAJC1" localSheetId="1" hidden="1">#REF!</definedName>
    <definedName name="BExY0C3UBVC4M59JIRXVQ8OWAJC1" hidden="1">#REF!</definedName>
    <definedName name="BExY0ENH6ZXHW155XIGS0F46T43M" localSheetId="7" hidden="1">#REF!</definedName>
    <definedName name="BExY0ENH6ZXHW155XIGS0F46T43M" localSheetId="3" hidden="1">#REF!</definedName>
    <definedName name="BExY0ENH6ZXHW155XIGS0F46T43M" localSheetId="0" hidden="1">#REF!</definedName>
    <definedName name="BExY0ENH6ZXHW155XIGS0F46T43M" localSheetId="1" hidden="1">#REF!</definedName>
    <definedName name="BExY0ENH6ZXHW155XIGS0F46T43M" hidden="1">#REF!</definedName>
    <definedName name="BExY0IEEUB9SRGD9I14IDCPO5GV4" localSheetId="7" hidden="1">#REF!</definedName>
    <definedName name="BExY0IEEUB9SRGD9I14IDCPO5GV4" localSheetId="3" hidden="1">#REF!</definedName>
    <definedName name="BExY0IEEUB9SRGD9I14IDCPO5GV4" localSheetId="0" hidden="1">#REF!</definedName>
    <definedName name="BExY0IEEUB9SRGD9I14IDCPO5GV4" localSheetId="1" hidden="1">#REF!</definedName>
    <definedName name="BExY0IEEUB9SRGD9I14IDCPO5GV4" hidden="1">#REF!</definedName>
    <definedName name="BExY0LEAAM7MUGBRLXD6KXBOHZ6S" localSheetId="7" hidden="1">#REF!</definedName>
    <definedName name="BExY0LEAAM7MUGBRLXD6KXBOHZ6S" localSheetId="3" hidden="1">#REF!</definedName>
    <definedName name="BExY0LEAAM7MUGBRLXD6KXBOHZ6S" localSheetId="0" hidden="1">#REF!</definedName>
    <definedName name="BExY0LEAAM7MUGBRLXD6KXBOHZ6S" localSheetId="1" hidden="1">#REF!</definedName>
    <definedName name="BExY0LEAAM7MUGBRLXD6KXBOHZ6S" hidden="1">#REF!</definedName>
    <definedName name="BExY0OE8GFHMLLTEAFIOQTOPEVPB" localSheetId="7" hidden="1">#REF!</definedName>
    <definedName name="BExY0OE8GFHMLLTEAFIOQTOPEVPB" localSheetId="3" hidden="1">#REF!</definedName>
    <definedName name="BExY0OE8GFHMLLTEAFIOQTOPEVPB" localSheetId="0" hidden="1">#REF!</definedName>
    <definedName name="BExY0OE8GFHMLLTEAFIOQTOPEVPB" localSheetId="1" hidden="1">#REF!</definedName>
    <definedName name="BExY0OE8GFHMLLTEAFIOQTOPEVPB" hidden="1">#REF!</definedName>
    <definedName name="BExY0OJHW85S0VKBA8T4HTYPYBOS" localSheetId="7" hidden="1">#REF!</definedName>
    <definedName name="BExY0OJHW85S0VKBA8T4HTYPYBOS" localSheetId="3" hidden="1">#REF!</definedName>
    <definedName name="BExY0OJHW85S0VKBA8T4HTYPYBOS" localSheetId="0" hidden="1">#REF!</definedName>
    <definedName name="BExY0OJHW85S0VKBA8T4HTYPYBOS" localSheetId="1" hidden="1">#REF!</definedName>
    <definedName name="BExY0OJHW85S0VKBA8T4HTYPYBOS" hidden="1">#REF!</definedName>
    <definedName name="BExY0T1E034D7XAXNC6F7540LLIE" localSheetId="7" hidden="1">#REF!</definedName>
    <definedName name="BExY0T1E034D7XAXNC6F7540LLIE" localSheetId="3" hidden="1">#REF!</definedName>
    <definedName name="BExY0T1E034D7XAXNC6F7540LLIE" localSheetId="0" hidden="1">#REF!</definedName>
    <definedName name="BExY0T1E034D7XAXNC6F7540LLIE" localSheetId="1" hidden="1">#REF!</definedName>
    <definedName name="BExY0T1E034D7XAXNC6F7540LLIE" hidden="1">#REF!</definedName>
    <definedName name="BExY0XTZLHN49J2JH94BYTKBJLT3" localSheetId="7" hidden="1">#REF!</definedName>
    <definedName name="BExY0XTZLHN49J2JH94BYTKBJLT3" localSheetId="3" hidden="1">#REF!</definedName>
    <definedName name="BExY0XTZLHN49J2JH94BYTKBJLT3" localSheetId="0" hidden="1">#REF!</definedName>
    <definedName name="BExY0XTZLHN49J2JH94BYTKBJLT3" localSheetId="1" hidden="1">#REF!</definedName>
    <definedName name="BExY0XTZLHN49J2JH94BYTKBJLT3" hidden="1">#REF!</definedName>
    <definedName name="BExY11FH9TXHERUYGG8FE50U7H7J" localSheetId="7" hidden="1">#REF!</definedName>
    <definedName name="BExY11FH9TXHERUYGG8FE50U7H7J" localSheetId="3" hidden="1">#REF!</definedName>
    <definedName name="BExY11FH9TXHERUYGG8FE50U7H7J" localSheetId="0" hidden="1">#REF!</definedName>
    <definedName name="BExY11FH9TXHERUYGG8FE50U7H7J" localSheetId="1" hidden="1">#REF!</definedName>
    <definedName name="BExY11FH9TXHERUYGG8FE50U7H7J" hidden="1">#REF!</definedName>
    <definedName name="BExY180UKNW5NIAWD6ZUYTFEH8QS" localSheetId="7" hidden="1">#REF!</definedName>
    <definedName name="BExY180UKNW5NIAWD6ZUYTFEH8QS" localSheetId="3" hidden="1">#REF!</definedName>
    <definedName name="BExY180UKNW5NIAWD6ZUYTFEH8QS" localSheetId="0" hidden="1">#REF!</definedName>
    <definedName name="BExY180UKNW5NIAWD6ZUYTFEH8QS" localSheetId="1" hidden="1">#REF!</definedName>
    <definedName name="BExY180UKNW5NIAWD6ZUYTFEH8QS" hidden="1">#REF!</definedName>
    <definedName name="BExY1DPTV4LSY9MEOUGXF8X052NA" localSheetId="7" hidden="1">#REF!</definedName>
    <definedName name="BExY1DPTV4LSY9MEOUGXF8X052NA" localSheetId="3" hidden="1">#REF!</definedName>
    <definedName name="BExY1DPTV4LSY9MEOUGXF8X052NA" localSheetId="0" hidden="1">#REF!</definedName>
    <definedName name="BExY1DPTV4LSY9MEOUGXF8X052NA" localSheetId="1" hidden="1">#REF!</definedName>
    <definedName name="BExY1DPTV4LSY9MEOUGXF8X052NA" hidden="1">#REF!</definedName>
    <definedName name="BExY1GK9ELBEKDD7O6HR6DUO8YGO" localSheetId="7" hidden="1">#REF!</definedName>
    <definedName name="BExY1GK9ELBEKDD7O6HR6DUO8YGO" localSheetId="3" hidden="1">#REF!</definedName>
    <definedName name="BExY1GK9ELBEKDD7O6HR6DUO8YGO" localSheetId="0" hidden="1">#REF!</definedName>
    <definedName name="BExY1GK9ELBEKDD7O6HR6DUO8YGO" localSheetId="1" hidden="1">#REF!</definedName>
    <definedName name="BExY1GK9ELBEKDD7O6HR6DUO8YGO" hidden="1">#REF!</definedName>
    <definedName name="BExY1NWOXXFV9GGZ3PX444LZ8TVX" localSheetId="7" hidden="1">#REF!</definedName>
    <definedName name="BExY1NWOXXFV9GGZ3PX444LZ8TVX" localSheetId="3" hidden="1">#REF!</definedName>
    <definedName name="BExY1NWOXXFV9GGZ3PX444LZ8TVX" localSheetId="0" hidden="1">#REF!</definedName>
    <definedName name="BExY1NWOXXFV9GGZ3PX444LZ8TVX" localSheetId="1" hidden="1">#REF!</definedName>
    <definedName name="BExY1NWOXXFV9GGZ3PX444LZ8TVX" hidden="1">#REF!</definedName>
    <definedName name="BExY1UCL0RND63LLSM9X5SFRG117" localSheetId="7" hidden="1">#REF!</definedName>
    <definedName name="BExY1UCL0RND63LLSM9X5SFRG117" localSheetId="3" hidden="1">#REF!</definedName>
    <definedName name="BExY1UCL0RND63LLSM9X5SFRG117" localSheetId="0" hidden="1">#REF!</definedName>
    <definedName name="BExY1UCL0RND63LLSM9X5SFRG117" localSheetId="1" hidden="1">#REF!</definedName>
    <definedName name="BExY1UCL0RND63LLSM9X5SFRG117" hidden="1">#REF!</definedName>
    <definedName name="BExY1WAT3937L08HLHIRQHMP2A3H" localSheetId="7" hidden="1">#REF!</definedName>
    <definedName name="BExY1WAT3937L08HLHIRQHMP2A3H" localSheetId="3" hidden="1">#REF!</definedName>
    <definedName name="BExY1WAT3937L08HLHIRQHMP2A3H" localSheetId="0" hidden="1">#REF!</definedName>
    <definedName name="BExY1WAT3937L08HLHIRQHMP2A3H" localSheetId="1" hidden="1">#REF!</definedName>
    <definedName name="BExY1WAT3937L08HLHIRQHMP2A3H" hidden="1">#REF!</definedName>
    <definedName name="BExY1YEBOSLMID7LURP8QB46AI91" localSheetId="7" hidden="1">#REF!</definedName>
    <definedName name="BExY1YEBOSLMID7LURP8QB46AI91" localSheetId="3" hidden="1">#REF!</definedName>
    <definedName name="BExY1YEBOSLMID7LURP8QB46AI91" localSheetId="0" hidden="1">#REF!</definedName>
    <definedName name="BExY1YEBOSLMID7LURP8QB46AI91" localSheetId="1" hidden="1">#REF!</definedName>
    <definedName name="BExY1YEBOSLMID7LURP8QB46AI91" hidden="1">#REF!</definedName>
    <definedName name="BExY236UB98PA9PNCHMCSZYCHJBD" localSheetId="7" hidden="1">#REF!</definedName>
    <definedName name="BExY236UB98PA9PNCHMCSZYCHJBD" localSheetId="3" hidden="1">#REF!</definedName>
    <definedName name="BExY236UB98PA9PNCHMCSZYCHJBD" localSheetId="0" hidden="1">#REF!</definedName>
    <definedName name="BExY236UB98PA9PNCHMCSZYCHJBD" localSheetId="1" hidden="1">#REF!</definedName>
    <definedName name="BExY236UB98PA9PNCHMCSZYCHJBD" hidden="1">#REF!</definedName>
    <definedName name="BExY2FS4LFX9OHOTQT7SJ2PXAC25" localSheetId="7" hidden="1">#REF!</definedName>
    <definedName name="BExY2FS4LFX9OHOTQT7SJ2PXAC25" localSheetId="3" hidden="1">#REF!</definedName>
    <definedName name="BExY2FS4LFX9OHOTQT7SJ2PXAC25" localSheetId="0" hidden="1">#REF!</definedName>
    <definedName name="BExY2FS4LFX9OHOTQT7SJ2PXAC25" localSheetId="1" hidden="1">#REF!</definedName>
    <definedName name="BExY2FS4LFX9OHOTQT7SJ2PXAC25" hidden="1">#REF!</definedName>
    <definedName name="BExY2GDPCZPVU0IQ6IJIB1YQQRQ6" localSheetId="7" hidden="1">#REF!</definedName>
    <definedName name="BExY2GDPCZPVU0IQ6IJIB1YQQRQ6" localSheetId="3" hidden="1">#REF!</definedName>
    <definedName name="BExY2GDPCZPVU0IQ6IJIB1YQQRQ6" localSheetId="0" hidden="1">#REF!</definedName>
    <definedName name="BExY2GDPCZPVU0IQ6IJIB1YQQRQ6" localSheetId="1" hidden="1">#REF!</definedName>
    <definedName name="BExY2GDPCZPVU0IQ6IJIB1YQQRQ6" hidden="1">#REF!</definedName>
    <definedName name="BExY2GTSZ3VA9TXLY7KW1LIAKJ61" localSheetId="7" hidden="1">#REF!</definedName>
    <definedName name="BExY2GTSZ3VA9TXLY7KW1LIAKJ61" localSheetId="3" hidden="1">#REF!</definedName>
    <definedName name="BExY2GTSZ3VA9TXLY7KW1LIAKJ61" localSheetId="0" hidden="1">#REF!</definedName>
    <definedName name="BExY2GTSZ3VA9TXLY7KW1LIAKJ61" localSheetId="1" hidden="1">#REF!</definedName>
    <definedName name="BExY2GTSZ3VA9TXLY7KW1LIAKJ61" hidden="1">#REF!</definedName>
    <definedName name="BExY2IXBR1SGYZH08T7QHKEFS8HA" localSheetId="7" hidden="1">#REF!</definedName>
    <definedName name="BExY2IXBR1SGYZH08T7QHKEFS8HA" localSheetId="3" hidden="1">#REF!</definedName>
    <definedName name="BExY2IXBR1SGYZH08T7QHKEFS8HA" localSheetId="0" hidden="1">#REF!</definedName>
    <definedName name="BExY2IXBR1SGYZH08T7QHKEFS8HA" localSheetId="1" hidden="1">#REF!</definedName>
    <definedName name="BExY2IXBR1SGYZH08T7QHKEFS8HA" hidden="1">#REF!</definedName>
    <definedName name="BExY2Q4B5FUDA5VU4VRUHX327QN0" localSheetId="7" hidden="1">#REF!</definedName>
    <definedName name="BExY2Q4B5FUDA5VU4VRUHX327QN0" localSheetId="3" hidden="1">#REF!</definedName>
    <definedName name="BExY2Q4B5FUDA5VU4VRUHX327QN0" localSheetId="0" hidden="1">#REF!</definedName>
    <definedName name="BExY2Q4B5FUDA5VU4VRUHX327QN0" localSheetId="1" hidden="1">#REF!</definedName>
    <definedName name="BExY2Q4B5FUDA5VU4VRUHX327QN0" hidden="1">#REF!</definedName>
    <definedName name="BExY2S7TM2NG7A1NFYPWIFAIKUCO" localSheetId="7" hidden="1">#REF!</definedName>
    <definedName name="BExY2S7TM2NG7A1NFYPWIFAIKUCO" localSheetId="3" hidden="1">#REF!</definedName>
    <definedName name="BExY2S7TM2NG7A1NFYPWIFAIKUCO" localSheetId="0" hidden="1">#REF!</definedName>
    <definedName name="BExY2S7TM2NG7A1NFYPWIFAIKUCO" localSheetId="1" hidden="1">#REF!</definedName>
    <definedName name="BExY2S7TM2NG7A1NFYPWIFAIKUCO" hidden="1">#REF!</definedName>
    <definedName name="BExY2Z3ZGRGD12RWANJZ8DFQO776" localSheetId="7" hidden="1">#REF!</definedName>
    <definedName name="BExY2Z3ZGRGD12RWANJZ8DFQO776" localSheetId="3" hidden="1">#REF!</definedName>
    <definedName name="BExY2Z3ZGRGD12RWANJZ8DFQO776" localSheetId="0" hidden="1">#REF!</definedName>
    <definedName name="BExY2Z3ZGRGD12RWANJZ8DFQO776" localSheetId="1" hidden="1">#REF!</definedName>
    <definedName name="BExY2Z3ZGRGD12RWANJZ8DFQO776" hidden="1">#REF!</definedName>
    <definedName name="BExY30WPXLJ01P42XKBSUF8KNOOK" localSheetId="7" hidden="1">#REF!</definedName>
    <definedName name="BExY30WPXLJ01P42XKBSUF8KNOOK" localSheetId="3" hidden="1">#REF!</definedName>
    <definedName name="BExY30WPXLJ01P42XKBSUF8KNOOK" localSheetId="0" hidden="1">#REF!</definedName>
    <definedName name="BExY30WPXLJ01P42XKBSUF8KNOOK" localSheetId="1" hidden="1">#REF!</definedName>
    <definedName name="BExY30WPXLJ01P42XKBSUF8KNOOK" hidden="1">#REF!</definedName>
    <definedName name="BExY3297KIB0C8Z1G99OS1MCEGTO" localSheetId="7" hidden="1">#REF!</definedName>
    <definedName name="BExY3297KIB0C8Z1G99OS1MCEGTO" localSheetId="3" hidden="1">#REF!</definedName>
    <definedName name="BExY3297KIB0C8Z1G99OS1MCEGTO" localSheetId="0" hidden="1">#REF!</definedName>
    <definedName name="BExY3297KIB0C8Z1G99OS1MCEGTO" localSheetId="1" hidden="1">#REF!</definedName>
    <definedName name="BExY3297KIB0C8Z1G99OS1MCEGTO" hidden="1">#REF!</definedName>
    <definedName name="BExY3HOSK7YI364K15OX70AVR6F1" localSheetId="7" hidden="1">#REF!</definedName>
    <definedName name="BExY3HOSK7YI364K15OX70AVR6F1" localSheetId="3" hidden="1">#REF!</definedName>
    <definedName name="BExY3HOSK7YI364K15OX70AVR6F1" localSheetId="0" hidden="1">#REF!</definedName>
    <definedName name="BExY3HOSK7YI364K15OX70AVR6F1" localSheetId="1" hidden="1">#REF!</definedName>
    <definedName name="BExY3HOSK7YI364K15OX70AVR6F1" hidden="1">#REF!</definedName>
    <definedName name="BExY3I526B4VA8JBTKXWE3FGVT0D" localSheetId="7" hidden="1">#REF!</definedName>
    <definedName name="BExY3I526B4VA8JBTKXWE3FGVT0D" localSheetId="3" hidden="1">#REF!</definedName>
    <definedName name="BExY3I526B4VA8JBTKXWE3FGVT0D" localSheetId="0" hidden="1">#REF!</definedName>
    <definedName name="BExY3I526B4VA8JBTKXWE3FGVT0D" localSheetId="1" hidden="1">#REF!</definedName>
    <definedName name="BExY3I526B4VA8JBTKXWE3FGVT0D" hidden="1">#REF!</definedName>
    <definedName name="BExY3I52TZR3GXQ9HDVDNIYLIGEH" localSheetId="7" hidden="1">#REF!</definedName>
    <definedName name="BExY3I52TZR3GXQ9HDVDNIYLIGEH" localSheetId="3" hidden="1">#REF!</definedName>
    <definedName name="BExY3I52TZR3GXQ9HDVDNIYLIGEH" localSheetId="0" hidden="1">#REF!</definedName>
    <definedName name="BExY3I52TZR3GXQ9HDVDNIYLIGEH" localSheetId="1" hidden="1">#REF!</definedName>
    <definedName name="BExY3I52TZR3GXQ9HDVDNIYLIGEH" hidden="1">#REF!</definedName>
    <definedName name="BExY3T89AUR83SOAZZ3OMDEJDQ39" localSheetId="7" hidden="1">#REF!</definedName>
    <definedName name="BExY3T89AUR83SOAZZ3OMDEJDQ39" localSheetId="3" hidden="1">#REF!</definedName>
    <definedName name="BExY3T89AUR83SOAZZ3OMDEJDQ39" localSheetId="0" hidden="1">#REF!</definedName>
    <definedName name="BExY3T89AUR83SOAZZ3OMDEJDQ39" localSheetId="1" hidden="1">#REF!</definedName>
    <definedName name="BExY3T89AUR83SOAZZ3OMDEJDQ39" hidden="1">#REF!</definedName>
    <definedName name="BExY3WZ7VO2K6TYCHDY754FY24AA" localSheetId="7" hidden="1">#REF!</definedName>
    <definedName name="BExY3WZ7VO2K6TYCHDY754FY24AA" localSheetId="3" hidden="1">#REF!</definedName>
    <definedName name="BExY3WZ7VO2K6TYCHDY754FY24AA" localSheetId="0" hidden="1">#REF!</definedName>
    <definedName name="BExY3WZ7VO2K6TYCHDY754FY24AA" localSheetId="1" hidden="1">#REF!</definedName>
    <definedName name="BExY3WZ7VO2K6TYCHDY754FY24AA" hidden="1">#REF!</definedName>
    <definedName name="BExY4BIG95HDDO6MY6WBUSWJIOLR" localSheetId="7" hidden="1">#REF!</definedName>
    <definedName name="BExY4BIG95HDDO6MY6WBUSWJIOLR" localSheetId="3" hidden="1">#REF!</definedName>
    <definedName name="BExY4BIG95HDDO6MY6WBUSWJIOLR" localSheetId="0" hidden="1">#REF!</definedName>
    <definedName name="BExY4BIG95HDDO6MY6WBUSWJIOLR" localSheetId="1" hidden="1">#REF!</definedName>
    <definedName name="BExY4BIG95HDDO6MY6WBUSWJIOLR" hidden="1">#REF!</definedName>
    <definedName name="BExY4MG771JQ84EMIVB6HQGGHZY7" localSheetId="7" hidden="1">#REF!</definedName>
    <definedName name="BExY4MG771JQ84EMIVB6HQGGHZY7" localSheetId="3" hidden="1">#REF!</definedName>
    <definedName name="BExY4MG771JQ84EMIVB6HQGGHZY7" localSheetId="0" hidden="1">#REF!</definedName>
    <definedName name="BExY4MG771JQ84EMIVB6HQGGHZY7" localSheetId="1" hidden="1">#REF!</definedName>
    <definedName name="BExY4MG771JQ84EMIVB6HQGGHZY7" hidden="1">#REF!</definedName>
    <definedName name="BExY4PWCSFB8P3J3TBQB2MD67263" localSheetId="7" hidden="1">#REF!</definedName>
    <definedName name="BExY4PWCSFB8P3J3TBQB2MD67263" localSheetId="3" hidden="1">#REF!</definedName>
    <definedName name="BExY4PWCSFB8P3J3TBQB2MD67263" localSheetId="0" hidden="1">#REF!</definedName>
    <definedName name="BExY4PWCSFB8P3J3TBQB2MD67263" localSheetId="1" hidden="1">#REF!</definedName>
    <definedName name="BExY4PWCSFB8P3J3TBQB2MD67263" hidden="1">#REF!</definedName>
    <definedName name="BExY4RP3BE6KYZDIKQZO4U4DIT33" localSheetId="7" hidden="1">#REF!</definedName>
    <definedName name="BExY4RP3BE6KYZDIKQZO4U4DIT33" localSheetId="3" hidden="1">#REF!</definedName>
    <definedName name="BExY4RP3BE6KYZDIKQZO4U4DIT33" localSheetId="0" hidden="1">#REF!</definedName>
    <definedName name="BExY4RP3BE6KYZDIKQZO4U4DIT33" localSheetId="1" hidden="1">#REF!</definedName>
    <definedName name="BExY4RP3BE6KYZDIKQZO4U4DIT33" hidden="1">#REF!</definedName>
    <definedName name="BExY4RZW3KK11JLYBA4DWZ92M6LQ" localSheetId="7" hidden="1">#REF!</definedName>
    <definedName name="BExY4RZW3KK11JLYBA4DWZ92M6LQ" localSheetId="3" hidden="1">#REF!</definedName>
    <definedName name="BExY4RZW3KK11JLYBA4DWZ92M6LQ" localSheetId="0" hidden="1">#REF!</definedName>
    <definedName name="BExY4RZW3KK11JLYBA4DWZ92M6LQ" localSheetId="1" hidden="1">#REF!</definedName>
    <definedName name="BExY4RZW3KK11JLYBA4DWZ92M6LQ" hidden="1">#REF!</definedName>
    <definedName name="BExY4XOVTTNVZ577RLIEC7NZQFIX" localSheetId="7" hidden="1">#REF!</definedName>
    <definedName name="BExY4XOVTTNVZ577RLIEC7NZQFIX" localSheetId="3" hidden="1">#REF!</definedName>
    <definedName name="BExY4XOVTTNVZ577RLIEC7NZQFIX" localSheetId="0" hidden="1">#REF!</definedName>
    <definedName name="BExY4XOVTTNVZ577RLIEC7NZQFIX" localSheetId="1" hidden="1">#REF!</definedName>
    <definedName name="BExY4XOVTTNVZ577RLIEC7NZQFIX" hidden="1">#REF!</definedName>
    <definedName name="BExY50JAF5CG01GTHAUS7I4ZLUDC" localSheetId="7" hidden="1">#REF!</definedName>
    <definedName name="BExY50JAF5CG01GTHAUS7I4ZLUDC" localSheetId="3" hidden="1">#REF!</definedName>
    <definedName name="BExY50JAF5CG01GTHAUS7I4ZLUDC" localSheetId="0" hidden="1">#REF!</definedName>
    <definedName name="BExY50JAF5CG01GTHAUS7I4ZLUDC" localSheetId="1" hidden="1">#REF!</definedName>
    <definedName name="BExY50JAF5CG01GTHAUS7I4ZLUDC" hidden="1">#REF!</definedName>
    <definedName name="BExY53J7EXFEOFTRNAHLK7IH3ACB" localSheetId="7" hidden="1">#REF!</definedName>
    <definedName name="BExY53J7EXFEOFTRNAHLK7IH3ACB" localSheetId="3" hidden="1">#REF!</definedName>
    <definedName name="BExY53J7EXFEOFTRNAHLK7IH3ACB" localSheetId="0" hidden="1">#REF!</definedName>
    <definedName name="BExY53J7EXFEOFTRNAHLK7IH3ACB" localSheetId="1" hidden="1">#REF!</definedName>
    <definedName name="BExY53J7EXFEOFTRNAHLK7IH3ACB" hidden="1">#REF!</definedName>
    <definedName name="BExY5515SJTJS3VM80M3YYR0WF37" localSheetId="7" hidden="1">#REF!</definedName>
    <definedName name="BExY5515SJTJS3VM80M3YYR0WF37" localSheetId="3" hidden="1">#REF!</definedName>
    <definedName name="BExY5515SJTJS3VM80M3YYR0WF37" localSheetId="0" hidden="1">#REF!</definedName>
    <definedName name="BExY5515SJTJS3VM80M3YYR0WF37" localSheetId="1" hidden="1">#REF!</definedName>
    <definedName name="BExY5515SJTJS3VM80M3YYR0WF37" hidden="1">#REF!</definedName>
    <definedName name="BExY5515WE39FQ3EG5QHG67V9C0O" localSheetId="7" hidden="1">#REF!</definedName>
    <definedName name="BExY5515WE39FQ3EG5QHG67V9C0O" localSheetId="3" hidden="1">#REF!</definedName>
    <definedName name="BExY5515WE39FQ3EG5QHG67V9C0O" localSheetId="0" hidden="1">#REF!</definedName>
    <definedName name="BExY5515WE39FQ3EG5QHG67V9C0O" localSheetId="1" hidden="1">#REF!</definedName>
    <definedName name="BExY5515WE39FQ3EG5QHG67V9C0O" hidden="1">#REF!</definedName>
    <definedName name="BExY5986WNAD8NFCPXC9TVLBU4FG" localSheetId="7" hidden="1">#REF!</definedName>
    <definedName name="BExY5986WNAD8NFCPXC9TVLBU4FG" localSheetId="3" hidden="1">#REF!</definedName>
    <definedName name="BExY5986WNAD8NFCPXC9TVLBU4FG" localSheetId="0" hidden="1">#REF!</definedName>
    <definedName name="BExY5986WNAD8NFCPXC9TVLBU4FG" localSheetId="1" hidden="1">#REF!</definedName>
    <definedName name="BExY5986WNAD8NFCPXC9TVLBU4FG" hidden="1">#REF!</definedName>
    <definedName name="BExY5DF9MS25IFNWGJ1YAS5MDN8R" localSheetId="7" hidden="1">#REF!</definedName>
    <definedName name="BExY5DF9MS25IFNWGJ1YAS5MDN8R" localSheetId="3" hidden="1">#REF!</definedName>
    <definedName name="BExY5DF9MS25IFNWGJ1YAS5MDN8R" localSheetId="0" hidden="1">#REF!</definedName>
    <definedName name="BExY5DF9MS25IFNWGJ1YAS5MDN8R" localSheetId="1" hidden="1">#REF!</definedName>
    <definedName name="BExY5DF9MS25IFNWGJ1YAS5MDN8R" hidden="1">#REF!</definedName>
    <definedName name="BExY5ERVGL3UM2MGT8LJ0XPKTZEK" localSheetId="7" hidden="1">#REF!</definedName>
    <definedName name="BExY5ERVGL3UM2MGT8LJ0XPKTZEK" localSheetId="3" hidden="1">#REF!</definedName>
    <definedName name="BExY5ERVGL3UM2MGT8LJ0XPKTZEK" localSheetId="0" hidden="1">#REF!</definedName>
    <definedName name="BExY5ERVGL3UM2MGT8LJ0XPKTZEK" localSheetId="1" hidden="1">#REF!</definedName>
    <definedName name="BExY5ERVGL3UM2MGT8LJ0XPKTZEK" hidden="1">#REF!</definedName>
    <definedName name="BExY5EX6NJFK8W754ZVZDN5DS04K" localSheetId="7" hidden="1">#REF!</definedName>
    <definedName name="BExY5EX6NJFK8W754ZVZDN5DS04K" localSheetId="3" hidden="1">#REF!</definedName>
    <definedName name="BExY5EX6NJFK8W754ZVZDN5DS04K" localSheetId="0" hidden="1">#REF!</definedName>
    <definedName name="BExY5EX6NJFK8W754ZVZDN5DS04K" localSheetId="1" hidden="1">#REF!</definedName>
    <definedName name="BExY5EX6NJFK8W754ZVZDN5DS04K" hidden="1">#REF!</definedName>
    <definedName name="BExY5S3XD1NJT109CV54IFOHVLQ6" localSheetId="7" hidden="1">#REF!</definedName>
    <definedName name="BExY5S3XD1NJT109CV54IFOHVLQ6" localSheetId="3" hidden="1">#REF!</definedName>
    <definedName name="BExY5S3XD1NJT109CV54IFOHVLQ6" localSheetId="0" hidden="1">#REF!</definedName>
    <definedName name="BExY5S3XD1NJT109CV54IFOHVLQ6" localSheetId="1" hidden="1">#REF!</definedName>
    <definedName name="BExY5S3XD1NJT109CV54IFOHVLQ6" hidden="1">#REF!</definedName>
    <definedName name="BExY5W088PPAPLSMR2P7FV2CRDCT" localSheetId="7" hidden="1">#REF!</definedName>
    <definedName name="BExY5W088PPAPLSMR2P7FV2CRDCT" localSheetId="3" hidden="1">#REF!</definedName>
    <definedName name="BExY5W088PPAPLSMR2P7FV2CRDCT" localSheetId="0" hidden="1">#REF!</definedName>
    <definedName name="BExY5W088PPAPLSMR2P7FV2CRDCT" localSheetId="1" hidden="1">#REF!</definedName>
    <definedName name="BExY5W088PPAPLSMR2P7FV2CRDCT" hidden="1">#REF!</definedName>
    <definedName name="BExY6KA6BQ6H4SH5EMJBVF8UR4ZY" localSheetId="7" hidden="1">#REF!</definedName>
    <definedName name="BExY6KA6BQ6H4SH5EMJBVF8UR4ZY" localSheetId="3" hidden="1">#REF!</definedName>
    <definedName name="BExY6KA6BQ6H4SH5EMJBVF8UR4ZY" localSheetId="0" hidden="1">#REF!</definedName>
    <definedName name="BExY6KA6BQ6H4SH5EMJBVF8UR4ZY" localSheetId="1" hidden="1">#REF!</definedName>
    <definedName name="BExY6KA6BQ6H4SH5EMJBVF8UR4ZY" hidden="1">#REF!</definedName>
    <definedName name="BExY6KVS1MMZ2R34PGEFR2BMTU9W" localSheetId="7" hidden="1">#REF!</definedName>
    <definedName name="BExY6KVS1MMZ2R34PGEFR2BMTU9W" localSheetId="3" hidden="1">#REF!</definedName>
    <definedName name="BExY6KVS1MMZ2R34PGEFR2BMTU9W" localSheetId="0" hidden="1">#REF!</definedName>
    <definedName name="BExY6KVS1MMZ2R34PGEFR2BMTU9W" localSheetId="1" hidden="1">#REF!</definedName>
    <definedName name="BExY6KVS1MMZ2R34PGEFR2BMTU9W" hidden="1">#REF!</definedName>
    <definedName name="BExY6Q9YY7LW745GP7CYOGGSPHGE" localSheetId="7" hidden="1">#REF!</definedName>
    <definedName name="BExY6Q9YY7LW745GP7CYOGGSPHGE" localSheetId="3" hidden="1">#REF!</definedName>
    <definedName name="BExY6Q9YY7LW745GP7CYOGGSPHGE" localSheetId="0" hidden="1">#REF!</definedName>
    <definedName name="BExY6Q9YY7LW745GP7CYOGGSPHGE" localSheetId="1" hidden="1">#REF!</definedName>
    <definedName name="BExY6Q9YY7LW745GP7CYOGGSPHGE" hidden="1">#REF!</definedName>
    <definedName name="BExY6R6BYIQZ4OR1E7YI0OVOC08W" localSheetId="7" hidden="1">#REF!</definedName>
    <definedName name="BExY6R6BYIQZ4OR1E7YI0OVOC08W" localSheetId="3" hidden="1">#REF!</definedName>
    <definedName name="BExY6R6BYIQZ4OR1E7YI0OVOC08W" localSheetId="0" hidden="1">#REF!</definedName>
    <definedName name="BExY6R6BYIQZ4OR1E7YI0OVOC08W" localSheetId="1" hidden="1">#REF!</definedName>
    <definedName name="BExY6R6BYIQZ4OR1E7YI0OVOC08W" hidden="1">#REF!</definedName>
    <definedName name="BExZIA3C8LKJTEH3MKQ57KJH5TA2" localSheetId="7" hidden="1">#REF!</definedName>
    <definedName name="BExZIA3C8LKJTEH3MKQ57KJH5TA2" localSheetId="3" hidden="1">#REF!</definedName>
    <definedName name="BExZIA3C8LKJTEH3MKQ57KJH5TA2" localSheetId="0" hidden="1">#REF!</definedName>
    <definedName name="BExZIA3C8LKJTEH3MKQ57KJH5TA2" localSheetId="1" hidden="1">#REF!</definedName>
    <definedName name="BExZIA3C8LKJTEH3MKQ57KJH5TA2" hidden="1">#REF!</definedName>
    <definedName name="BExZIGDWFIOPMMVCRWX45OIJ5AP3" localSheetId="7" hidden="1">#REF!</definedName>
    <definedName name="BExZIGDWFIOPMMVCRWX45OIJ5AP3" localSheetId="3" hidden="1">#REF!</definedName>
    <definedName name="BExZIGDWFIOPMMVCRWX45OIJ5AP3" localSheetId="0" hidden="1">#REF!</definedName>
    <definedName name="BExZIGDWFIOPMMVCRWX45OIJ5AP3" localSheetId="1" hidden="1">#REF!</definedName>
    <definedName name="BExZIGDWFIOPMMVCRWX45OIJ5AP3" hidden="1">#REF!</definedName>
    <definedName name="BExZIIHH3QNQE3GFMHEE4UMHY6WQ" localSheetId="7" hidden="1">#REF!</definedName>
    <definedName name="BExZIIHH3QNQE3GFMHEE4UMHY6WQ" localSheetId="3" hidden="1">#REF!</definedName>
    <definedName name="BExZIIHH3QNQE3GFMHEE4UMHY6WQ" localSheetId="0" hidden="1">#REF!</definedName>
    <definedName name="BExZIIHH3QNQE3GFMHEE4UMHY6WQ" localSheetId="1" hidden="1">#REF!</definedName>
    <definedName name="BExZIIHH3QNQE3GFMHEE4UMHY6WQ" hidden="1">#REF!</definedName>
    <definedName name="BExZIYO22G5UXOB42GDLYGVRJ6U7" localSheetId="7" hidden="1">#REF!</definedName>
    <definedName name="BExZIYO22G5UXOB42GDLYGVRJ6U7" localSheetId="3" hidden="1">#REF!</definedName>
    <definedName name="BExZIYO22G5UXOB42GDLYGVRJ6U7" localSheetId="0" hidden="1">#REF!</definedName>
    <definedName name="BExZIYO22G5UXOB42GDLYGVRJ6U7" localSheetId="1" hidden="1">#REF!</definedName>
    <definedName name="BExZIYO22G5UXOB42GDLYGVRJ6U7" hidden="1">#REF!</definedName>
    <definedName name="BExZJ7I9T8XU4MZRKJ1VVU76V2LZ" localSheetId="7" hidden="1">#REF!</definedName>
    <definedName name="BExZJ7I9T8XU4MZRKJ1VVU76V2LZ" localSheetId="3" hidden="1">#REF!</definedName>
    <definedName name="BExZJ7I9T8XU4MZRKJ1VVU76V2LZ" localSheetId="0" hidden="1">#REF!</definedName>
    <definedName name="BExZJ7I9T8XU4MZRKJ1VVU76V2LZ" localSheetId="1" hidden="1">#REF!</definedName>
    <definedName name="BExZJ7I9T8XU4MZRKJ1VVU76V2LZ" hidden="1">#REF!</definedName>
    <definedName name="BExZJMY170JCUU1RWASNZ1HJPRTA" localSheetId="7" hidden="1">#REF!</definedName>
    <definedName name="BExZJMY170JCUU1RWASNZ1HJPRTA" localSheetId="3" hidden="1">#REF!</definedName>
    <definedName name="BExZJMY170JCUU1RWASNZ1HJPRTA" localSheetId="0" hidden="1">#REF!</definedName>
    <definedName name="BExZJMY170JCUU1RWASNZ1HJPRTA" localSheetId="1" hidden="1">#REF!</definedName>
    <definedName name="BExZJMY170JCUU1RWASNZ1HJPRTA" hidden="1">#REF!</definedName>
    <definedName name="BExZJOQR77H0P4SUKVYACDCFBBXO" localSheetId="7" hidden="1">#REF!</definedName>
    <definedName name="BExZJOQR77H0P4SUKVYACDCFBBXO" localSheetId="3" hidden="1">#REF!</definedName>
    <definedName name="BExZJOQR77H0P4SUKVYACDCFBBXO" localSheetId="0" hidden="1">#REF!</definedName>
    <definedName name="BExZJOQR77H0P4SUKVYACDCFBBXO" localSheetId="1" hidden="1">#REF!</definedName>
    <definedName name="BExZJOQR77H0P4SUKVYACDCFBBXO" hidden="1">#REF!</definedName>
    <definedName name="BExZJS6RG34ODDY9HMZ0O34MEMSB" localSheetId="7" hidden="1">#REF!</definedName>
    <definedName name="BExZJS6RG34ODDY9HMZ0O34MEMSB" localSheetId="3" hidden="1">#REF!</definedName>
    <definedName name="BExZJS6RG34ODDY9HMZ0O34MEMSB" localSheetId="0" hidden="1">#REF!</definedName>
    <definedName name="BExZJS6RG34ODDY9HMZ0O34MEMSB" localSheetId="1" hidden="1">#REF!</definedName>
    <definedName name="BExZJS6RG34ODDY9HMZ0O34MEMSB" hidden="1">#REF!</definedName>
    <definedName name="BExZK34NR4BAD7HJAP7SQ926UQP3" localSheetId="7" hidden="1">#REF!</definedName>
    <definedName name="BExZK34NR4BAD7HJAP7SQ926UQP3" localSheetId="3" hidden="1">#REF!</definedName>
    <definedName name="BExZK34NR4BAD7HJAP7SQ926UQP3" localSheetId="0" hidden="1">#REF!</definedName>
    <definedName name="BExZK34NR4BAD7HJAP7SQ926UQP3" localSheetId="1" hidden="1">#REF!</definedName>
    <definedName name="BExZK34NR4BAD7HJAP7SQ926UQP3" hidden="1">#REF!</definedName>
    <definedName name="BExZK3FGPHH5H771U7D5XY7XBS6E" localSheetId="7" hidden="1">#REF!</definedName>
    <definedName name="BExZK3FGPHH5H771U7D5XY7XBS6E" localSheetId="3" hidden="1">#REF!</definedName>
    <definedName name="BExZK3FGPHH5H771U7D5XY7XBS6E" localSheetId="0" hidden="1">#REF!</definedName>
    <definedName name="BExZK3FGPHH5H771U7D5XY7XBS6E" localSheetId="1" hidden="1">#REF!</definedName>
    <definedName name="BExZK3FGPHH5H771U7D5XY7XBS6E" hidden="1">#REF!</definedName>
    <definedName name="BExZK46CVVS9X1BZ6LLL71016ENT" localSheetId="7" hidden="1">#REF!</definedName>
    <definedName name="BExZK46CVVS9X1BZ6LLL71016ENT" localSheetId="3" hidden="1">#REF!</definedName>
    <definedName name="BExZK46CVVS9X1BZ6LLL71016ENT" localSheetId="0" hidden="1">#REF!</definedName>
    <definedName name="BExZK46CVVS9X1BZ6LLL71016ENT" localSheetId="1" hidden="1">#REF!</definedName>
    <definedName name="BExZK46CVVS9X1BZ6LLL71016ENT" hidden="1">#REF!</definedName>
    <definedName name="BExZK52PZLTP1F04T09MP30BVT7H" localSheetId="7" hidden="1">#REF!</definedName>
    <definedName name="BExZK52PZLTP1F04T09MP30BVT7H" localSheetId="3" hidden="1">#REF!</definedName>
    <definedName name="BExZK52PZLTP1F04T09MP30BVT7H" localSheetId="0" hidden="1">#REF!</definedName>
    <definedName name="BExZK52PZLTP1F04T09MP30BVT7H" localSheetId="1" hidden="1">#REF!</definedName>
    <definedName name="BExZK52PZLTP1F04T09MP30BVT7H" hidden="1">#REF!</definedName>
    <definedName name="BExZKHYORG3O8C772XPFHM1N8T80" localSheetId="7" hidden="1">#REF!</definedName>
    <definedName name="BExZKHYORG3O8C772XPFHM1N8T80" localSheetId="3" hidden="1">#REF!</definedName>
    <definedName name="BExZKHYORG3O8C772XPFHM1N8T80" localSheetId="0" hidden="1">#REF!</definedName>
    <definedName name="BExZKHYORG3O8C772XPFHM1N8T80" localSheetId="1" hidden="1">#REF!</definedName>
    <definedName name="BExZKHYORG3O8C772XPFHM1N8T80" hidden="1">#REF!</definedName>
    <definedName name="BExZKJRF2IRR57DG9CLC7MSHWNNN" localSheetId="7" hidden="1">#REF!</definedName>
    <definedName name="BExZKJRF2IRR57DG9CLC7MSHWNNN" localSheetId="3" hidden="1">#REF!</definedName>
    <definedName name="BExZKJRF2IRR57DG9CLC7MSHWNNN" localSheetId="0" hidden="1">#REF!</definedName>
    <definedName name="BExZKJRF2IRR57DG9CLC7MSHWNNN" localSheetId="1" hidden="1">#REF!</definedName>
    <definedName name="BExZKJRF2IRR57DG9CLC7MSHWNNN" hidden="1">#REF!</definedName>
    <definedName name="BExZKV5GYXO0X760SBD9TWTIQHGI" localSheetId="7" hidden="1">#REF!</definedName>
    <definedName name="BExZKV5GYXO0X760SBD9TWTIQHGI" localSheetId="3" hidden="1">#REF!</definedName>
    <definedName name="BExZKV5GYXO0X760SBD9TWTIQHGI" localSheetId="0" hidden="1">#REF!</definedName>
    <definedName name="BExZKV5GYXO0X760SBD9TWTIQHGI" localSheetId="1" hidden="1">#REF!</definedName>
    <definedName name="BExZKV5GYXO0X760SBD9TWTIQHGI" hidden="1">#REF!</definedName>
    <definedName name="BExZKZCGNEA9IPON37A91L4H4H17" localSheetId="7" hidden="1">#REF!</definedName>
    <definedName name="BExZKZCGNEA9IPON37A91L4H4H17" localSheetId="3" hidden="1">#REF!</definedName>
    <definedName name="BExZKZCGNEA9IPON37A91L4H4H17" localSheetId="0" hidden="1">#REF!</definedName>
    <definedName name="BExZKZCGNEA9IPON37A91L4H4H17" localSheetId="1" hidden="1">#REF!</definedName>
    <definedName name="BExZKZCGNEA9IPON37A91L4H4H17" hidden="1">#REF!</definedName>
    <definedName name="BExZL6E4YVXRUN7ZGF2BIGIXFR8K" localSheetId="7" hidden="1">#REF!</definedName>
    <definedName name="BExZL6E4YVXRUN7ZGF2BIGIXFR8K" localSheetId="3" hidden="1">#REF!</definedName>
    <definedName name="BExZL6E4YVXRUN7ZGF2BIGIXFR8K" localSheetId="0" hidden="1">#REF!</definedName>
    <definedName name="BExZL6E4YVXRUN7ZGF2BIGIXFR8K" localSheetId="1" hidden="1">#REF!</definedName>
    <definedName name="BExZL6E4YVXRUN7ZGF2BIGIXFR8K" hidden="1">#REF!</definedName>
    <definedName name="BExZLF2ZTA4EPN0GHO7C5O8DZ1SN" localSheetId="7" hidden="1">#REF!</definedName>
    <definedName name="BExZLF2ZTA4EPN0GHO7C5O8DZ1SN" localSheetId="3" hidden="1">#REF!</definedName>
    <definedName name="BExZLF2ZTA4EPN0GHO7C5O8DZ1SN" localSheetId="0" hidden="1">#REF!</definedName>
    <definedName name="BExZLF2ZTA4EPN0GHO7C5O8DZ1SN" localSheetId="1" hidden="1">#REF!</definedName>
    <definedName name="BExZLF2ZTA4EPN0GHO7C5O8DZ1SN" hidden="1">#REF!</definedName>
    <definedName name="BExZLGVLMKTPFXG42QYT0PO81G7F" localSheetId="7" hidden="1">#REF!</definedName>
    <definedName name="BExZLGVLMKTPFXG42QYT0PO81G7F" localSheetId="3" hidden="1">#REF!</definedName>
    <definedName name="BExZLGVLMKTPFXG42QYT0PO81G7F" localSheetId="0" hidden="1">#REF!</definedName>
    <definedName name="BExZLGVLMKTPFXG42QYT0PO81G7F" localSheetId="1" hidden="1">#REF!</definedName>
    <definedName name="BExZLGVLMKTPFXG42QYT0PO81G7F" hidden="1">#REF!</definedName>
    <definedName name="BExZLHRYQQ7BYD3VQWHVTZGYGRCT" localSheetId="7" hidden="1">#REF!</definedName>
    <definedName name="BExZLHRYQQ7BYD3VQWHVTZGYGRCT" localSheetId="3" hidden="1">#REF!</definedName>
    <definedName name="BExZLHRYQQ7BYD3VQWHVTZGYGRCT" localSheetId="0" hidden="1">#REF!</definedName>
    <definedName name="BExZLHRYQQ7BYD3VQWHVTZGYGRCT" localSheetId="1" hidden="1">#REF!</definedName>
    <definedName name="BExZLHRYQQ7BYD3VQWHVTZGYGRCT" hidden="1">#REF!</definedName>
    <definedName name="BExZLKMK7LRK14S09WLMH7MXSQXM" localSheetId="7" hidden="1">#REF!</definedName>
    <definedName name="BExZLKMK7LRK14S09WLMH7MXSQXM" localSheetId="3" hidden="1">#REF!</definedName>
    <definedName name="BExZLKMK7LRK14S09WLMH7MXSQXM" localSheetId="0" hidden="1">#REF!</definedName>
    <definedName name="BExZLKMK7LRK14S09WLMH7MXSQXM" localSheetId="1" hidden="1">#REF!</definedName>
    <definedName name="BExZLKMK7LRK14S09WLMH7MXSQXM" hidden="1">#REF!</definedName>
    <definedName name="BExZM503X0NZBS0FF22LK2RGG6GP" localSheetId="7" hidden="1">#REF!</definedName>
    <definedName name="BExZM503X0NZBS0FF22LK2RGG6GP" localSheetId="3" hidden="1">#REF!</definedName>
    <definedName name="BExZM503X0NZBS0FF22LK2RGG6GP" localSheetId="0" hidden="1">#REF!</definedName>
    <definedName name="BExZM503X0NZBS0FF22LK2RGG6GP" localSheetId="1" hidden="1">#REF!</definedName>
    <definedName name="BExZM503X0NZBS0FF22LK2RGG6GP" hidden="1">#REF!</definedName>
    <definedName name="BExZM7JVLG0W8EG5RBU915U3SKBY" localSheetId="7" hidden="1">#REF!</definedName>
    <definedName name="BExZM7JVLG0W8EG5RBU915U3SKBY" localSheetId="3" hidden="1">#REF!</definedName>
    <definedName name="BExZM7JVLG0W8EG5RBU915U3SKBY" localSheetId="0" hidden="1">#REF!</definedName>
    <definedName name="BExZM7JVLG0W8EG5RBU915U3SKBY" localSheetId="1" hidden="1">#REF!</definedName>
    <definedName name="BExZM7JVLG0W8EG5RBU915U3SKBY" hidden="1">#REF!</definedName>
    <definedName name="BExZM85FOVUFF110XMQ9O2ODSJUK" localSheetId="7" hidden="1">#REF!</definedName>
    <definedName name="BExZM85FOVUFF110XMQ9O2ODSJUK" localSheetId="3" hidden="1">#REF!</definedName>
    <definedName name="BExZM85FOVUFF110XMQ9O2ODSJUK" localSheetId="0" hidden="1">#REF!</definedName>
    <definedName name="BExZM85FOVUFF110XMQ9O2ODSJUK" localSheetId="1" hidden="1">#REF!</definedName>
    <definedName name="BExZM85FOVUFF110XMQ9O2ODSJUK" hidden="1">#REF!</definedName>
    <definedName name="BExZMF1MMTZ1TA14PZ8ASSU2CBSP" localSheetId="7" hidden="1">#REF!</definedName>
    <definedName name="BExZMF1MMTZ1TA14PZ8ASSU2CBSP" localSheetId="3" hidden="1">#REF!</definedName>
    <definedName name="BExZMF1MMTZ1TA14PZ8ASSU2CBSP" localSheetId="0" hidden="1">#REF!</definedName>
    <definedName name="BExZMF1MMTZ1TA14PZ8ASSU2CBSP" localSheetId="1" hidden="1">#REF!</definedName>
    <definedName name="BExZMF1MMTZ1TA14PZ8ASSU2CBSP" hidden="1">#REF!</definedName>
    <definedName name="BExZMH54ZU6X4KM0375X9K5VJDZN" localSheetId="7" hidden="1">#REF!</definedName>
    <definedName name="BExZMH54ZU6X4KM0375X9K5VJDZN" localSheetId="3" hidden="1">#REF!</definedName>
    <definedName name="BExZMH54ZU6X4KM0375X9K5VJDZN" localSheetId="0" hidden="1">#REF!</definedName>
    <definedName name="BExZMH54ZU6X4KM0375X9K5VJDZN" localSheetId="1" hidden="1">#REF!</definedName>
    <definedName name="BExZMH54ZU6X4KM0375X9K5VJDZN" hidden="1">#REF!</definedName>
    <definedName name="BExZMKL5YQZD7F0FUCSVFGLPFK52" localSheetId="7" hidden="1">#REF!</definedName>
    <definedName name="BExZMKL5YQZD7F0FUCSVFGLPFK52" localSheetId="3" hidden="1">#REF!</definedName>
    <definedName name="BExZMKL5YQZD7F0FUCSVFGLPFK52" localSheetId="0" hidden="1">#REF!</definedName>
    <definedName name="BExZMKL5YQZD7F0FUCSVFGLPFK52" localSheetId="1" hidden="1">#REF!</definedName>
    <definedName name="BExZMKL5YQZD7F0FUCSVFGLPFK52" hidden="1">#REF!</definedName>
    <definedName name="BExZMOC3VNZALJM71X2T6FV91GTB" localSheetId="7" hidden="1">#REF!</definedName>
    <definedName name="BExZMOC3VNZALJM71X2T6FV91GTB" localSheetId="3" hidden="1">#REF!</definedName>
    <definedName name="BExZMOC3VNZALJM71X2T6FV91GTB" localSheetId="0" hidden="1">#REF!</definedName>
    <definedName name="BExZMOC3VNZALJM71X2T6FV91GTB" localSheetId="1" hidden="1">#REF!</definedName>
    <definedName name="BExZMOC3VNZALJM71X2T6FV91GTB" hidden="1">#REF!</definedName>
    <definedName name="BExZMRHA7TTR9QKJOMONHRVY3YOF" localSheetId="7" hidden="1">#REF!</definedName>
    <definedName name="BExZMRHA7TTR9QKJOMONHRVY3YOF" localSheetId="3" hidden="1">#REF!</definedName>
    <definedName name="BExZMRHA7TTR9QKJOMONHRVY3YOF" localSheetId="0" hidden="1">#REF!</definedName>
    <definedName name="BExZMRHA7TTR9QKJOMONHRVY3YOF" localSheetId="1" hidden="1">#REF!</definedName>
    <definedName name="BExZMRHA7TTR9QKJOMONHRVY3YOF" hidden="1">#REF!</definedName>
    <definedName name="BExZMXH39OB0I43XEL3K11U3G9PM" localSheetId="7" hidden="1">#REF!</definedName>
    <definedName name="BExZMXH39OB0I43XEL3K11U3G9PM" localSheetId="3" hidden="1">#REF!</definedName>
    <definedName name="BExZMXH39OB0I43XEL3K11U3G9PM" localSheetId="0" hidden="1">#REF!</definedName>
    <definedName name="BExZMXH39OB0I43XEL3K11U3G9PM" localSheetId="1" hidden="1">#REF!</definedName>
    <definedName name="BExZMXH39OB0I43XEL3K11U3G9PM" hidden="1">#REF!</definedName>
    <definedName name="BExZMZQ3RBKDHT5GLFNLS52OSJA0" localSheetId="7" hidden="1">#REF!</definedName>
    <definedName name="BExZMZQ3RBKDHT5GLFNLS52OSJA0" localSheetId="3" hidden="1">#REF!</definedName>
    <definedName name="BExZMZQ3RBKDHT5GLFNLS52OSJA0" localSheetId="0" hidden="1">#REF!</definedName>
    <definedName name="BExZMZQ3RBKDHT5GLFNLS52OSJA0" localSheetId="1" hidden="1">#REF!</definedName>
    <definedName name="BExZMZQ3RBKDHT5GLFNLS52OSJA0" hidden="1">#REF!</definedName>
    <definedName name="BExZN2F7Y2J2L2LN5WZRG949MS4A" localSheetId="7" hidden="1">#REF!</definedName>
    <definedName name="BExZN2F7Y2J2L2LN5WZRG949MS4A" localSheetId="3" hidden="1">#REF!</definedName>
    <definedName name="BExZN2F7Y2J2L2LN5WZRG949MS4A" localSheetId="0" hidden="1">#REF!</definedName>
    <definedName name="BExZN2F7Y2J2L2LN5WZRG949MS4A" localSheetId="1" hidden="1">#REF!</definedName>
    <definedName name="BExZN2F7Y2J2L2LN5WZRG949MS4A" hidden="1">#REF!</definedName>
    <definedName name="BExZN847WUWKRYTZWG9TCQZJS3OL" localSheetId="7" hidden="1">#REF!</definedName>
    <definedName name="BExZN847WUWKRYTZWG9TCQZJS3OL" localSheetId="3" hidden="1">#REF!</definedName>
    <definedName name="BExZN847WUWKRYTZWG9TCQZJS3OL" localSheetId="0" hidden="1">#REF!</definedName>
    <definedName name="BExZN847WUWKRYTZWG9TCQZJS3OL" localSheetId="1" hidden="1">#REF!</definedName>
    <definedName name="BExZN847WUWKRYTZWG9TCQZJS3OL" hidden="1">#REF!</definedName>
    <definedName name="BExZNA2ALK6RDWFAXZQCL9TWRDCF" localSheetId="7" hidden="1">#REF!</definedName>
    <definedName name="BExZNA2ALK6RDWFAXZQCL9TWRDCF" localSheetId="3" hidden="1">#REF!</definedName>
    <definedName name="BExZNA2ALK6RDWFAXZQCL9TWRDCF" localSheetId="0" hidden="1">#REF!</definedName>
    <definedName name="BExZNA2ALK6RDWFAXZQCL9TWRDCF" localSheetId="1" hidden="1">#REF!</definedName>
    <definedName name="BExZNA2ALK6RDWFAXZQCL9TWRDCF" hidden="1">#REF!</definedName>
    <definedName name="BExZNH3VISFF4NQI11BZDP5IQ7VG" localSheetId="7" hidden="1">#REF!</definedName>
    <definedName name="BExZNH3VISFF4NQI11BZDP5IQ7VG" localSheetId="3" hidden="1">#REF!</definedName>
    <definedName name="BExZNH3VISFF4NQI11BZDP5IQ7VG" localSheetId="0" hidden="1">#REF!</definedName>
    <definedName name="BExZNH3VISFF4NQI11BZDP5IQ7VG" localSheetId="1" hidden="1">#REF!</definedName>
    <definedName name="BExZNH3VISFF4NQI11BZDP5IQ7VG" hidden="1">#REF!</definedName>
    <definedName name="BExZNJYCFYVMAOI62GB2BABK1ELE" localSheetId="7" hidden="1">#REF!</definedName>
    <definedName name="BExZNJYCFYVMAOI62GB2BABK1ELE" localSheetId="3" hidden="1">#REF!</definedName>
    <definedName name="BExZNJYCFYVMAOI62GB2BABK1ELE" localSheetId="0" hidden="1">#REF!</definedName>
    <definedName name="BExZNJYCFYVMAOI62GB2BABK1ELE" localSheetId="1" hidden="1">#REF!</definedName>
    <definedName name="BExZNJYCFYVMAOI62GB2BABK1ELE" hidden="1">#REF!</definedName>
    <definedName name="BExZNLGAA6ATMJW0Y28J4OI5W27I" localSheetId="7" hidden="1">#REF!</definedName>
    <definedName name="BExZNLGAA6ATMJW0Y28J4OI5W27I" localSheetId="3" hidden="1">#REF!</definedName>
    <definedName name="BExZNLGAA6ATMJW0Y28J4OI5W27I" localSheetId="0" hidden="1">#REF!</definedName>
    <definedName name="BExZNLGAA6ATMJW0Y28J4OI5W27I" localSheetId="1" hidden="1">#REF!</definedName>
    <definedName name="BExZNLGAA6ATMJW0Y28J4OI5W27I" hidden="1">#REF!</definedName>
    <definedName name="BExZNP7916CH3QP4VCZEULUIKKS5" localSheetId="7" hidden="1">#REF!</definedName>
    <definedName name="BExZNP7916CH3QP4VCZEULUIKKS5" localSheetId="3" hidden="1">#REF!</definedName>
    <definedName name="BExZNP7916CH3QP4VCZEULUIKKS5" localSheetId="0" hidden="1">#REF!</definedName>
    <definedName name="BExZNP7916CH3QP4VCZEULUIKKS5" localSheetId="1" hidden="1">#REF!</definedName>
    <definedName name="BExZNP7916CH3QP4VCZEULUIKKS5" hidden="1">#REF!</definedName>
    <definedName name="BExZNV707LIU6Z5H6QI6H67LHTI1" localSheetId="7" hidden="1">#REF!</definedName>
    <definedName name="BExZNV707LIU6Z5H6QI6H67LHTI1" localSheetId="3" hidden="1">#REF!</definedName>
    <definedName name="BExZNV707LIU6Z5H6QI6H67LHTI1" localSheetId="0" hidden="1">#REF!</definedName>
    <definedName name="BExZNV707LIU6Z5H6QI6H67LHTI1" localSheetId="1" hidden="1">#REF!</definedName>
    <definedName name="BExZNV707LIU6Z5H6QI6H67LHTI1" hidden="1">#REF!</definedName>
    <definedName name="BExZNVCBKB930QQ9QW7KSGOZ0V1M" localSheetId="7" hidden="1">#REF!</definedName>
    <definedName name="BExZNVCBKB930QQ9QW7KSGOZ0V1M" localSheetId="3" hidden="1">#REF!</definedName>
    <definedName name="BExZNVCBKB930QQ9QW7KSGOZ0V1M" localSheetId="0" hidden="1">#REF!</definedName>
    <definedName name="BExZNVCBKB930QQ9QW7KSGOZ0V1M" localSheetId="1" hidden="1">#REF!</definedName>
    <definedName name="BExZNVCBKB930QQ9QW7KSGOZ0V1M" hidden="1">#REF!</definedName>
    <definedName name="BExZNW8QJ18X0RSGFDWAE9ZSDX39" localSheetId="7" hidden="1">#REF!</definedName>
    <definedName name="BExZNW8QJ18X0RSGFDWAE9ZSDX39" localSheetId="3" hidden="1">#REF!</definedName>
    <definedName name="BExZNW8QJ18X0RSGFDWAE9ZSDX39" localSheetId="0" hidden="1">#REF!</definedName>
    <definedName name="BExZNW8QJ18X0RSGFDWAE9ZSDX39" localSheetId="1" hidden="1">#REF!</definedName>
    <definedName name="BExZNW8QJ18X0RSGFDWAE9ZSDX39" hidden="1">#REF!</definedName>
    <definedName name="BExZNZDWRS6Q40L8OCWFEIVI0A1O" localSheetId="7" hidden="1">#REF!</definedName>
    <definedName name="BExZNZDWRS6Q40L8OCWFEIVI0A1O" localSheetId="3" hidden="1">#REF!</definedName>
    <definedName name="BExZNZDWRS6Q40L8OCWFEIVI0A1O" localSheetId="0" hidden="1">#REF!</definedName>
    <definedName name="BExZNZDWRS6Q40L8OCWFEIVI0A1O" localSheetId="1" hidden="1">#REF!</definedName>
    <definedName name="BExZNZDWRS6Q40L8OCWFEIVI0A1O" hidden="1">#REF!</definedName>
    <definedName name="BExZOBO9NYLGVJQ31LVQ9XS2ZT4N" localSheetId="7" hidden="1">#REF!</definedName>
    <definedName name="BExZOBO9NYLGVJQ31LVQ9XS2ZT4N" localSheetId="3" hidden="1">#REF!</definedName>
    <definedName name="BExZOBO9NYLGVJQ31LVQ9XS2ZT4N" localSheetId="0" hidden="1">#REF!</definedName>
    <definedName name="BExZOBO9NYLGVJQ31LVQ9XS2ZT4N" localSheetId="1" hidden="1">#REF!</definedName>
    <definedName name="BExZOBO9NYLGVJQ31LVQ9XS2ZT4N" hidden="1">#REF!</definedName>
    <definedName name="BExZOETNB1CJ3Y2RKLI1ZK0S8Z6H" localSheetId="7" hidden="1">#REF!</definedName>
    <definedName name="BExZOETNB1CJ3Y2RKLI1ZK0S8Z6H" localSheetId="3" hidden="1">#REF!</definedName>
    <definedName name="BExZOETNB1CJ3Y2RKLI1ZK0S8Z6H" localSheetId="0" hidden="1">#REF!</definedName>
    <definedName name="BExZOETNB1CJ3Y2RKLI1ZK0S8Z6H" localSheetId="1" hidden="1">#REF!</definedName>
    <definedName name="BExZOETNB1CJ3Y2RKLI1ZK0S8Z6H" hidden="1">#REF!</definedName>
    <definedName name="BExZOREMVSK4E5VSWM838KHUB8AI" localSheetId="7" hidden="1">#REF!</definedName>
    <definedName name="BExZOREMVSK4E5VSWM838KHUB8AI" localSheetId="3" hidden="1">#REF!</definedName>
    <definedName name="BExZOREMVSK4E5VSWM838KHUB8AI" localSheetId="0" hidden="1">#REF!</definedName>
    <definedName name="BExZOREMVSK4E5VSWM838KHUB8AI" localSheetId="1" hidden="1">#REF!</definedName>
    <definedName name="BExZOREMVSK4E5VSWM838KHUB8AI" hidden="1">#REF!</definedName>
    <definedName name="BExZOVR745T5P1KS9NV2PXZPZVRG" localSheetId="7" hidden="1">#REF!</definedName>
    <definedName name="BExZOVR745T5P1KS9NV2PXZPZVRG" localSheetId="3" hidden="1">#REF!</definedName>
    <definedName name="BExZOVR745T5P1KS9NV2PXZPZVRG" localSheetId="0" hidden="1">#REF!</definedName>
    <definedName name="BExZOVR745T5P1KS9NV2PXZPZVRG" localSheetId="1" hidden="1">#REF!</definedName>
    <definedName name="BExZOVR745T5P1KS9NV2PXZPZVRG" hidden="1">#REF!</definedName>
    <definedName name="BExZOZSWGLSY2XYVRIS6VSNJDSGD" localSheetId="7" hidden="1">#REF!</definedName>
    <definedName name="BExZOZSWGLSY2XYVRIS6VSNJDSGD" localSheetId="3" hidden="1">#REF!</definedName>
    <definedName name="BExZOZSWGLSY2XYVRIS6VSNJDSGD" localSheetId="0" hidden="1">#REF!</definedName>
    <definedName name="BExZOZSWGLSY2XYVRIS6VSNJDSGD" localSheetId="1" hidden="1">#REF!</definedName>
    <definedName name="BExZOZSWGLSY2XYVRIS6VSNJDSGD" hidden="1">#REF!</definedName>
    <definedName name="BExZP7AIJKLM6C6CSUIIFAHFBNX2" localSheetId="7" hidden="1">#REF!</definedName>
    <definedName name="BExZP7AIJKLM6C6CSUIIFAHFBNX2" localSheetId="3" hidden="1">#REF!</definedName>
    <definedName name="BExZP7AIJKLM6C6CSUIIFAHFBNX2" localSheetId="0" hidden="1">#REF!</definedName>
    <definedName name="BExZP7AIJKLM6C6CSUIIFAHFBNX2" localSheetId="1" hidden="1">#REF!</definedName>
    <definedName name="BExZP7AIJKLM6C6CSUIIFAHFBNX2" hidden="1">#REF!</definedName>
    <definedName name="BExZPALCPOH27L4MUPX2RFT3F8OM" localSheetId="7" hidden="1">#REF!</definedName>
    <definedName name="BExZPALCPOH27L4MUPX2RFT3F8OM" localSheetId="3" hidden="1">#REF!</definedName>
    <definedName name="BExZPALCPOH27L4MUPX2RFT3F8OM" localSheetId="0" hidden="1">#REF!</definedName>
    <definedName name="BExZPALCPOH27L4MUPX2RFT3F8OM" localSheetId="1" hidden="1">#REF!</definedName>
    <definedName name="BExZPALCPOH27L4MUPX2RFT3F8OM" hidden="1">#REF!</definedName>
    <definedName name="BExZPQ0XY507N8FJMVPKCTK8HC9H" localSheetId="7" hidden="1">#REF!</definedName>
    <definedName name="BExZPQ0XY507N8FJMVPKCTK8HC9H" localSheetId="3" hidden="1">#REF!</definedName>
    <definedName name="BExZPQ0XY507N8FJMVPKCTK8HC9H" localSheetId="0" hidden="1">#REF!</definedName>
    <definedName name="BExZPQ0XY507N8FJMVPKCTK8HC9H" localSheetId="1" hidden="1">#REF!</definedName>
    <definedName name="BExZPQ0XY507N8FJMVPKCTK8HC9H" hidden="1">#REF!</definedName>
    <definedName name="BExZPXTHEWEN48J9E5ARSA8IGRBI" localSheetId="7" hidden="1">#REF!</definedName>
    <definedName name="BExZPXTHEWEN48J9E5ARSA8IGRBI" localSheetId="3" hidden="1">#REF!</definedName>
    <definedName name="BExZPXTHEWEN48J9E5ARSA8IGRBI" localSheetId="0" hidden="1">#REF!</definedName>
    <definedName name="BExZPXTHEWEN48J9E5ARSA8IGRBI" localSheetId="1" hidden="1">#REF!</definedName>
    <definedName name="BExZPXTHEWEN48J9E5ARSA8IGRBI" hidden="1">#REF!</definedName>
    <definedName name="BExZQ37OVBR25U32CO2YYVPZOMR5" localSheetId="7" hidden="1">#REF!</definedName>
    <definedName name="BExZQ37OVBR25U32CO2YYVPZOMR5" localSheetId="3" hidden="1">#REF!</definedName>
    <definedName name="BExZQ37OVBR25U32CO2YYVPZOMR5" localSheetId="0" hidden="1">#REF!</definedName>
    <definedName name="BExZQ37OVBR25U32CO2YYVPZOMR5" localSheetId="1" hidden="1">#REF!</definedName>
    <definedName name="BExZQ37OVBR25U32CO2YYVPZOMR5" hidden="1">#REF!</definedName>
    <definedName name="BExZQ3NT7H06VO0AR48WHZULZB93" localSheetId="7" hidden="1">#REF!</definedName>
    <definedName name="BExZQ3NT7H06VO0AR48WHZULZB93" localSheetId="3" hidden="1">#REF!</definedName>
    <definedName name="BExZQ3NT7H06VO0AR48WHZULZB93" localSheetId="0" hidden="1">#REF!</definedName>
    <definedName name="BExZQ3NT7H06VO0AR48WHZULZB93" localSheetId="1" hidden="1">#REF!</definedName>
    <definedName name="BExZQ3NT7H06VO0AR48WHZULZB93" hidden="1">#REF!</definedName>
    <definedName name="BExZQ5RCYU1R0DUT1MFN99S1C408" localSheetId="7" hidden="1">#REF!</definedName>
    <definedName name="BExZQ5RCYU1R0DUT1MFN99S1C408" localSheetId="3" hidden="1">#REF!</definedName>
    <definedName name="BExZQ5RCYU1R0DUT1MFN99S1C408" localSheetId="0" hidden="1">#REF!</definedName>
    <definedName name="BExZQ5RCYU1R0DUT1MFN99S1C408" localSheetId="1" hidden="1">#REF!</definedName>
    <definedName name="BExZQ5RCYU1R0DUT1MFN99S1C408" hidden="1">#REF!</definedName>
    <definedName name="BExZQ7PJU07SEJMDX18U9YVDC2GU" localSheetId="7" hidden="1">#REF!</definedName>
    <definedName name="BExZQ7PJU07SEJMDX18U9YVDC2GU" localSheetId="3" hidden="1">#REF!</definedName>
    <definedName name="BExZQ7PJU07SEJMDX18U9YVDC2GU" localSheetId="0" hidden="1">#REF!</definedName>
    <definedName name="BExZQ7PJU07SEJMDX18U9YVDC2GU" localSheetId="1" hidden="1">#REF!</definedName>
    <definedName name="BExZQ7PJU07SEJMDX18U9YVDC2GU" hidden="1">#REF!</definedName>
    <definedName name="BExZQAJXQ5IJ5RB71EDSPGTRO5HC" localSheetId="7" hidden="1">#REF!</definedName>
    <definedName name="BExZQAJXQ5IJ5RB71EDSPGTRO5HC" localSheetId="3" hidden="1">#REF!</definedName>
    <definedName name="BExZQAJXQ5IJ5RB71EDSPGTRO5HC" localSheetId="0" hidden="1">#REF!</definedName>
    <definedName name="BExZQAJXQ5IJ5RB71EDSPGTRO5HC" localSheetId="1" hidden="1">#REF!</definedName>
    <definedName name="BExZQAJXQ5IJ5RB71EDSPGTRO5HC" hidden="1">#REF!</definedName>
    <definedName name="BExZQBLTKPF3O4MCH6L4LE544FQB" localSheetId="7" hidden="1">#REF!</definedName>
    <definedName name="BExZQBLTKPF3O4MCH6L4LE544FQB" localSheetId="3" hidden="1">#REF!</definedName>
    <definedName name="BExZQBLTKPF3O4MCH6L4LE544FQB" localSheetId="0" hidden="1">#REF!</definedName>
    <definedName name="BExZQBLTKPF3O4MCH6L4LE544FQB" localSheetId="1" hidden="1">#REF!</definedName>
    <definedName name="BExZQBLTKPF3O4MCH6L4LE544FQB" hidden="1">#REF!</definedName>
    <definedName name="BExZQIHTGHK7OOI2Y2PN3JYBY82I" localSheetId="7" hidden="1">#REF!</definedName>
    <definedName name="BExZQIHTGHK7OOI2Y2PN3JYBY82I" localSheetId="3" hidden="1">#REF!</definedName>
    <definedName name="BExZQIHTGHK7OOI2Y2PN3JYBY82I" localSheetId="0" hidden="1">#REF!</definedName>
    <definedName name="BExZQIHTGHK7OOI2Y2PN3JYBY82I" localSheetId="1" hidden="1">#REF!</definedName>
    <definedName name="BExZQIHTGHK7OOI2Y2PN3JYBY82I" hidden="1">#REF!</definedName>
    <definedName name="BExZQJJMGU5MHQOILGXGJPAQI5XI" localSheetId="7" hidden="1">#REF!</definedName>
    <definedName name="BExZQJJMGU5MHQOILGXGJPAQI5XI" localSheetId="3" hidden="1">#REF!</definedName>
    <definedName name="BExZQJJMGU5MHQOILGXGJPAQI5XI" localSheetId="0" hidden="1">#REF!</definedName>
    <definedName name="BExZQJJMGU5MHQOILGXGJPAQI5XI" localSheetId="1" hidden="1">#REF!</definedName>
    <definedName name="BExZQJJMGU5MHQOILGXGJPAQI5XI" hidden="1">#REF!</definedName>
    <definedName name="BExZQL1M2EX5YEQBMNQKVD747N3I" localSheetId="7" hidden="1">#REF!</definedName>
    <definedName name="BExZQL1M2EX5YEQBMNQKVD747N3I" localSheetId="3" hidden="1">#REF!</definedName>
    <definedName name="BExZQL1M2EX5YEQBMNQKVD747N3I" localSheetId="0" hidden="1">#REF!</definedName>
    <definedName name="BExZQL1M2EX5YEQBMNQKVD747N3I" localSheetId="1" hidden="1">#REF!</definedName>
    <definedName name="BExZQL1M2EX5YEQBMNQKVD747N3I" hidden="1">#REF!</definedName>
    <definedName name="BExZQPDYUBJL0C1OME996KHU23N5" localSheetId="7" hidden="1">#REF!</definedName>
    <definedName name="BExZQPDYUBJL0C1OME996KHU23N5" localSheetId="3" hidden="1">#REF!</definedName>
    <definedName name="BExZQPDYUBJL0C1OME996KHU23N5" localSheetId="0" hidden="1">#REF!</definedName>
    <definedName name="BExZQPDYUBJL0C1OME996KHU23N5" localSheetId="1" hidden="1">#REF!</definedName>
    <definedName name="BExZQPDYUBJL0C1OME996KHU23N5" hidden="1">#REF!</definedName>
    <definedName name="BExZQXBYEBN28QUH1KOVW6KKA5UM" localSheetId="7" hidden="1">#REF!</definedName>
    <definedName name="BExZQXBYEBN28QUH1KOVW6KKA5UM" localSheetId="3" hidden="1">#REF!</definedName>
    <definedName name="BExZQXBYEBN28QUH1KOVW6KKA5UM" localSheetId="0" hidden="1">#REF!</definedName>
    <definedName name="BExZQXBYEBN28QUH1KOVW6KKA5UM" localSheetId="1" hidden="1">#REF!</definedName>
    <definedName name="BExZQXBYEBN28QUH1KOVW6KKA5UM" hidden="1">#REF!</definedName>
    <definedName name="BExZQZKT146WEN8FTVZ7Y5TSB8L5" localSheetId="7" hidden="1">#REF!</definedName>
    <definedName name="BExZQZKT146WEN8FTVZ7Y5TSB8L5" localSheetId="3" hidden="1">#REF!</definedName>
    <definedName name="BExZQZKT146WEN8FTVZ7Y5TSB8L5" localSheetId="0" hidden="1">#REF!</definedName>
    <definedName name="BExZQZKT146WEN8FTVZ7Y5TSB8L5" localSheetId="1" hidden="1">#REF!</definedName>
    <definedName name="BExZQZKT146WEN8FTVZ7Y5TSB8L5" hidden="1">#REF!</definedName>
    <definedName name="BExZR485AKBH93YZ08CMUC3WROED" localSheetId="7" hidden="1">#REF!</definedName>
    <definedName name="BExZR485AKBH93YZ08CMUC3WROED" localSheetId="3" hidden="1">#REF!</definedName>
    <definedName name="BExZR485AKBH93YZ08CMUC3WROED" localSheetId="0" hidden="1">#REF!</definedName>
    <definedName name="BExZR485AKBH93YZ08CMUC3WROED" localSheetId="1" hidden="1">#REF!</definedName>
    <definedName name="BExZR485AKBH93YZ08CMUC3WROED" hidden="1">#REF!</definedName>
    <definedName name="BExZR7TL98P2PPUVGIZYR5873DWW" localSheetId="7" hidden="1">#REF!</definedName>
    <definedName name="BExZR7TL98P2PPUVGIZYR5873DWW" localSheetId="3" hidden="1">#REF!</definedName>
    <definedName name="BExZR7TL98P2PPUVGIZYR5873DWW" localSheetId="0" hidden="1">#REF!</definedName>
    <definedName name="BExZR7TL98P2PPUVGIZYR5873DWW" localSheetId="1" hidden="1">#REF!</definedName>
    <definedName name="BExZR7TL98P2PPUVGIZYR5873DWW" hidden="1">#REF!</definedName>
    <definedName name="BExZRAYSYOXAM1PBW1EF6YAZ9RU3" localSheetId="7" hidden="1">#REF!</definedName>
    <definedName name="BExZRAYSYOXAM1PBW1EF6YAZ9RU3" localSheetId="3" hidden="1">#REF!</definedName>
    <definedName name="BExZRAYSYOXAM1PBW1EF6YAZ9RU3" localSheetId="0" hidden="1">#REF!</definedName>
    <definedName name="BExZRAYSYOXAM1PBW1EF6YAZ9RU3" localSheetId="1" hidden="1">#REF!</definedName>
    <definedName name="BExZRAYSYOXAM1PBW1EF6YAZ9RU3" hidden="1">#REF!</definedName>
    <definedName name="BExZRGD1603X5ACFALUUDKCD7X48" localSheetId="7" hidden="1">#REF!</definedName>
    <definedName name="BExZRGD1603X5ACFALUUDKCD7X48" localSheetId="3" hidden="1">#REF!</definedName>
    <definedName name="BExZRGD1603X5ACFALUUDKCD7X48" localSheetId="0" hidden="1">#REF!</definedName>
    <definedName name="BExZRGD1603X5ACFALUUDKCD7X48" localSheetId="1" hidden="1">#REF!</definedName>
    <definedName name="BExZRGD1603X5ACFALUUDKCD7X48" hidden="1">#REF!</definedName>
    <definedName name="BExZRMSYHFOP8FFWKKUSBHU85J81" localSheetId="7" hidden="1">#REF!</definedName>
    <definedName name="BExZRMSYHFOP8FFWKKUSBHU85J81" localSheetId="3" hidden="1">#REF!</definedName>
    <definedName name="BExZRMSYHFOP8FFWKKUSBHU85J81" localSheetId="0" hidden="1">#REF!</definedName>
    <definedName name="BExZRMSYHFOP8FFWKKUSBHU85J81" localSheetId="1" hidden="1">#REF!</definedName>
    <definedName name="BExZRMSYHFOP8FFWKKUSBHU85J81" hidden="1">#REF!</definedName>
    <definedName name="BExZRP1X6UVLN1UOLHH5VF4STP1O" localSheetId="7" hidden="1">#REF!</definedName>
    <definedName name="BExZRP1X6UVLN1UOLHH5VF4STP1O" localSheetId="3" hidden="1">#REF!</definedName>
    <definedName name="BExZRP1X6UVLN1UOLHH5VF4STP1O" localSheetId="0" hidden="1">#REF!</definedName>
    <definedName name="BExZRP1X6UVLN1UOLHH5VF4STP1O" localSheetId="1" hidden="1">#REF!</definedName>
    <definedName name="BExZRP1X6UVLN1UOLHH5VF4STP1O" hidden="1">#REF!</definedName>
    <definedName name="BExZRQ930U6OCYNV00CH5I0Q4LPE" localSheetId="7" hidden="1">#REF!</definedName>
    <definedName name="BExZRQ930U6OCYNV00CH5I0Q4LPE" localSheetId="3" hidden="1">#REF!</definedName>
    <definedName name="BExZRQ930U6OCYNV00CH5I0Q4LPE" localSheetId="0" hidden="1">#REF!</definedName>
    <definedName name="BExZRQ930U6OCYNV00CH5I0Q4LPE" localSheetId="1" hidden="1">#REF!</definedName>
    <definedName name="BExZRQ930U6OCYNV00CH5I0Q4LPE" hidden="1">#REF!</definedName>
    <definedName name="BExZRQP7JLKS45QOGATXS7MK5GUZ" localSheetId="7" hidden="1">#REF!</definedName>
    <definedName name="BExZRQP7JLKS45QOGATXS7MK5GUZ" localSheetId="3" hidden="1">#REF!</definedName>
    <definedName name="BExZRQP7JLKS45QOGATXS7MK5GUZ" localSheetId="0" hidden="1">#REF!</definedName>
    <definedName name="BExZRQP7JLKS45QOGATXS7MK5GUZ" localSheetId="1" hidden="1">#REF!</definedName>
    <definedName name="BExZRQP7JLKS45QOGATXS7MK5GUZ" hidden="1">#REF!</definedName>
    <definedName name="BExZRW8W514W8OZ72YBONYJ64GXF" localSheetId="7" hidden="1">#REF!</definedName>
    <definedName name="BExZRW8W514W8OZ72YBONYJ64GXF" localSheetId="3" hidden="1">#REF!</definedName>
    <definedName name="BExZRW8W514W8OZ72YBONYJ64GXF" localSheetId="0" hidden="1">#REF!</definedName>
    <definedName name="BExZRW8W514W8OZ72YBONYJ64GXF" localSheetId="1" hidden="1">#REF!</definedName>
    <definedName name="BExZRW8W514W8OZ72YBONYJ64GXF" hidden="1">#REF!</definedName>
    <definedName name="BExZRWJP2BUVFJPO8U8ATQEP0LZU" localSheetId="7" hidden="1">#REF!</definedName>
    <definedName name="BExZRWJP2BUVFJPO8U8ATQEP0LZU" localSheetId="3" hidden="1">#REF!</definedName>
    <definedName name="BExZRWJP2BUVFJPO8U8ATQEP0LZU" localSheetId="0" hidden="1">#REF!</definedName>
    <definedName name="BExZRWJP2BUVFJPO8U8ATQEP0LZU" localSheetId="1" hidden="1">#REF!</definedName>
    <definedName name="BExZRWJP2BUVFJPO8U8ATQEP0LZU" hidden="1">#REF!</definedName>
    <definedName name="BExZSI9USDLZAN8LI8M4YYQL24GZ" localSheetId="7" hidden="1">#REF!</definedName>
    <definedName name="BExZSI9USDLZAN8LI8M4YYQL24GZ" localSheetId="3" hidden="1">#REF!</definedName>
    <definedName name="BExZSI9USDLZAN8LI8M4YYQL24GZ" localSheetId="0" hidden="1">#REF!</definedName>
    <definedName name="BExZSI9USDLZAN8LI8M4YYQL24GZ" localSheetId="1" hidden="1">#REF!</definedName>
    <definedName name="BExZSI9USDLZAN8LI8M4YYQL24GZ" hidden="1">#REF!</definedName>
    <definedName name="BExZSLKO175YAM0RMMZH1FPXL4V2" localSheetId="7" hidden="1">#REF!</definedName>
    <definedName name="BExZSLKO175YAM0RMMZH1FPXL4V2" localSheetId="3" hidden="1">#REF!</definedName>
    <definedName name="BExZSLKO175YAM0RMMZH1FPXL4V2" localSheetId="0" hidden="1">#REF!</definedName>
    <definedName name="BExZSLKO175YAM0RMMZH1FPXL4V2" localSheetId="1" hidden="1">#REF!</definedName>
    <definedName name="BExZSLKO175YAM0RMMZH1FPXL4V2" hidden="1">#REF!</definedName>
    <definedName name="BExZSS0LA2JY4ZLJ1Z5YCMLJJZCH" localSheetId="7" hidden="1">#REF!</definedName>
    <definedName name="BExZSS0LA2JY4ZLJ1Z5YCMLJJZCH" localSheetId="3" hidden="1">#REF!</definedName>
    <definedName name="BExZSS0LA2JY4ZLJ1Z5YCMLJJZCH" localSheetId="0" hidden="1">#REF!</definedName>
    <definedName name="BExZSS0LA2JY4ZLJ1Z5YCMLJJZCH" localSheetId="1" hidden="1">#REF!</definedName>
    <definedName name="BExZSS0LA2JY4ZLJ1Z5YCMLJJZCH" hidden="1">#REF!</definedName>
    <definedName name="BExZSTNUWCRNCL22SMKXKFSLCJ0O" localSheetId="7" hidden="1">#REF!</definedName>
    <definedName name="BExZSTNUWCRNCL22SMKXKFSLCJ0O" localSheetId="3" hidden="1">#REF!</definedName>
    <definedName name="BExZSTNUWCRNCL22SMKXKFSLCJ0O" localSheetId="0" hidden="1">#REF!</definedName>
    <definedName name="BExZSTNUWCRNCL22SMKXKFSLCJ0O" localSheetId="1" hidden="1">#REF!</definedName>
    <definedName name="BExZSTNUWCRNCL22SMKXKFSLCJ0O" hidden="1">#REF!</definedName>
    <definedName name="BExZSYRA4NR7K6RLC3I81QSG5SQR" localSheetId="7" hidden="1">#REF!</definedName>
    <definedName name="BExZSYRA4NR7K6RLC3I81QSG5SQR" localSheetId="3" hidden="1">#REF!</definedName>
    <definedName name="BExZSYRA4NR7K6RLC3I81QSG5SQR" localSheetId="0" hidden="1">#REF!</definedName>
    <definedName name="BExZSYRA4NR7K6RLC3I81QSG5SQR" localSheetId="1" hidden="1">#REF!</definedName>
    <definedName name="BExZSYRA4NR7K6RLC3I81QSG5SQR" hidden="1">#REF!</definedName>
    <definedName name="BExZT6JSZ8CBS0SB3T07N3LMAX7M" localSheetId="7" hidden="1">#REF!</definedName>
    <definedName name="BExZT6JSZ8CBS0SB3T07N3LMAX7M" localSheetId="3" hidden="1">#REF!</definedName>
    <definedName name="BExZT6JSZ8CBS0SB3T07N3LMAX7M" localSheetId="0" hidden="1">#REF!</definedName>
    <definedName name="BExZT6JSZ8CBS0SB3T07N3LMAX7M" localSheetId="1" hidden="1">#REF!</definedName>
    <definedName name="BExZT6JSZ8CBS0SB3T07N3LMAX7M" hidden="1">#REF!</definedName>
    <definedName name="BExZTAQV2QVSZY5Y3VCCWUBSBW9P" localSheetId="7" hidden="1">#REF!</definedName>
    <definedName name="BExZTAQV2QVSZY5Y3VCCWUBSBW9P" localSheetId="3" hidden="1">#REF!</definedName>
    <definedName name="BExZTAQV2QVSZY5Y3VCCWUBSBW9P" localSheetId="0" hidden="1">#REF!</definedName>
    <definedName name="BExZTAQV2QVSZY5Y3VCCWUBSBW9P" localSheetId="1" hidden="1">#REF!</definedName>
    <definedName name="BExZTAQV2QVSZY5Y3VCCWUBSBW9P" hidden="1">#REF!</definedName>
    <definedName name="BExZTHSI2FX56PWRSNX9H5EWTZFO" localSheetId="7" hidden="1">#REF!</definedName>
    <definedName name="BExZTHSI2FX56PWRSNX9H5EWTZFO" localSheetId="3" hidden="1">#REF!</definedName>
    <definedName name="BExZTHSI2FX56PWRSNX9H5EWTZFO" localSheetId="0" hidden="1">#REF!</definedName>
    <definedName name="BExZTHSI2FX56PWRSNX9H5EWTZFO" localSheetId="1" hidden="1">#REF!</definedName>
    <definedName name="BExZTHSI2FX56PWRSNX9H5EWTZFO" hidden="1">#REF!</definedName>
    <definedName name="BExZTJL3HVBFY139H6CJHEQCT1EL" localSheetId="7" hidden="1">#REF!</definedName>
    <definedName name="BExZTJL3HVBFY139H6CJHEQCT1EL" localSheetId="3" hidden="1">#REF!</definedName>
    <definedName name="BExZTJL3HVBFY139H6CJHEQCT1EL" localSheetId="0" hidden="1">#REF!</definedName>
    <definedName name="BExZTJL3HVBFY139H6CJHEQCT1EL" localSheetId="1" hidden="1">#REF!</definedName>
    <definedName name="BExZTJL3HVBFY139H6CJHEQCT1EL" hidden="1">#REF!</definedName>
    <definedName name="BExZTLOL8OPABZI453E0KVNA1GJS" localSheetId="7" hidden="1">#REF!</definedName>
    <definedName name="BExZTLOL8OPABZI453E0KVNA1GJS" localSheetId="3" hidden="1">#REF!</definedName>
    <definedName name="BExZTLOL8OPABZI453E0KVNA1GJS" localSheetId="0" hidden="1">#REF!</definedName>
    <definedName name="BExZTLOL8OPABZI453E0KVNA1GJS" localSheetId="1" hidden="1">#REF!</definedName>
    <definedName name="BExZTLOL8OPABZI453E0KVNA1GJS" hidden="1">#REF!</definedName>
    <definedName name="BExZTOTZ9F2ZI18DZM8GW39VDF1N" localSheetId="7" hidden="1">#REF!</definedName>
    <definedName name="BExZTOTZ9F2ZI18DZM8GW39VDF1N" localSheetId="3" hidden="1">#REF!</definedName>
    <definedName name="BExZTOTZ9F2ZI18DZM8GW39VDF1N" localSheetId="0" hidden="1">#REF!</definedName>
    <definedName name="BExZTOTZ9F2ZI18DZM8GW39VDF1N" localSheetId="1" hidden="1">#REF!</definedName>
    <definedName name="BExZTOTZ9F2ZI18DZM8GW39VDF1N" hidden="1">#REF!</definedName>
    <definedName name="BExZTT6J3X0TOX0ZY6YPLUVMCW9X" localSheetId="7" hidden="1">#REF!</definedName>
    <definedName name="BExZTT6J3X0TOX0ZY6YPLUVMCW9X" localSheetId="3" hidden="1">#REF!</definedName>
    <definedName name="BExZTT6J3X0TOX0ZY6YPLUVMCW9X" localSheetId="0" hidden="1">#REF!</definedName>
    <definedName name="BExZTT6J3X0TOX0ZY6YPLUVMCW9X" localSheetId="1" hidden="1">#REF!</definedName>
    <definedName name="BExZTT6J3X0TOX0ZY6YPLUVMCW9X" hidden="1">#REF!</definedName>
    <definedName name="BExZTW6ECBRA0BBITWBQ8R93RMCL" localSheetId="7" hidden="1">#REF!</definedName>
    <definedName name="BExZTW6ECBRA0BBITWBQ8R93RMCL" localSheetId="3" hidden="1">#REF!</definedName>
    <definedName name="BExZTW6ECBRA0BBITWBQ8R93RMCL" localSheetId="0" hidden="1">#REF!</definedName>
    <definedName name="BExZTW6ECBRA0BBITWBQ8R93RMCL" localSheetId="1" hidden="1">#REF!</definedName>
    <definedName name="BExZTW6ECBRA0BBITWBQ8R93RMCL" hidden="1">#REF!</definedName>
    <definedName name="BExZU2BHYAOKSCBM3C5014ZF6IXS" localSheetId="7" hidden="1">#REF!</definedName>
    <definedName name="BExZU2BHYAOKSCBM3C5014ZF6IXS" localSheetId="3" hidden="1">#REF!</definedName>
    <definedName name="BExZU2BHYAOKSCBM3C5014ZF6IXS" localSheetId="0" hidden="1">#REF!</definedName>
    <definedName name="BExZU2BHYAOKSCBM3C5014ZF6IXS" localSheetId="1" hidden="1">#REF!</definedName>
    <definedName name="BExZU2BHYAOKSCBM3C5014ZF6IXS" hidden="1">#REF!</definedName>
    <definedName name="BExZU2RMJTXOCS0ROPMYPE6WTD87" localSheetId="7" hidden="1">#REF!</definedName>
    <definedName name="BExZU2RMJTXOCS0ROPMYPE6WTD87" localSheetId="3" hidden="1">#REF!</definedName>
    <definedName name="BExZU2RMJTXOCS0ROPMYPE6WTD87" localSheetId="0" hidden="1">#REF!</definedName>
    <definedName name="BExZU2RMJTXOCS0ROPMYPE6WTD87" localSheetId="1" hidden="1">#REF!</definedName>
    <definedName name="BExZU2RMJTXOCS0ROPMYPE6WTD87" hidden="1">#REF!</definedName>
    <definedName name="BExZUBRAHA9DNEGONEZEB2TDVFC2" localSheetId="7" hidden="1">#REF!</definedName>
    <definedName name="BExZUBRAHA9DNEGONEZEB2TDVFC2" localSheetId="3" hidden="1">#REF!</definedName>
    <definedName name="BExZUBRAHA9DNEGONEZEB2TDVFC2" localSheetId="0" hidden="1">#REF!</definedName>
    <definedName name="BExZUBRAHA9DNEGONEZEB2TDVFC2" localSheetId="1" hidden="1">#REF!</definedName>
    <definedName name="BExZUBRAHA9DNEGONEZEB2TDVFC2" hidden="1">#REF!</definedName>
    <definedName name="BExZUF7G8FENTJKH9R1XUWXM6CWD" localSheetId="7" hidden="1">#REF!</definedName>
    <definedName name="BExZUF7G8FENTJKH9R1XUWXM6CWD" localSheetId="3" hidden="1">#REF!</definedName>
    <definedName name="BExZUF7G8FENTJKH9R1XUWXM6CWD" localSheetId="0" hidden="1">#REF!</definedName>
    <definedName name="BExZUF7G8FENTJKH9R1XUWXM6CWD" localSheetId="1" hidden="1">#REF!</definedName>
    <definedName name="BExZUF7G8FENTJKH9R1XUWXM6CWD" hidden="1">#REF!</definedName>
    <definedName name="BExZUNARUJBIZ08VCAV3GEVBIR3D" localSheetId="7" hidden="1">#REF!</definedName>
    <definedName name="BExZUNARUJBIZ08VCAV3GEVBIR3D" localSheetId="3" hidden="1">#REF!</definedName>
    <definedName name="BExZUNARUJBIZ08VCAV3GEVBIR3D" localSheetId="0" hidden="1">#REF!</definedName>
    <definedName name="BExZUNARUJBIZ08VCAV3GEVBIR3D" localSheetId="1" hidden="1">#REF!</definedName>
    <definedName name="BExZUNARUJBIZ08VCAV3GEVBIR3D" hidden="1">#REF!</definedName>
    <definedName name="BExZUSZT5496UMBP4LFSLTR1GVEW" localSheetId="7" hidden="1">#REF!</definedName>
    <definedName name="BExZUSZT5496UMBP4LFSLTR1GVEW" localSheetId="3" hidden="1">#REF!</definedName>
    <definedName name="BExZUSZT5496UMBP4LFSLTR1GVEW" localSheetId="0" hidden="1">#REF!</definedName>
    <definedName name="BExZUSZT5496UMBP4LFSLTR1GVEW" localSheetId="1" hidden="1">#REF!</definedName>
    <definedName name="BExZUSZT5496UMBP4LFSLTR1GVEW" hidden="1">#REF!</definedName>
    <definedName name="BExZUT54340I38GVCV79EL116WR0" localSheetId="7" hidden="1">#REF!</definedName>
    <definedName name="BExZUT54340I38GVCV79EL116WR0" localSheetId="3" hidden="1">#REF!</definedName>
    <definedName name="BExZUT54340I38GVCV79EL116WR0" localSheetId="0" hidden="1">#REF!</definedName>
    <definedName name="BExZUT54340I38GVCV79EL116WR0" localSheetId="1" hidden="1">#REF!</definedName>
    <definedName name="BExZUT54340I38GVCV79EL116WR0" hidden="1">#REF!</definedName>
    <definedName name="BExZUXC66MK2SXPXCLD8ZSU0BMTY" localSheetId="7" hidden="1">#REF!</definedName>
    <definedName name="BExZUXC66MK2SXPXCLD8ZSU0BMTY" localSheetId="3" hidden="1">#REF!</definedName>
    <definedName name="BExZUXC66MK2SXPXCLD8ZSU0BMTY" localSheetId="0" hidden="1">#REF!</definedName>
    <definedName name="BExZUXC66MK2SXPXCLD8ZSU0BMTY" localSheetId="1" hidden="1">#REF!</definedName>
    <definedName name="BExZUXC66MK2SXPXCLD8ZSU0BMTY" hidden="1">#REF!</definedName>
    <definedName name="BExZUYDULCX65H9OZ9JHPBNKF3MI" localSheetId="7" hidden="1">#REF!</definedName>
    <definedName name="BExZUYDULCX65H9OZ9JHPBNKF3MI" localSheetId="3" hidden="1">#REF!</definedName>
    <definedName name="BExZUYDULCX65H9OZ9JHPBNKF3MI" localSheetId="0" hidden="1">#REF!</definedName>
    <definedName name="BExZUYDULCX65H9OZ9JHPBNKF3MI" localSheetId="1" hidden="1">#REF!</definedName>
    <definedName name="BExZUYDULCX65H9OZ9JHPBNKF3MI" hidden="1">#REF!</definedName>
    <definedName name="BExZV2QD5ZDK3AGDRULLA7JB46C3" localSheetId="7" hidden="1">#REF!</definedName>
    <definedName name="BExZV2QD5ZDK3AGDRULLA7JB46C3" localSheetId="3" hidden="1">#REF!</definedName>
    <definedName name="BExZV2QD5ZDK3AGDRULLA7JB46C3" localSheetId="0" hidden="1">#REF!</definedName>
    <definedName name="BExZV2QD5ZDK3AGDRULLA7JB46C3" localSheetId="1" hidden="1">#REF!</definedName>
    <definedName name="BExZV2QD5ZDK3AGDRULLA7JB46C3" hidden="1">#REF!</definedName>
    <definedName name="BExZVBQ29OM0V8XAL3HL0JIM0MMU" localSheetId="7" hidden="1">#REF!</definedName>
    <definedName name="BExZVBQ29OM0V8XAL3HL0JIM0MMU" localSheetId="3" hidden="1">#REF!</definedName>
    <definedName name="BExZVBQ29OM0V8XAL3HL0JIM0MMU" localSheetId="0" hidden="1">#REF!</definedName>
    <definedName name="BExZVBQ29OM0V8XAL3HL0JIM0MMU" localSheetId="1" hidden="1">#REF!</definedName>
    <definedName name="BExZVBQ29OM0V8XAL3HL0JIM0MMU" hidden="1">#REF!</definedName>
    <definedName name="BExZVKV2XCPCINW1KP8Q1FI6KDNG" localSheetId="7" hidden="1">#REF!</definedName>
    <definedName name="BExZVKV2XCPCINW1KP8Q1FI6KDNG" localSheetId="3" hidden="1">#REF!</definedName>
    <definedName name="BExZVKV2XCPCINW1KP8Q1FI6KDNG" localSheetId="0" hidden="1">#REF!</definedName>
    <definedName name="BExZVKV2XCPCINW1KP8Q1FI6KDNG" localSheetId="1" hidden="1">#REF!</definedName>
    <definedName name="BExZVKV2XCPCINW1KP8Q1FI6KDNG" hidden="1">#REF!</definedName>
    <definedName name="BExZVLM4T9ORS4ZWHME46U4Q103C" localSheetId="7" hidden="1">#REF!</definedName>
    <definedName name="BExZVLM4T9ORS4ZWHME46U4Q103C" localSheetId="3" hidden="1">#REF!</definedName>
    <definedName name="BExZVLM4T9ORS4ZWHME46U4Q103C" localSheetId="0" hidden="1">#REF!</definedName>
    <definedName name="BExZVLM4T9ORS4ZWHME46U4Q103C" localSheetId="1" hidden="1">#REF!</definedName>
    <definedName name="BExZVLM4T9ORS4ZWHME46U4Q103C" hidden="1">#REF!</definedName>
    <definedName name="BExZVM7OZWPPRH5YQW50EYMMIW1A" localSheetId="7" hidden="1">#REF!</definedName>
    <definedName name="BExZVM7OZWPPRH5YQW50EYMMIW1A" localSheetId="3" hidden="1">#REF!</definedName>
    <definedName name="BExZVM7OZWPPRH5YQW50EYMMIW1A" localSheetId="0" hidden="1">#REF!</definedName>
    <definedName name="BExZVM7OZWPPRH5YQW50EYMMIW1A" localSheetId="1" hidden="1">#REF!</definedName>
    <definedName name="BExZVM7OZWPPRH5YQW50EYMMIW1A" hidden="1">#REF!</definedName>
    <definedName name="BExZVMYK7BAH6AGIAEXBE1NXDZ5Z" localSheetId="7" hidden="1">#REF!</definedName>
    <definedName name="BExZVMYK7BAH6AGIAEXBE1NXDZ5Z" localSheetId="3" hidden="1">#REF!</definedName>
    <definedName name="BExZVMYK7BAH6AGIAEXBE1NXDZ5Z" localSheetId="0" hidden="1">#REF!</definedName>
    <definedName name="BExZVMYK7BAH6AGIAEXBE1NXDZ5Z" localSheetId="1" hidden="1">#REF!</definedName>
    <definedName name="BExZVMYK7BAH6AGIAEXBE1NXDZ5Z" hidden="1">#REF!</definedName>
    <definedName name="BExZVPYGX2C5OSHMZ6F0KBKZ6B1S" localSheetId="7" hidden="1">#REF!</definedName>
    <definedName name="BExZVPYGX2C5OSHMZ6F0KBKZ6B1S" localSheetId="3" hidden="1">#REF!</definedName>
    <definedName name="BExZVPYGX2C5OSHMZ6F0KBKZ6B1S" localSheetId="0" hidden="1">#REF!</definedName>
    <definedName name="BExZVPYGX2C5OSHMZ6F0KBKZ6B1S" localSheetId="1" hidden="1">#REF!</definedName>
    <definedName name="BExZVPYGX2C5OSHMZ6F0KBKZ6B1S" hidden="1">#REF!</definedName>
    <definedName name="BExZW3LHTS7PFBNTYM95N8J5AFYQ" localSheetId="7" hidden="1">#REF!</definedName>
    <definedName name="BExZW3LHTS7PFBNTYM95N8J5AFYQ" localSheetId="3" hidden="1">#REF!</definedName>
    <definedName name="BExZW3LHTS7PFBNTYM95N8J5AFYQ" localSheetId="0" hidden="1">#REF!</definedName>
    <definedName name="BExZW3LHTS7PFBNTYM95N8J5AFYQ" localSheetId="1" hidden="1">#REF!</definedName>
    <definedName name="BExZW3LHTS7PFBNTYM95N8J5AFYQ" hidden="1">#REF!</definedName>
    <definedName name="BExZW472V5ADKCFHIKAJ6D4R8MU4" localSheetId="7" hidden="1">#REF!</definedName>
    <definedName name="BExZW472V5ADKCFHIKAJ6D4R8MU4" localSheetId="3" hidden="1">#REF!</definedName>
    <definedName name="BExZW472V5ADKCFHIKAJ6D4R8MU4" localSheetId="0" hidden="1">#REF!</definedName>
    <definedName name="BExZW472V5ADKCFHIKAJ6D4R8MU4" localSheetId="1" hidden="1">#REF!</definedName>
    <definedName name="BExZW472V5ADKCFHIKAJ6D4R8MU4" hidden="1">#REF!</definedName>
    <definedName name="BExZW5UARC8W9AQNLJX2I5WQWS5F" localSheetId="7" hidden="1">#REF!</definedName>
    <definedName name="BExZW5UARC8W9AQNLJX2I5WQWS5F" localSheetId="3" hidden="1">#REF!</definedName>
    <definedName name="BExZW5UARC8W9AQNLJX2I5WQWS5F" localSheetId="0" hidden="1">#REF!</definedName>
    <definedName name="BExZW5UARC8W9AQNLJX2I5WQWS5F" localSheetId="1" hidden="1">#REF!</definedName>
    <definedName name="BExZW5UARC8W9AQNLJX2I5WQWS5F" hidden="1">#REF!</definedName>
    <definedName name="BExZW7HRGN6A9YS41KI2B2UUMJ7X" localSheetId="7" hidden="1">#REF!</definedName>
    <definedName name="BExZW7HRGN6A9YS41KI2B2UUMJ7X" localSheetId="3" hidden="1">#REF!</definedName>
    <definedName name="BExZW7HRGN6A9YS41KI2B2UUMJ7X" localSheetId="0" hidden="1">#REF!</definedName>
    <definedName name="BExZW7HRGN6A9YS41KI2B2UUMJ7X" localSheetId="1" hidden="1">#REF!</definedName>
    <definedName name="BExZW7HRGN6A9YS41KI2B2UUMJ7X" hidden="1">#REF!</definedName>
    <definedName name="BExZW8ZPNV43UXGOT98FDNIBQHZY" localSheetId="7" hidden="1">#REF!</definedName>
    <definedName name="BExZW8ZPNV43UXGOT98FDNIBQHZY" localSheetId="3" hidden="1">#REF!</definedName>
    <definedName name="BExZW8ZPNV43UXGOT98FDNIBQHZY" localSheetId="0" hidden="1">#REF!</definedName>
    <definedName name="BExZW8ZPNV43UXGOT98FDNIBQHZY" localSheetId="1" hidden="1">#REF!</definedName>
    <definedName name="BExZW8ZPNV43UXGOT98FDNIBQHZY" hidden="1">#REF!</definedName>
    <definedName name="BExZWKZ5N3RDXU8MZ8HQVYYD8O0F" localSheetId="7" hidden="1">#REF!</definedName>
    <definedName name="BExZWKZ5N3RDXU8MZ8HQVYYD8O0F" localSheetId="3" hidden="1">#REF!</definedName>
    <definedName name="BExZWKZ5N3RDXU8MZ8HQVYYD8O0F" localSheetId="0" hidden="1">#REF!</definedName>
    <definedName name="BExZWKZ5N3RDXU8MZ8HQVYYD8O0F" localSheetId="1" hidden="1">#REF!</definedName>
    <definedName name="BExZWKZ5N3RDXU8MZ8HQVYYD8O0F" hidden="1">#REF!</definedName>
    <definedName name="BExZWMBRUCPO6F4QT5FNX8JRFL7V" localSheetId="7" hidden="1">#REF!</definedName>
    <definedName name="BExZWMBRUCPO6F4QT5FNX8JRFL7V" localSheetId="3" hidden="1">#REF!</definedName>
    <definedName name="BExZWMBRUCPO6F4QT5FNX8JRFL7V" localSheetId="0" hidden="1">#REF!</definedName>
    <definedName name="BExZWMBRUCPO6F4QT5FNX8JRFL7V" localSheetId="1" hidden="1">#REF!</definedName>
    <definedName name="BExZWMBRUCPO6F4QT5FNX8JRFL7V" hidden="1">#REF!</definedName>
    <definedName name="BExZWQO5171HT1OZ6D6JZBHEW4JG" localSheetId="7" hidden="1">#REF!</definedName>
    <definedName name="BExZWQO5171HT1OZ6D6JZBHEW4JG" localSheetId="3" hidden="1">#REF!</definedName>
    <definedName name="BExZWQO5171HT1OZ6D6JZBHEW4JG" localSheetId="0" hidden="1">#REF!</definedName>
    <definedName name="BExZWQO5171HT1OZ6D6JZBHEW4JG" localSheetId="1" hidden="1">#REF!</definedName>
    <definedName name="BExZWQO5171HT1OZ6D6JZBHEW4JG" hidden="1">#REF!</definedName>
    <definedName name="BExZWSMC9T48W74GFGQCIUJ8ZPP3" localSheetId="7" hidden="1">#REF!</definedName>
    <definedName name="BExZWSMC9T48W74GFGQCIUJ8ZPP3" localSheetId="3" hidden="1">#REF!</definedName>
    <definedName name="BExZWSMC9T48W74GFGQCIUJ8ZPP3" localSheetId="0" hidden="1">#REF!</definedName>
    <definedName name="BExZWSMC9T48W74GFGQCIUJ8ZPP3" localSheetId="1" hidden="1">#REF!</definedName>
    <definedName name="BExZWSMC9T48W74GFGQCIUJ8ZPP3" hidden="1">#REF!</definedName>
    <definedName name="BExZWUF2V4HY3HI8JN9ZVPRWK1H3" localSheetId="7" hidden="1">#REF!</definedName>
    <definedName name="BExZWUF2V4HY3HI8JN9ZVPRWK1H3" localSheetId="3" hidden="1">#REF!</definedName>
    <definedName name="BExZWUF2V4HY3HI8JN9ZVPRWK1H3" localSheetId="0" hidden="1">#REF!</definedName>
    <definedName name="BExZWUF2V4HY3HI8JN9ZVPRWK1H3" localSheetId="1" hidden="1">#REF!</definedName>
    <definedName name="BExZWUF2V4HY3HI8JN9ZVPRWK1H3" hidden="1">#REF!</definedName>
    <definedName name="BExZWX45URTK9KYDJHEXL1OTZ833" localSheetId="7" hidden="1">#REF!</definedName>
    <definedName name="BExZWX45URTK9KYDJHEXL1OTZ833" localSheetId="3" hidden="1">#REF!</definedName>
    <definedName name="BExZWX45URTK9KYDJHEXL1OTZ833" localSheetId="0" hidden="1">#REF!</definedName>
    <definedName name="BExZWX45URTK9KYDJHEXL1OTZ833" localSheetId="1" hidden="1">#REF!</definedName>
    <definedName name="BExZWX45URTK9KYDJHEXL1OTZ833" hidden="1">#REF!</definedName>
    <definedName name="BExZX0EWQEZO86WDAD9A4EAEZ012" localSheetId="7" hidden="1">#REF!</definedName>
    <definedName name="BExZX0EWQEZO86WDAD9A4EAEZ012" localSheetId="3" hidden="1">#REF!</definedName>
    <definedName name="BExZX0EWQEZO86WDAD9A4EAEZ012" localSheetId="0" hidden="1">#REF!</definedName>
    <definedName name="BExZX0EWQEZO86WDAD9A4EAEZ012" localSheetId="1" hidden="1">#REF!</definedName>
    <definedName name="BExZX0EWQEZO86WDAD9A4EAEZ012" hidden="1">#REF!</definedName>
    <definedName name="BExZX2T6ZT2DZLYSDJJBPVIT5OK2" localSheetId="7" hidden="1">#REF!</definedName>
    <definedName name="BExZX2T6ZT2DZLYSDJJBPVIT5OK2" localSheetId="3" hidden="1">#REF!</definedName>
    <definedName name="BExZX2T6ZT2DZLYSDJJBPVIT5OK2" localSheetId="0" hidden="1">#REF!</definedName>
    <definedName name="BExZX2T6ZT2DZLYSDJJBPVIT5OK2" localSheetId="1" hidden="1">#REF!</definedName>
    <definedName name="BExZX2T6ZT2DZLYSDJJBPVIT5OK2" hidden="1">#REF!</definedName>
    <definedName name="BExZXOJDELULNLEH7WG0OYJT0NJ4" localSheetId="7" hidden="1">#REF!</definedName>
    <definedName name="BExZXOJDELULNLEH7WG0OYJT0NJ4" localSheetId="3" hidden="1">#REF!</definedName>
    <definedName name="BExZXOJDELULNLEH7WG0OYJT0NJ4" localSheetId="0" hidden="1">#REF!</definedName>
    <definedName name="BExZXOJDELULNLEH7WG0OYJT0NJ4" localSheetId="1" hidden="1">#REF!</definedName>
    <definedName name="BExZXOJDELULNLEH7WG0OYJT0NJ4" hidden="1">#REF!</definedName>
    <definedName name="BExZXOOTRNUK8LGEAZ8ZCFW9KXQ1" localSheetId="7" hidden="1">#REF!</definedName>
    <definedName name="BExZXOOTRNUK8LGEAZ8ZCFW9KXQ1" localSheetId="3" hidden="1">#REF!</definedName>
    <definedName name="BExZXOOTRNUK8LGEAZ8ZCFW9KXQ1" localSheetId="0" hidden="1">#REF!</definedName>
    <definedName name="BExZXOOTRNUK8LGEAZ8ZCFW9KXQ1" localSheetId="1" hidden="1">#REF!</definedName>
    <definedName name="BExZXOOTRNUK8LGEAZ8ZCFW9KXQ1" hidden="1">#REF!</definedName>
    <definedName name="BExZXT6JOXNKEDU23DKL8XZAJZIH" localSheetId="7" hidden="1">#REF!</definedName>
    <definedName name="BExZXT6JOXNKEDU23DKL8XZAJZIH" localSheetId="3" hidden="1">#REF!</definedName>
    <definedName name="BExZXT6JOXNKEDU23DKL8XZAJZIH" localSheetId="0" hidden="1">#REF!</definedName>
    <definedName name="BExZXT6JOXNKEDU23DKL8XZAJZIH" localSheetId="1" hidden="1">#REF!</definedName>
    <definedName name="BExZXT6JOXNKEDU23DKL8XZAJZIH" hidden="1">#REF!</definedName>
    <definedName name="BExZXUTYW1HWEEZ1LIX4OQWC7HL1" localSheetId="7" hidden="1">#REF!</definedName>
    <definedName name="BExZXUTYW1HWEEZ1LIX4OQWC7HL1" localSheetId="3" hidden="1">#REF!</definedName>
    <definedName name="BExZXUTYW1HWEEZ1LIX4OQWC7HL1" localSheetId="0" hidden="1">#REF!</definedName>
    <definedName name="BExZXUTYW1HWEEZ1LIX4OQWC7HL1" localSheetId="1" hidden="1">#REF!</definedName>
    <definedName name="BExZXUTYW1HWEEZ1LIX4OQWC7HL1" hidden="1">#REF!</definedName>
    <definedName name="BExZXY4NKQL9QD76YMQJ15U1C2G8" localSheetId="7" hidden="1">#REF!</definedName>
    <definedName name="BExZXY4NKQL9QD76YMQJ15U1C2G8" localSheetId="3" hidden="1">#REF!</definedName>
    <definedName name="BExZXY4NKQL9QD76YMQJ15U1C2G8" localSheetId="0" hidden="1">#REF!</definedName>
    <definedName name="BExZXY4NKQL9QD76YMQJ15U1C2G8" localSheetId="1" hidden="1">#REF!</definedName>
    <definedName name="BExZXY4NKQL9QD76YMQJ15U1C2G8" hidden="1">#REF!</definedName>
    <definedName name="BExZXYQ7U5G08FQGUIGYT14QCBOF" localSheetId="7" hidden="1">#REF!</definedName>
    <definedName name="BExZXYQ7U5G08FQGUIGYT14QCBOF" localSheetId="3" hidden="1">#REF!</definedName>
    <definedName name="BExZXYQ7U5G08FQGUIGYT14QCBOF" localSheetId="0" hidden="1">#REF!</definedName>
    <definedName name="BExZXYQ7U5G08FQGUIGYT14QCBOF" localSheetId="1" hidden="1">#REF!</definedName>
    <definedName name="BExZXYQ7U5G08FQGUIGYT14QCBOF" hidden="1">#REF!</definedName>
    <definedName name="BExZY02V77YJBMODJSWZOYCMPS5X" localSheetId="7" hidden="1">#REF!</definedName>
    <definedName name="BExZY02V77YJBMODJSWZOYCMPS5X" localSheetId="3" hidden="1">#REF!</definedName>
    <definedName name="BExZY02V77YJBMODJSWZOYCMPS5X" localSheetId="0" hidden="1">#REF!</definedName>
    <definedName name="BExZY02V77YJBMODJSWZOYCMPS5X" localSheetId="1" hidden="1">#REF!</definedName>
    <definedName name="BExZY02V77YJBMODJSWZOYCMPS5X" hidden="1">#REF!</definedName>
    <definedName name="BExZY3DEOYNIHRV56IY5LJXZK8RU" localSheetId="7" hidden="1">#REF!</definedName>
    <definedName name="BExZY3DEOYNIHRV56IY5LJXZK8RU" localSheetId="3" hidden="1">#REF!</definedName>
    <definedName name="BExZY3DEOYNIHRV56IY5LJXZK8RU" localSheetId="0" hidden="1">#REF!</definedName>
    <definedName name="BExZY3DEOYNIHRV56IY5LJXZK8RU" localSheetId="1" hidden="1">#REF!</definedName>
    <definedName name="BExZY3DEOYNIHRV56IY5LJXZK8RU" hidden="1">#REF!</definedName>
    <definedName name="BExZY49QRZIR6CA41LFA9LM6EULU" localSheetId="7" hidden="1">#REF!</definedName>
    <definedName name="BExZY49QRZIR6CA41LFA9LM6EULU" localSheetId="3" hidden="1">#REF!</definedName>
    <definedName name="BExZY49QRZIR6CA41LFA9LM6EULU" localSheetId="0" hidden="1">#REF!</definedName>
    <definedName name="BExZY49QRZIR6CA41LFA9LM6EULU" localSheetId="1" hidden="1">#REF!</definedName>
    <definedName name="BExZY49QRZIR6CA41LFA9LM6EULU" hidden="1">#REF!</definedName>
    <definedName name="BExZYTG2G7W27YATTETFDDCZ0C4U" localSheetId="7" hidden="1">#REF!</definedName>
    <definedName name="BExZYTG2G7W27YATTETFDDCZ0C4U" localSheetId="3" hidden="1">#REF!</definedName>
    <definedName name="BExZYTG2G7W27YATTETFDDCZ0C4U" localSheetId="0" hidden="1">#REF!</definedName>
    <definedName name="BExZYTG2G7W27YATTETFDDCZ0C4U" localSheetId="1" hidden="1">#REF!</definedName>
    <definedName name="BExZYTG2G7W27YATTETFDDCZ0C4U" hidden="1">#REF!</definedName>
    <definedName name="BExZYYOZMC36ROQDWLR5Z17WKHCR" localSheetId="7" hidden="1">#REF!</definedName>
    <definedName name="BExZYYOZMC36ROQDWLR5Z17WKHCR" localSheetId="3" hidden="1">#REF!</definedName>
    <definedName name="BExZYYOZMC36ROQDWLR5Z17WKHCR" localSheetId="0" hidden="1">#REF!</definedName>
    <definedName name="BExZYYOZMC36ROQDWLR5Z17WKHCR" localSheetId="1" hidden="1">#REF!</definedName>
    <definedName name="BExZYYOZMC36ROQDWLR5Z17WKHCR" hidden="1">#REF!</definedName>
    <definedName name="BExZZ2FQA9A8C7CJKMEFQ9VPSLCE" localSheetId="7" hidden="1">#REF!</definedName>
    <definedName name="BExZZ2FQA9A8C7CJKMEFQ9VPSLCE" localSheetId="3" hidden="1">#REF!</definedName>
    <definedName name="BExZZ2FQA9A8C7CJKMEFQ9VPSLCE" localSheetId="0" hidden="1">#REF!</definedName>
    <definedName name="BExZZ2FQA9A8C7CJKMEFQ9VPSLCE" localSheetId="1" hidden="1">#REF!</definedName>
    <definedName name="BExZZ2FQA9A8C7CJKMEFQ9VPSLCE" hidden="1">#REF!</definedName>
    <definedName name="BExZZ7ZGXIMA3OVYAWY3YQSK64LF" localSheetId="7" hidden="1">#REF!</definedName>
    <definedName name="BExZZ7ZGXIMA3OVYAWY3YQSK64LF" localSheetId="3" hidden="1">#REF!</definedName>
    <definedName name="BExZZ7ZGXIMA3OVYAWY3YQSK64LF" localSheetId="0" hidden="1">#REF!</definedName>
    <definedName name="BExZZ7ZGXIMA3OVYAWY3YQSK64LF" localSheetId="1" hidden="1">#REF!</definedName>
    <definedName name="BExZZ7ZGXIMA3OVYAWY3YQSK64LF" hidden="1">#REF!</definedName>
    <definedName name="BExZZ8FKEIFG203MU6SEJ69MINCD" localSheetId="7" hidden="1">#REF!</definedName>
    <definedName name="BExZZ8FKEIFG203MU6SEJ69MINCD" localSheetId="3" hidden="1">#REF!</definedName>
    <definedName name="BExZZ8FKEIFG203MU6SEJ69MINCD" localSheetId="0" hidden="1">#REF!</definedName>
    <definedName name="BExZZ8FKEIFG203MU6SEJ69MINCD" localSheetId="1" hidden="1">#REF!</definedName>
    <definedName name="BExZZ8FKEIFG203MU6SEJ69MINCD" hidden="1">#REF!</definedName>
    <definedName name="BExZZCHAVHW8C2H649KRGVQ0WVRT" localSheetId="7" hidden="1">#REF!</definedName>
    <definedName name="BExZZCHAVHW8C2H649KRGVQ0WVRT" localSheetId="3" hidden="1">#REF!</definedName>
    <definedName name="BExZZCHAVHW8C2H649KRGVQ0WVRT" localSheetId="0" hidden="1">#REF!</definedName>
    <definedName name="BExZZCHAVHW8C2H649KRGVQ0WVRT" localSheetId="1" hidden="1">#REF!</definedName>
    <definedName name="BExZZCHAVHW8C2H649KRGVQ0WVRT" hidden="1">#REF!</definedName>
    <definedName name="BExZZTK54OTLF2YB68BHGOS27GEN" localSheetId="7" hidden="1">#REF!</definedName>
    <definedName name="BExZZTK54OTLF2YB68BHGOS27GEN" localSheetId="3" hidden="1">#REF!</definedName>
    <definedName name="BExZZTK54OTLF2YB68BHGOS27GEN" localSheetId="0" hidden="1">#REF!</definedName>
    <definedName name="BExZZTK54OTLF2YB68BHGOS27GEN" localSheetId="1" hidden="1">#REF!</definedName>
    <definedName name="BExZZTK54OTLF2YB68BHGOS27GEN" hidden="1">#REF!</definedName>
    <definedName name="BExZZXB3JQQG4SIZS4MRU6NNW7HI" localSheetId="7" hidden="1">#REF!</definedName>
    <definedName name="BExZZXB3JQQG4SIZS4MRU6NNW7HI" localSheetId="3" hidden="1">#REF!</definedName>
    <definedName name="BExZZXB3JQQG4SIZS4MRU6NNW7HI" localSheetId="0" hidden="1">#REF!</definedName>
    <definedName name="BExZZXB3JQQG4SIZS4MRU6NNW7HI" localSheetId="1" hidden="1">#REF!</definedName>
    <definedName name="BExZZXB3JQQG4SIZS4MRU6NNW7HI" hidden="1">#REF!</definedName>
    <definedName name="BExZZZEMIIFKMLLV4DJKX5TB9R5V" localSheetId="7" hidden="1">#REF!</definedName>
    <definedName name="BExZZZEMIIFKMLLV4DJKX5TB9R5V" localSheetId="3" hidden="1">#REF!</definedName>
    <definedName name="BExZZZEMIIFKMLLV4DJKX5TB9R5V" localSheetId="0" hidden="1">#REF!</definedName>
    <definedName name="BExZZZEMIIFKMLLV4DJKX5TB9R5V" localSheetId="1" hidden="1">#REF!</definedName>
    <definedName name="BExZZZEMIIFKMLLV4DJKX5TB9R5V" hidden="1">#REF!</definedName>
    <definedName name="Camas" localSheetId="4" hidden="1">{#N/A,#N/A,FALSE,"Summary";#N/A,#N/A,FALSE,"SmPlants";#N/A,#N/A,FALSE,"Utah";#N/A,#N/A,FALSE,"Idaho";#N/A,#N/A,FALSE,"Lewis River";#N/A,#N/A,FALSE,"NrthUmpq";#N/A,#N/A,FALSE,"KlamRog"}</definedName>
    <definedName name="Camas" localSheetId="7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4" hidden="1">{"PRINT",#N/A,TRUE,"APPA";"PRINT",#N/A,TRUE,"APS";"PRINT",#N/A,TRUE,"BHPL";"PRINT",#N/A,TRUE,"BHPL2";"PRINT",#N/A,TRUE,"CDWR";"PRINT",#N/A,TRUE,"EWEB";"PRINT",#N/A,TRUE,"LADWP";"PRINT",#N/A,TRUE,"NEVBASE"}</definedName>
    <definedName name="cgf" localSheetId="6" hidden="1">{"PRINT",#N/A,TRUE,"APPA";"PRINT",#N/A,TRUE,"APS";"PRINT",#N/A,TRUE,"BHPL";"PRINT",#N/A,TRUE,"BHPL2";"PRINT",#N/A,TRUE,"CDWR";"PRINT",#N/A,TRUE,"EWEB";"PRINT",#N/A,TRUE,"LADWP";"PRINT",#N/A,TRUE,"NEVBASE"}</definedName>
    <definedName name="cgf" localSheetId="7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4" hidden="1">{"YTD-Total",#N/A,TRUE,"Provision";"YTD-Utility",#N/A,TRUE,"Prov Utility";"YTD-NonUtility",#N/A,TRUE,"Prov NonUtility"}</definedName>
    <definedName name="combined1" localSheetId="7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4" hidden="1">#REF!</definedName>
    <definedName name="copy" localSheetId="7" hidden="1">#REF!</definedName>
    <definedName name="copy" localSheetId="3" hidden="1">#REF!</definedName>
    <definedName name="copy" localSheetId="0" hidden="1">#REF!</definedName>
    <definedName name="copy" localSheetId="1" hidden="1">#REF!</definedName>
    <definedName name="copy" hidden="1">#REF!</definedName>
    <definedName name="DELETE01" localSheetId="4" hidden="1">{#N/A,#N/A,FALSE,"Coversheet";#N/A,#N/A,FALSE,"QA"}</definedName>
    <definedName name="DELETE01" localSheetId="7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7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7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7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7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7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7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7" hidden="1">{#N/A,#N/A,FALSE,"Coversheet";#N/A,#N/A,FALSE,"QA"}</definedName>
    <definedName name="DFIT" hidden="1">{#N/A,#N/A,FALSE,"Coversheet";#N/A,#N/A,FALSE,"QA"}</definedName>
    <definedName name="dsd" localSheetId="3" hidden="1">[3]Inputs!#REF!</definedName>
    <definedName name="dsd" localSheetId="0" hidden="1">[3]Inputs!#REF!</definedName>
    <definedName name="dsd" localSheetId="1" hidden="1">[3]Inputs!#REF!</definedName>
    <definedName name="dsd" hidden="1">[3]Inputs!#REF!</definedName>
    <definedName name="DUDE" localSheetId="4" hidden="1">#REF!</definedName>
    <definedName name="DUDE" localSheetId="6" hidden="1">#REF!</definedName>
    <definedName name="DUDE" localSheetId="5" hidden="1">#REF!</definedName>
    <definedName name="DUDE" localSheetId="7" hidden="1">#REF!</definedName>
    <definedName name="DUDE" localSheetId="3" hidden="1">#REF!</definedName>
    <definedName name="DUDE" localSheetId="0" hidden="1">#REF!</definedName>
    <definedName name="DUDE" localSheetId="1" hidden="1">#REF!</definedName>
    <definedName name="DUDE" hidden="1">#REF!</definedName>
    <definedName name="ee" localSheetId="4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hidden="1">{#N/A,#N/A,FALSE,"Month ";#N/A,#N/A,FALSE,"YTD";#N/A,#N/A,FALSE,"12 mo ended"}</definedName>
    <definedName name="enrgy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4" hidden="1">{#N/A,#N/A,FALSE,"Coversheet";#N/A,#N/A,FALSE,"QA"}</definedName>
    <definedName name="error" localSheetId="7" hidden="1">{#N/A,#N/A,FALSE,"Coversheet";#N/A,#N/A,FALSE,"QA"}</definedName>
    <definedName name="error" hidden="1">{#N/A,#N/A,FALSE,"Coversheet";#N/A,#N/A,FALSE,"QA"}</definedName>
    <definedName name="Estimate" localSheetId="4" hidden="1">{#N/A,#N/A,FALSE,"Summ";#N/A,#N/A,FALSE,"General"}</definedName>
    <definedName name="Estimate" localSheetId="7" hidden="1">{#N/A,#N/A,FALSE,"Summ";#N/A,#N/A,FALSE,"General"}</definedName>
    <definedName name="Estimate" hidden="1">{#N/A,#N/A,FALSE,"Summ";#N/A,#N/A,FALSE,"General"}</definedName>
    <definedName name="ex" localSheetId="4" hidden="1">{#N/A,#N/A,FALSE,"Summ";#N/A,#N/A,FALSE,"General"}</definedName>
    <definedName name="ex" localSheetId="7" hidden="1">{#N/A,#N/A,FALSE,"Summ";#N/A,#N/A,FALSE,"General"}</definedName>
    <definedName name="ex" hidden="1">{#N/A,#N/A,FALSE,"Summ";#N/A,#N/A,FALSE,"General"}</definedName>
    <definedName name="extra2" localSheetId="4" hidden="1">{#N/A,#N/A,FALSE,"Loans";#N/A,#N/A,FALSE,"Program Costs";#N/A,#N/A,FALSE,"Measures";#N/A,#N/A,FALSE,"Net Lost Rev";#N/A,#N/A,FALSE,"Incentive"}</definedName>
    <definedName name="extra2" localSheetId="7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4" hidden="1">{#N/A,#N/A,FALSE,"Loans";#N/A,#N/A,FALSE,"Program Costs";#N/A,#N/A,FALSE,"Measures";#N/A,#N/A,FALSE,"Net Lost Rev";#N/A,#N/A,FALSE,"Incentive"}</definedName>
    <definedName name="extra3" localSheetId="7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4" hidden="1">{#N/A,#N/A,FALSE,"Loans";#N/A,#N/A,FALSE,"Program Costs";#N/A,#N/A,FALSE,"Measures";#N/A,#N/A,FALSE,"Net Lost Rev";#N/A,#N/A,FALSE,"Incentive"}</definedName>
    <definedName name="extra4" localSheetId="7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4" hidden="1">{#N/A,#N/A,FALSE,"Loans";#N/A,#N/A,FALSE,"Program Costs";#N/A,#N/A,FALSE,"Measures";#N/A,#N/A,FALSE,"Net Lost Rev";#N/A,#N/A,FALSE,"Incentive"}</definedName>
    <definedName name="extra5" localSheetId="7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4" hidden="1">{#N/A,#N/A,FALSE,"Coversheet";#N/A,#N/A,FALSE,"QA"}</definedName>
    <definedName name="ffff" localSheetId="7" hidden="1">{#N/A,#N/A,FALSE,"Coversheet";#N/A,#N/A,FALSE,"QA"}</definedName>
    <definedName name="ffff" hidden="1">{#N/A,#N/A,FALSE,"Coversheet";#N/A,#N/A,FALSE,"QA"}</definedName>
    <definedName name="fffgf" localSheetId="4" hidden="1">{#N/A,#N/A,FALSE,"Coversheet";#N/A,#N/A,FALSE,"QA"}</definedName>
    <definedName name="fffgf" localSheetId="7" hidden="1">{#N/A,#N/A,FALSE,"Coversheet";#N/A,#N/A,FALSE,"QA"}</definedName>
    <definedName name="fffgf" hidden="1">{#N/A,#N/A,FALSE,"Coversheet";#N/A,#N/A,FALSE,"QA"}</definedName>
    <definedName name="foo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4" hidden="1">{"PRINT",#N/A,TRUE,"APPA";"PRINT",#N/A,TRUE,"APS";"PRINT",#N/A,TRUE,"BHPL";"PRINT",#N/A,TRUE,"BHPL2";"PRINT",#N/A,TRUE,"CDWR";"PRINT",#N/A,TRUE,"EWEB";"PRINT",#N/A,TRUE,"LADWP";"PRINT",#N/A,TRUE,"NEVBASE"}</definedName>
    <definedName name="friend" localSheetId="6" hidden="1">{"PRINT",#N/A,TRUE,"APPA";"PRINT",#N/A,TRUE,"APS";"PRINT",#N/A,TRUE,"BHPL";"PRINT",#N/A,TRUE,"BHPL2";"PRINT",#N/A,TRUE,"CDWR";"PRINT",#N/A,TRUE,"EWEB";"PRINT",#N/A,TRUE,"LADWP";"PRINT",#N/A,TRUE,"NEVBASE"}</definedName>
    <definedName name="friend" localSheetId="7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localSheetId="4" hidden="1">{#N/A,#N/A,FALSE,"Pg 6b CustCount_Gas";#N/A,#N/A,FALSE,"QA";#N/A,#N/A,FALSE,"Report";#N/A,#N/A,FALSE,"forecast"}</definedName>
    <definedName name="helllo" localSheetId="7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4" hidden="1">{#N/A,#N/A,FALSE,"Coversheet";#N/A,#N/A,FALSE,"QA"}</definedName>
    <definedName name="HELP" localSheetId="7" hidden="1">{#N/A,#N/A,FALSE,"Coversheet";#N/A,#N/A,FALSE,"QA"}</definedName>
    <definedName name="HELP" hidden="1">{#N/A,#N/A,FALSE,"Coversheet";#N/A,#N/A,FALSE,"QA"}</definedName>
    <definedName name="HROptim" localSheetId="4" hidden="1">{#N/A,#N/A,FALSE,"Summary";#N/A,#N/A,FALSE,"SmPlants";#N/A,#N/A,FALSE,"Utah";#N/A,#N/A,FALSE,"Idaho";#N/A,#N/A,FALSE,"Lewis River";#N/A,#N/A,FALSE,"NrthUmpq";#N/A,#N/A,FALSE,"KlamRog"}</definedName>
    <definedName name="HROptim" localSheetId="7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4" hidden="1">{"'Sheet1'!$A$1:$J$121"}</definedName>
    <definedName name="HTML_Control" localSheetId="7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4" hidden="1">{#N/A,#N/A,FALSE,"Summary";#N/A,#N/A,FALSE,"SmPlants";#N/A,#N/A,FALSE,"Utah";#N/A,#N/A,FALSE,"Idaho";#N/A,#N/A,FALSE,"Lewis River";#N/A,#N/A,FALSE,"NrthUmpq";#N/A,#N/A,FALSE,"KlamRog"}</definedName>
    <definedName name="inventory" localSheetId="7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4" hidden="1">{#N/A,#N/A,FALSE,"Summ";#N/A,#N/A,FALSE,"General"}</definedName>
    <definedName name="jfkljsdkljiejgr" localSheetId="7" hidden="1">{#N/A,#N/A,FALSE,"Summ";#N/A,#N/A,FALSE,"General"}</definedName>
    <definedName name="jfkljsdkljiejgr" hidden="1">{#N/A,#N/A,FALSE,"Summ";#N/A,#N/A,FALSE,"General"}</definedName>
    <definedName name="junk" localSheetId="4" hidden="1">{"PRINT",#N/A,TRUE,"APPA";"PRINT",#N/A,TRUE,"APS";"PRINT",#N/A,TRUE,"BHPL";"PRINT",#N/A,TRUE,"BHPL2";"PRINT",#N/A,TRUE,"CDWR";"PRINT",#N/A,TRUE,"EWEB";"PRINT",#N/A,TRUE,"LADWP";"PRINT",#N/A,TRUE,"NEVBASE"}</definedName>
    <definedName name="junk" localSheetId="6" hidden="1">{"PRINT",#N/A,TRUE,"APPA";"PRINT",#N/A,TRUE,"APS";"PRINT",#N/A,TRUE,"BHPL";"PRINT",#N/A,TRUE,"BHPL2";"PRINT",#N/A,TRUE,"CDWR";"PRINT",#N/A,TRUE,"EWEB";"PRINT",#N/A,TRUE,"LADWP";"PRINT",#N/A,TRUE,"NEVBASE"}</definedName>
    <definedName name="junk" localSheetId="7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4" hidden="1">{"PRINT",#N/A,TRUE,"APPA";"PRINT",#N/A,TRUE,"APS";"PRINT",#N/A,TRUE,"BHPL";"PRINT",#N/A,TRUE,"BHPL2";"PRINT",#N/A,TRUE,"CDWR";"PRINT",#N/A,TRUE,"EWEB";"PRINT",#N/A,TRUE,"LADWP";"PRINT",#N/A,TRUE,"NEVBASE"}</definedName>
    <definedName name="junk1" localSheetId="7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4" hidden="1">{"PRINT",#N/A,TRUE,"APPA";"PRINT",#N/A,TRUE,"APS";"PRINT",#N/A,TRUE,"BHPL";"PRINT",#N/A,TRUE,"BHPL2";"PRINT",#N/A,TRUE,"CDWR";"PRINT",#N/A,TRUE,"EWEB";"PRINT",#N/A,TRUE,"LADWP";"PRINT",#N/A,TRUE,"NEVBASE"}</definedName>
    <definedName name="junk2" localSheetId="6" hidden="1">{"PRINT",#N/A,TRUE,"APPA";"PRINT",#N/A,TRUE,"APS";"PRINT",#N/A,TRUE,"BHPL";"PRINT",#N/A,TRUE,"BHPL2";"PRINT",#N/A,TRUE,"CDWR";"PRINT",#N/A,TRUE,"EWEB";"PRINT",#N/A,TRUE,"LADWP";"PRINT",#N/A,TRUE,"NEVBASE"}</definedName>
    <definedName name="junk2" localSheetId="7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4" hidden="1">{"PRINT",#N/A,TRUE,"APPA";"PRINT",#N/A,TRUE,"APS";"PRINT",#N/A,TRUE,"BHPL";"PRINT",#N/A,TRUE,"BHPL2";"PRINT",#N/A,TRUE,"CDWR";"PRINT",#N/A,TRUE,"EWEB";"PRINT",#N/A,TRUE,"LADWP";"PRINT",#N/A,TRUE,"NEVBASE"}</definedName>
    <definedName name="junk3" localSheetId="6" hidden="1">{"PRINT",#N/A,TRUE,"APPA";"PRINT",#N/A,TRUE,"APS";"PRINT",#N/A,TRUE,"BHPL";"PRINT",#N/A,TRUE,"BHPL2";"PRINT",#N/A,TRUE,"CDWR";"PRINT",#N/A,TRUE,"EWEB";"PRINT",#N/A,TRUE,"LADWP";"PRINT",#N/A,TRUE,"NEVBASE"}</definedName>
    <definedName name="junk3" localSheetId="7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4" hidden="1">{"PRINT",#N/A,TRUE,"APPA";"PRINT",#N/A,TRUE,"APS";"PRINT",#N/A,TRUE,"BHPL";"PRINT",#N/A,TRUE,"BHPL2";"PRINT",#N/A,TRUE,"CDWR";"PRINT",#N/A,TRUE,"EWEB";"PRINT",#N/A,TRUE,"LADWP";"PRINT",#N/A,TRUE,"NEVBASE"}</definedName>
    <definedName name="junk4" localSheetId="6" hidden="1">{"PRINT",#N/A,TRUE,"APPA";"PRINT",#N/A,TRUE,"APS";"PRINT",#N/A,TRUE,"BHPL";"PRINT",#N/A,TRUE,"BHPL2";"PRINT",#N/A,TRUE,"CDWR";"PRINT",#N/A,TRUE,"EWEB";"PRINT",#N/A,TRUE,"LADWP";"PRINT",#N/A,TRUE,"NEVBASE"}</definedName>
    <definedName name="junk4" localSheetId="7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4" hidden="1">{"PRINT",#N/A,TRUE,"APPA";"PRINT",#N/A,TRUE,"APS";"PRINT",#N/A,TRUE,"BHPL";"PRINT",#N/A,TRUE,"BHPL2";"PRINT",#N/A,TRUE,"CDWR";"PRINT",#N/A,TRUE,"EWEB";"PRINT",#N/A,TRUE,"LADWP";"PRINT",#N/A,TRUE,"NEVBASE"}</definedName>
    <definedName name="junk5" localSheetId="7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localSheetId="6" hidden="1">{"PRINT",#N/A,TRUE,"APPA";"PRINT",#N/A,TRUE,"APS";"PRINT",#N/A,TRUE,"BHPL";"PRINT",#N/A,TRUE,"BHPL2";"PRINT",#N/A,TRUE,"CDWR";"PRINT",#N/A,TRUE,"EWEB";"PRINT",#N/A,TRUE,"LADWP";"PRINT",#N/A,TRUE,"NEVBASE"}</definedName>
    <definedName name="Keep" localSheetId="7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localSheetId="6" hidden="1">{"PRINT",#N/A,TRUE,"APPA";"PRINT",#N/A,TRUE,"APS";"PRINT",#N/A,TRUE,"BHPL";"PRINT",#N/A,TRUE,"BHPL2";"PRINT",#N/A,TRUE,"CDWR";"PRINT",#N/A,TRUE,"EWEB";"PRINT",#N/A,TRUE,"LADWP";"PRINT",#N/A,TRUE,"NEVBASE"}</definedName>
    <definedName name="keep2" localSheetId="7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localSheetId="4" hidden="1">{#N/A,#N/A,FALSE,"Coversheet";#N/A,#N/A,FALSE,"QA"}</definedName>
    <definedName name="lookup" localSheetId="7" hidden="1">{#N/A,#N/A,FALSE,"Coversheet";#N/A,#N/A,FALSE,"QA"}</definedName>
    <definedName name="lookup" hidden="1">{#N/A,#N/A,FALSE,"Coversheet";#N/A,#N/A,FALSE,"QA"}</definedName>
    <definedName name="Master" localSheetId="4" hidden="1">{#N/A,#N/A,FALSE,"Actual";#N/A,#N/A,FALSE,"Normalized";#N/A,#N/A,FALSE,"Electric Actual";#N/A,#N/A,FALSE,"Electric Normalized"}</definedName>
    <definedName name="Master" localSheetId="7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localSheetId="4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4" hidden="1">{"PRINT",#N/A,TRUE,"APPA";"PRINT",#N/A,TRUE,"APS";"PRINT",#N/A,TRUE,"BHPL";"PRINT",#N/A,TRUE,"BHPL2";"PRINT",#N/A,TRUE,"CDWR";"PRINT",#N/A,TRUE,"EWEB";"PRINT",#N/A,TRUE,"LADWP";"PRINT",#N/A,TRUE,"NEVBASE"}</definedName>
    <definedName name="mmm" localSheetId="7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4" hidden="1">{#N/A,#N/A,FALSE,"Summ";#N/A,#N/A,FALSE,"General"}</definedName>
    <definedName name="new" localSheetId="7" hidden="1">{#N/A,#N/A,FALSE,"Summ";#N/A,#N/A,FALSE,"General"}</definedName>
    <definedName name="new" hidden="1">{#N/A,#N/A,FALSE,"Summ";#N/A,#N/A,FALSE,"General"}</definedName>
    <definedName name="OHSch10YR" localSheetId="4" hidden="1">{#N/A,#N/A,FALSE,"Summary";#N/A,#N/A,FALSE,"SmPlants";#N/A,#N/A,FALSE,"Utah";#N/A,#N/A,FALSE,"Idaho";#N/A,#N/A,FALSE,"Lewis River";#N/A,#N/A,FALSE,"NrthUmpq";#N/A,#N/A,FALSE,"KlamRog"}</definedName>
    <definedName name="OHSch10YR" localSheetId="7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4" hidden="1">{#N/A,#N/A,FALSE,"Summary";#N/A,#N/A,FALSE,"SmPlants";#N/A,#N/A,FALSE,"Utah";#N/A,#N/A,FALSE,"Idaho";#N/A,#N/A,FALSE,"Lewis River";#N/A,#N/A,FALSE,"NrthUmpq";#N/A,#N/A,FALSE,"KlamRog"}</definedName>
    <definedName name="om" localSheetId="7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4" hidden="1">{"Factors Pages 1-2",#N/A,FALSE,"Factors";"Factors Page 3",#N/A,FALSE,"Factors";"Factors Page 4",#N/A,FALSE,"Factors";"Factors Page 5",#N/A,FALSE,"Factors";"Factors Pages 8-27",#N/A,FALSE,"Factors"}</definedName>
    <definedName name="others" localSheetId="7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4" hidden="1">[4]Inputs!#REF!</definedName>
    <definedName name="PricingInfo" localSheetId="7" hidden="1">[4]Inputs!#REF!</definedName>
    <definedName name="PricingInfo" localSheetId="3" hidden="1">[4]Inputs!#REF!</definedName>
    <definedName name="PricingInfo" localSheetId="0" hidden="1">[4]Inputs!#REF!</definedName>
    <definedName name="PricingInfo" localSheetId="1" hidden="1">[4]Inputs!#REF!</definedName>
    <definedName name="PricingInfo" hidden="1">[4]Inputs!#REF!</definedName>
    <definedName name="q" localSheetId="4" hidden="1">{#N/A,#N/A,FALSE,"Coversheet";#N/A,#N/A,FALSE,"QA"}</definedName>
    <definedName name="q" localSheetId="7" hidden="1">{#N/A,#N/A,FALSE,"Coversheet";#N/A,#N/A,FALSE,"QA"}</definedName>
    <definedName name="q" hidden="1">{#N/A,#N/A,FALSE,"Coversheet";#N/A,#N/A,FALSE,"QA"}</definedName>
    <definedName name="qqq" localSheetId="4" hidden="1">{#N/A,#N/A,FALSE,"schA"}</definedName>
    <definedName name="qqq" localSheetId="7" hidden="1">{#N/A,#N/A,FALSE,"schA"}</definedName>
    <definedName name="qqq" hidden="1">{#N/A,#N/A,FALSE,"schA"}</definedName>
    <definedName name="retail" localSheetId="4" hidden="1">{#N/A,#N/A,FALSE,"Loans";#N/A,#N/A,FALSE,"Program Costs";#N/A,#N/A,FALSE,"Measures";#N/A,#N/A,FALSE,"Net Lost Rev";#N/A,#N/A,FALSE,"Incentive"}</definedName>
    <definedName name="retail" localSheetId="6" hidden="1">{#N/A,#N/A,FALSE,"Loans";#N/A,#N/A,FALSE,"Program Costs";#N/A,#N/A,FALSE,"Measures";#N/A,#N/A,FALSE,"Net Lost Rev";#N/A,#N/A,FALSE,"Incentive"}</definedName>
    <definedName name="retail" localSheetId="7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6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localSheetId="7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6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localSheetId="7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4" hidden="1">{"PRINT",#N/A,TRUE,"APPA";"PRINT",#N/A,TRUE,"APS";"PRINT",#N/A,TRUE,"BHPL";"PRINT",#N/A,TRUE,"BHPL2";"PRINT",#N/A,TRUE,"CDWR";"PRINT",#N/A,TRUE,"EWEB";"PRINT",#N/A,TRUE,"LADWP";"PRINT",#N/A,TRUE,"NEVBASE"}</definedName>
    <definedName name="rrr" localSheetId="6" hidden="1">{"PRINT",#N/A,TRUE,"APPA";"PRINT",#N/A,TRUE,"APS";"PRINT",#N/A,TRUE,"BHPL";"PRINT",#N/A,TRUE,"BHPL2";"PRINT",#N/A,TRUE,"CDWR";"PRINT",#N/A,TRUE,"EWEB";"PRINT",#N/A,TRUE,"LADWP";"PRINT",#N/A,TRUE,"NEVBASE"}</definedName>
    <definedName name="rrr" localSheetId="7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dlfhsdlhfkl" localSheetId="4" hidden="1">{#N/A,#N/A,FALSE,"Summ";#N/A,#N/A,FALSE,"General"}</definedName>
    <definedName name="sdlfhsdlhfkl" localSheetId="7" hidden="1">{#N/A,#N/A,FALSE,"Summ";#N/A,#N/A,FALSE,"General"}</definedName>
    <definedName name="sdlfhsdlhfkl" hidden="1">{#N/A,#N/A,FALSE,"Summ";#N/A,#N/A,FALSE,"General"}</definedName>
    <definedName name="seven" localSheetId="4" hidden="1">{#N/A,#N/A,FALSE,"CRPT";#N/A,#N/A,FALSE,"TREND";#N/A,#N/A,FALSE,"%Curve"}</definedName>
    <definedName name="seven" localSheetId="7" hidden="1">{#N/A,#N/A,FALSE,"CRPT";#N/A,#N/A,FALSE,"TREND";#N/A,#N/A,FALSE,"%Curve"}</definedName>
    <definedName name="seven" hidden="1">{#N/A,#N/A,FALSE,"CRPT";#N/A,#N/A,FALSE,"TREND";#N/A,#N/A,FALSE,"%Curve"}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localSheetId="6" hidden="1">{"PRINT",#N/A,TRUE,"APPA";"PRINT",#N/A,TRUE,"APS";"PRINT",#N/A,TRUE,"BHPL";"PRINT",#N/A,TRUE,"BHPL2";"PRINT",#N/A,TRUE,"CDWR";"PRINT",#N/A,TRUE,"EWEB";"PRINT",#N/A,TRUE,"LADWP";"PRINT",#N/A,TRUE,"NEVBASE"}</definedName>
    <definedName name="shit" localSheetId="7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4" hidden="1">{#N/A,#N/A,FALSE,"Drill Sites";"WP 212",#N/A,FALSE,"MWAG EOR";"WP 213",#N/A,FALSE,"MWAG EOR";#N/A,#N/A,FALSE,"Misc. Facility";#N/A,#N/A,FALSE,"WWTP"}</definedName>
    <definedName name="six" localSheetId="7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4" hidden="1">{#N/A,#N/A,FALSE,"Summary";#N/A,#N/A,FALSE,"SmPlants";#N/A,#N/A,FALSE,"Utah";#N/A,#N/A,FALSE,"Idaho";#N/A,#N/A,FALSE,"Lewis River";#N/A,#N/A,FALSE,"NrthUmpq";#N/A,#N/A,FALSE,"KlamRog"}</definedName>
    <definedName name="SpecMaint" localSheetId="7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4" hidden="1">{#N/A,#N/A,FALSE,"Actual";#N/A,#N/A,FALSE,"Normalized";#N/A,#N/A,FALSE,"Electric Actual";#N/A,#N/A,FALSE,"Electric Normalized"}</definedName>
    <definedName name="spippw" localSheetId="7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4" hidden="1">{"PRINT",#N/A,TRUE,"APPA";"PRINT",#N/A,TRUE,"APS";"PRINT",#N/A,TRUE,"BHPL";"PRINT",#N/A,TRUE,"BHPL2";"PRINT",#N/A,TRUE,"CDWR";"PRINT",#N/A,TRUE,"EWEB";"PRINT",#N/A,TRUE,"LADWP";"PRINT",#N/A,TRUE,"NEVBASE"}</definedName>
    <definedName name="ss" localSheetId="7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4" hidden="1">{"YTD-Total",#N/A,FALSE,"Provision"}</definedName>
    <definedName name="standard1" localSheetId="7" hidden="1">{"YTD-Total",#N/A,FALSE,"Provision"}</definedName>
    <definedName name="standard1" hidden="1">{"YTD-Total",#N/A,FALSE,"Provision"}</definedName>
    <definedName name="t" localSheetId="4" hidden="1">{#N/A,#N/A,FALSE,"CESTSUM";#N/A,#N/A,FALSE,"est sum A";#N/A,#N/A,FALSE,"est detail A"}</definedName>
    <definedName name="t" localSheetId="7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4" hidden="1">{#N/A,#N/A,FALSE,"Summ";#N/A,#N/A,FALSE,"General"}</definedName>
    <definedName name="tem" localSheetId="7" hidden="1">{#N/A,#N/A,FALSE,"Summ";#N/A,#N/A,FALSE,"General"}</definedName>
    <definedName name="tem" hidden="1">{#N/A,#N/A,FALSE,"Summ";#N/A,#N/A,FALSE,"General"}</definedName>
    <definedName name="TEMP" localSheetId="4" hidden="1">{#N/A,#N/A,FALSE,"Summ";#N/A,#N/A,FALSE,"General"}</definedName>
    <definedName name="TEMP" localSheetId="7" hidden="1">{#N/A,#N/A,FALSE,"Summ";#N/A,#N/A,FALSE,"General"}</definedName>
    <definedName name="TEMP" hidden="1">{#N/A,#N/A,FALSE,"Summ";#N/A,#N/A,FALSE,"General"}</definedName>
    <definedName name="Temp1" localSheetId="4" hidden="1">{#N/A,#N/A,FALSE,"CESTSUM";#N/A,#N/A,FALSE,"est sum A";#N/A,#N/A,FALSE,"est detail A"}</definedName>
    <definedName name="Temp1" localSheetId="7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4" hidden="1">{#N/A,#N/A,FALSE,"CESTSUM";#N/A,#N/A,FALSE,"est sum A";#N/A,#N/A,FALSE,"est detail A"}</definedName>
    <definedName name="temp2" localSheetId="7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4" hidden="1">{#N/A,#N/A,FALSE,"CESTSUM";#N/A,#N/A,FALSE,"est sum A";#N/A,#N/A,FALSE,"est detail A"}</definedName>
    <definedName name="tr" localSheetId="7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4" hidden="1">#REF!</definedName>
    <definedName name="Transfer" localSheetId="7" hidden="1">#REF!</definedName>
    <definedName name="Transfer" localSheetId="3" hidden="1">#REF!</definedName>
    <definedName name="Transfer" localSheetId="0" hidden="1">#REF!</definedName>
    <definedName name="Transfer" localSheetId="1" hidden="1">#REF!</definedName>
    <definedName name="Transfer" hidden="1">#REF!</definedName>
    <definedName name="Transfers" localSheetId="7" hidden="1">#REF!</definedName>
    <definedName name="Transfers" localSheetId="3" hidden="1">#REF!</definedName>
    <definedName name="Transfers" localSheetId="0" hidden="1">#REF!</definedName>
    <definedName name="Transfers" localSheetId="1" hidden="1">#REF!</definedName>
    <definedName name="Transfers" hidden="1">#REF!</definedName>
    <definedName name="u" localSheetId="4" hidden="1">{#N/A,#N/A,FALSE,"Summ";#N/A,#N/A,FALSE,"General"}</definedName>
    <definedName name="u" localSheetId="7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4" hidden="1">{#N/A,#N/A,FALSE,"Coversheet";#N/A,#N/A,FALSE,"QA"}</definedName>
    <definedName name="v" localSheetId="7" hidden="1">{#N/A,#N/A,FALSE,"Coversheet";#N/A,#N/A,FALSE,"QA"}</definedName>
    <definedName name="v" hidden="1">{#N/A,#N/A,FALSE,"Coversheet";#N/A,#N/A,FALSE,"QA"}</definedName>
    <definedName name="Value" localSheetId="4" hidden="1">{#N/A,#N/A,FALSE,"Summ";#N/A,#N/A,FALSE,"General"}</definedName>
    <definedName name="Value" localSheetId="7" hidden="1">{#N/A,#N/A,FALSE,"Summ";#N/A,#N/A,FALSE,"General"}</definedName>
    <definedName name="Value" hidden="1">{#N/A,#N/A,FALSE,"Summ";#N/A,#N/A,FALSE,"General"}</definedName>
    <definedName name="w" localSheetId="4" hidden="1">[2]Inputs!#REF!</definedName>
    <definedName name="w" localSheetId="7" hidden="1">[2]Inputs!#REF!</definedName>
    <definedName name="w" localSheetId="3" hidden="1">[2]Inputs!#REF!</definedName>
    <definedName name="w" localSheetId="0" hidden="1">[2]Inputs!#REF!</definedName>
    <definedName name="w" localSheetId="1" hidden="1">[2]Inputs!#REF!</definedName>
    <definedName name="w" hidden="1">[2]Inputs!#REF!</definedName>
    <definedName name="we" localSheetId="4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4" hidden="1">{#N/A,#N/A,FALSE,"Coversheet";#N/A,#N/A,FALSE,"QA"}</definedName>
    <definedName name="WH" localSheetId="7" hidden="1">{#N/A,#N/A,FALSE,"Coversheet";#N/A,#N/A,FALSE,"QA"}</definedName>
    <definedName name="WH" hidden="1">{#N/A,#N/A,FALSE,"Coversheet";#N/A,#N/A,FALSE,"QA"}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4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7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4" hidden="1">{#N/A,#N/A,FALSE,"CRPT";#N/A,#N/A,FALSE,"TREND";#N/A,#N/A,FALSE,"%Curve"}</definedName>
    <definedName name="wrn.AAI." localSheetId="7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4" hidden="1">{#N/A,#N/A,FALSE,"CRPT";#N/A,#N/A,FALSE,"TREND";#N/A,#N/A,FALSE,"% CURVE"}</definedName>
    <definedName name="wrn.AAI._.Report." localSheetId="7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4" hidden="1">{"Page 3.4.1",#N/A,FALSE,"Totals";"Page 3.4.2",#N/A,FALSE,"Totals"}</definedName>
    <definedName name="wrn.Adj._.Back_Up." localSheetId="7" hidden="1">{"Page 3.4.1",#N/A,FALSE,"Totals";"Page 3.4.2",#N/A,FALSE,"Totals"}</definedName>
    <definedName name="wrn.Adj._.Back_Up." hidden="1">{"Page 3.4.1",#N/A,FALSE,"Totals";"Page 3.4.2",#N/A,FALSE,"Totals"}</definedName>
    <definedName name="wrn.ALL." localSheetId="4" hidden="1">{#N/A,#N/A,FALSE,"Summary EPS";#N/A,#N/A,FALSE,"1st Qtr Electric";#N/A,#N/A,FALSE,"1st Qtr Australia";#N/A,#N/A,FALSE,"1st Qtr Telecom";#N/A,#N/A,FALSE,"1st QTR Other"}</definedName>
    <definedName name="wrn.ALL." localSheetId="7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4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7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7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4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7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4" hidden="1">{#N/A,#N/A,FALSE,"cover";#N/A,#N/A,FALSE,"lead sheet";#N/A,#N/A,FALSE,"Adj backup";#N/A,#N/A,FALSE,"t Accounts"}</definedName>
    <definedName name="wrn.All._.Pages." localSheetId="6" hidden="1">{#N/A,#N/A,FALSE,"Cover";#N/A,#N/A,FALSE,"Lead Sheet";#N/A,#N/A,FALSE,"T-Accounts";#N/A,#N/A,FALSE,"Ins &amp; Prem ActualEstimates"}</definedName>
    <definedName name="wrn.All._.Pages." localSheetId="7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4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7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4" hidden="1">{"YTD-Total",#N/A,TRUE,"Provision";"YTD-Utility",#N/A,TRUE,"Prov Utility";"YTD-NonUtility",#N/A,TRUE,"Prov NonUtility"}</definedName>
    <definedName name="wrn.Combined._.YTD." localSheetId="7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4" hidden="1">{"Conol gross povision grouped",#N/A,FALSE,"Consol Gross";"Consol Gross Grouped",#N/A,FALSE,"Consol Gross"}</definedName>
    <definedName name="wrn.ConsolGrossGrp." localSheetId="7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4" hidden="1">{#N/A,#N/A,TRUE,"Cover";#N/A,#N/A,TRUE,"Contents"}</definedName>
    <definedName name="wrn.Cover." localSheetId="7" hidden="1">{#N/A,#N/A,TRUE,"Cover";#N/A,#N/A,TRUE,"Contents"}</definedName>
    <definedName name="wrn.Cover." hidden="1">{#N/A,#N/A,TRUE,"Cover";#N/A,#N/A,TRUE,"Contents"}</definedName>
    <definedName name="wrn.CoverContents." localSheetId="4" hidden="1">{#N/A,#N/A,FALSE,"Cover";#N/A,#N/A,FALSE,"Contents"}</definedName>
    <definedName name="wrn.CoverContents." localSheetId="7" hidden="1">{#N/A,#N/A,FALSE,"Cover";#N/A,#N/A,FALSE,"Contents"}</definedName>
    <definedName name="wrn.CoverContents." hidden="1">{#N/A,#N/A,FALSE,"Cover";#N/A,#N/A,FALSE,"Contents"}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4" hidden="1">{#N/A,#N/A,FALSE,"schA"}</definedName>
    <definedName name="wrn.ECR." localSheetId="7" hidden="1">{#N/A,#N/A,FALSE,"schA"}</definedName>
    <definedName name="wrn.ECR." hidden="1">{#N/A,#N/A,FALSE,"schA"}</definedName>
    <definedName name="wrn.El._.Paso._.Offshore." localSheetId="4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7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4" hidden="1">{#N/A,#N/A,FALSE,"CESTSUM";#N/A,#N/A,FALSE,"est sum A";#N/A,#N/A,FALSE,"est detail A"}</definedName>
    <definedName name="wrn.ESTIMATE." localSheetId="7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4" hidden="1">{#N/A,#N/A,FALSE,"Output Ass";#N/A,#N/A,FALSE,"Sum Tot";#N/A,#N/A,FALSE,"Ex Sum Year";#N/A,#N/A,FALSE,"Sum Qtr"}</definedName>
    <definedName name="wrn.Exec._.Summary." localSheetId="7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6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7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4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7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4" hidden="1">{"FullView",#N/A,FALSE,"Consltd-For contngcy"}</definedName>
    <definedName name="wrn.Full._.View." localSheetId="7" hidden="1">{"FullView",#N/A,FALSE,"Consltd-For contngcy"}</definedName>
    <definedName name="wrn.Full._.View." hidden="1">{"FullView",#N/A,FALSE,"Consltd-For contngcy"}</definedName>
    <definedName name="wrn.Fundamental." localSheetId="4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4" hidden="1">{#N/A,#N/A,TRUE,"CoverPage";#N/A,#N/A,TRUE,"Gas";#N/A,#N/A,TRUE,"Power";#N/A,#N/A,TRUE,"Historical DJ Mthly Prices"}</definedName>
    <definedName name="wrn.Fundamental2" localSheetId="7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4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7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4" hidden="1">{#N/A,#N/A,FALSE,"SUMMARY";#N/A,#N/A,FALSE,"AE7616";#N/A,#N/A,FALSE,"AE7617";#N/A,#N/A,FALSE,"AE7618";#N/A,#N/A,FALSE,"AE7619"}</definedName>
    <definedName name="wrn.IEO." localSheetId="7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fe." localSheetId="4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7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4" hidden="1">{#N/A,#N/A,FALSE,"Schedule F";#N/A,#N/A,FALSE,"Schedule G"}</definedName>
    <definedName name="wrn.limit_reports." localSheetId="7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pen._.Issues._.Only." localSheetId="4" hidden="1">{"Open issues Only",#N/A,FALSE,"TIMELINE"}</definedName>
    <definedName name="wrn.Open._.Issues._.Only." localSheetId="7" hidden="1">{"Open issues Only",#N/A,FALSE,"TIMELINE"}</definedName>
    <definedName name="wrn.Open._.Issues._.Only." hidden="1">{"Open issues Only",#N/A,FALSE,"TIMELINE"}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6" hidden="1">{#N/A,#N/A,FALSE,"Loans";#N/A,#N/A,FALSE,"Program Costs";#N/A,#N/A,FALSE,"Measures";#N/A,#N/A,FALSE,"Net Lost Rev";#N/A,#N/A,FALSE,"Incentive"}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localSheetId="7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6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localSheetId="7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4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7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4" hidden="1">{#N/A,#N/A,FALSE,"Consltd-For contngcy";"PaymentView",#N/A,FALSE,"Consltd-For contngcy"}</definedName>
    <definedName name="wrn.Payment._.View." localSheetId="7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4" hidden="1">{"PFS recon view",#N/A,FALSE,"Hyperion Proof"}</definedName>
    <definedName name="wrn.PFSreconview." localSheetId="7" hidden="1">{"PFS recon view",#N/A,FALSE,"Hyperion Proof"}</definedName>
    <definedName name="wrn.PFSreconview." hidden="1">{"PFS recon view",#N/A,FALSE,"Hyperion Proof"}</definedName>
    <definedName name="wrn.PGHCreconview." localSheetId="4" hidden="1">{"PGHC recon view",#N/A,FALSE,"Hyperion Proof"}</definedName>
    <definedName name="wrn.PGHCreconview." localSheetId="7" hidden="1">{"PGHC recon view",#N/A,FALSE,"Hyperion Proof"}</definedName>
    <definedName name="wrn.PGHCreconview." hidden="1">{"PGHC recon view",#N/A,FALSE,"Hyperion Proof"}</definedName>
    <definedName name="wrn.PHI._.all._.other._.months." localSheetId="4" hidden="1">{#N/A,#N/A,FALSE,"PHI MTD";#N/A,#N/A,FALSE,"PHI YTD"}</definedName>
    <definedName name="wrn.PHI._.all._.other._.months." localSheetId="7" hidden="1">{#N/A,#N/A,FALSE,"PHI MTD";#N/A,#N/A,FALSE,"PHI YTD"}</definedName>
    <definedName name="wrn.PHI._.all._.other._.months." hidden="1">{#N/A,#N/A,FALSE,"PHI MTD";#N/A,#N/A,FALSE,"PHI YTD"}</definedName>
    <definedName name="wrn.PHI._.only." localSheetId="4" hidden="1">{#N/A,#N/A,FALSE,"PHI"}</definedName>
    <definedName name="wrn.PHI._.only." localSheetId="7" hidden="1">{#N/A,#N/A,FALSE,"PHI"}</definedName>
    <definedName name="wrn.PHI._.only." hidden="1">{#N/A,#N/A,FALSE,"PHI"}</definedName>
    <definedName name="wrn.PHI._.Sept._.Dec._.March." localSheetId="4" hidden="1">{#N/A,#N/A,FALSE,"PHI MTD";#N/A,#N/A,FALSE,"PHI QTD";#N/A,#N/A,FALSE,"PHI YTD"}</definedName>
    <definedName name="wrn.PHI._.Sept._.Dec._.March." localSheetId="7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4" hidden="1">{"PPM Co Code View",#N/A,FALSE,"Comp Codes"}</definedName>
    <definedName name="wrn.PPMCoCodeView." localSheetId="7" hidden="1">{"PPM Co Code View",#N/A,FALSE,"Comp Codes"}</definedName>
    <definedName name="wrn.PPMCoCodeView." hidden="1">{"PPM Co Code View",#N/A,FALSE,"Comp Codes"}</definedName>
    <definedName name="wrn.PPMreconview." localSheetId="4" hidden="1">{"PPM Recon View",#N/A,FALSE,"Hyperion Proof"}</definedName>
    <definedName name="wrn.PPMreconview." localSheetId="7" hidden="1">{"PPM Recon View",#N/A,FALSE,"Hyperion Proof"}</definedName>
    <definedName name="wrn.PPMreconview." hidden="1">{"PPM Recon View",#N/A,FALSE,"Hyperion Proof"}</definedName>
    <definedName name="wrn.PRINT._.SOURCE._.DATA." localSheetId="4" hidden="1">{"DATA_SET",#N/A,FALSE,"HOURLY SPREAD"}</definedName>
    <definedName name="wrn.PRINT._.SOURCE._.DATA." localSheetId="6" hidden="1">{"DATA_SET",#N/A,FALSE,"HOURLY SPREAD"}</definedName>
    <definedName name="wrn.PRINT._.SOURCE._.DATA." localSheetId="7" hidden="1">{"DATA_SET",#N/A,FALSE,"HOURLY SPREAD"}</definedName>
    <definedName name="wrn.PRINT._.SOURCE._.DATA." hidden="1">{"DATA_SET",#N/A,FALSE,"HOURLY SPREAD"}</definedName>
    <definedName name="wrn.PrintHistory." localSheetId="4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7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4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7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4" hidden="1">{#N/A,#N/A,FALSE,"BASE";#N/A,#N/A,FALSE,"LOOPS";#N/A,#N/A,FALSE,"PLC"}</definedName>
    <definedName name="wrn.Project._.Services." localSheetId="7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4" hidden="1">{"Electric Only",#N/A,FALSE,"Hyperion Proof"}</definedName>
    <definedName name="wrn.ProofElectricOnly." localSheetId="7" hidden="1">{"Electric Only",#N/A,FALSE,"Hyperion Proof"}</definedName>
    <definedName name="wrn.ProofElectricOnly." hidden="1">{"Electric Only",#N/A,FALSE,"Hyperion Proof"}</definedName>
    <definedName name="wrn.ProofTotal." localSheetId="4" hidden="1">{"Proof Total",#N/A,FALSE,"Hyperion Proof"}</definedName>
    <definedName name="wrn.ProofTotal." localSheetId="7" hidden="1">{"Proof Total",#N/A,FALSE,"Hyperion Proof"}</definedName>
    <definedName name="wrn.ProofTotal." hidden="1">{"Proof Total",#N/A,FALSE,"Hyperion Proof"}</definedName>
    <definedName name="wrn.Reformat._.only." localSheetId="4" hidden="1">{#N/A,#N/A,FALSE,"Dec 1999 mapping"}</definedName>
    <definedName name="wrn.Reformat._.only." localSheetId="7" hidden="1">{#N/A,#N/A,FALSE,"Dec 1999 mapping"}</definedName>
    <definedName name="wrn.Reformat._.only." hidden="1">{#N/A,#N/A,FALSE,"Dec 1999 mapping"}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6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7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4" hidden="1">{#N/A,#N/A,FALSE,"7617 Fab";#N/A,#N/A,FALSE,"7617 NSK"}</definedName>
    <definedName name="wrn.SCHEDULE." localSheetId="7" hidden="1">{#N/A,#N/A,FALSE,"7617 Fab";#N/A,#N/A,FALSE,"7617 NSK"}</definedName>
    <definedName name="wrn.SCHEDULE." hidden="1">{#N/A,#N/A,FALSE,"7617 Fab";#N/A,#N/A,FALSE,"7617 NSK"}</definedName>
    <definedName name="wrn.Section1." localSheetId="4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7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4" hidden="1">{#N/A,#N/A,TRUE,"Section1";#N/A,#N/A,TRUE,"SumF";#N/A,#N/A,TRUE,"FigExchange";#N/A,#N/A,TRUE,"Escalation";#N/A,#N/A,TRUE,"GraphEscalate";#N/A,#N/A,TRUE,"Scenarios"}</definedName>
    <definedName name="wrn.Section1Summaries." localSheetId="7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4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7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4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7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4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7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4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7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4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7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4" hidden="1">{#N/A,#N/A,TRUE,"Section4";#N/A,#N/A,TRUE,"PPAtable";#N/A,#N/A,TRUE,"RFPtable";#N/A,#N/A,TRUE,"RevCap";#N/A,#N/A,TRUE,"RevOther";#N/A,#N/A,TRUE,"RevGas";#N/A,#N/A,TRUE,"GraphRev"}</definedName>
    <definedName name="wrn.Section4Revenue." localSheetId="7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4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7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4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7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4" hidden="1">{#N/A,#N/A,TRUE,"Section7";#N/A,#N/A,TRUE,"DebtService";#N/A,#N/A,TRUE,"LoanSchedules";#N/A,#N/A,TRUE,"GraphDebt"}</definedName>
    <definedName name="wrn.Section7DebtService." localSheetId="7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7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4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7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4" hidden="1">{"YTD-Total",#N/A,FALSE,"Provision"}</definedName>
    <definedName name="wrn.Standard." localSheetId="7" hidden="1">{"YTD-Total",#N/A,FALSE,"Provision"}</definedName>
    <definedName name="wrn.Standard." hidden="1">{"YTD-Total",#N/A,FALSE,"Provision"}</definedName>
    <definedName name="wrn.Standard._.NonUtility._.Only." localSheetId="4" hidden="1">{"YTD-NonUtility",#N/A,FALSE,"Prov NonUtility"}</definedName>
    <definedName name="wrn.Standard._.NonUtility._.Only." localSheetId="7" hidden="1">{"YTD-NonUtility",#N/A,FALSE,"Prov NonUtility"}</definedName>
    <definedName name="wrn.Standard._.NonUtility._.Only." hidden="1">{"YTD-NonUtility",#N/A,FALSE,"Prov NonUtility"}</definedName>
    <definedName name="wrn.Standard._.Utility._.Only." localSheetId="4" hidden="1">{"YTD-Utility",#N/A,FALSE,"Prov Utility"}</definedName>
    <definedName name="wrn.Standard._.Utility._.Only." localSheetId="7" hidden="1">{"YTD-Utility",#N/A,FALSE,"Prov Utility"}</definedName>
    <definedName name="wrn.Standard._.Utility._.Only." hidden="1">{"YTD-Utility",#N/A,FALSE,"Prov Utility"}</definedName>
    <definedName name="wrn.Summary." localSheetId="4" hidden="1">{#N/A,#N/A,FALSE,"Sum Qtr";#N/A,#N/A,FALSE,"Oper Sum";#N/A,#N/A,FALSE,"Land Sales";#N/A,#N/A,FALSE,"Finance";#N/A,#N/A,FALSE,"Oper Ass"}</definedName>
    <definedName name="wrn.Summary." localSheetId="7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4" hidden="1">{#N/A,#N/A,FALSE,"Consltd-For contngcy"}</definedName>
    <definedName name="wrn.Summary._.View." localSheetId="7" hidden="1">{#N/A,#N/A,FALSE,"Consltd-For contngcy"}</definedName>
    <definedName name="wrn.Summary._.View." hidden="1">{#N/A,#N/A,FALSE,"Consltd-For contngcy"}</definedName>
    <definedName name="wrn.Total._.Summary." localSheetId="4" hidden="1">{"Total Summary",#N/A,FALSE,"Summary"}</definedName>
    <definedName name="wrn.Total._.Summary." localSheetId="7" hidden="1">{"Total Summary",#N/A,FALSE,"Summary"}</definedName>
    <definedName name="wrn.Total._.Summary." hidden="1">{"Total Summary",#N/A,FALSE,"Summary"}</definedName>
    <definedName name="wrn.UK._.Conversion._.Only." localSheetId="4" hidden="1">{#N/A,#N/A,FALSE,"Dec 1999 UK Continuing Ops"}</definedName>
    <definedName name="wrn.UK._.Conversion._.Only." localSheetId="7" hidden="1">{#N/A,#N/A,FALSE,"Dec 1999 UK Continuing Ops"}</definedName>
    <definedName name="wrn.UK._.Conversion._.Only." hidden="1">{#N/A,#N/A,FALSE,"Dec 1999 UK Continuing Ops"}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4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6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7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4" hidden="1">{#N/A,#N/A,FALSE,"schA"}</definedName>
    <definedName name="www" localSheetId="7" hidden="1">{#N/A,#N/A,FALSE,"schA"}</definedName>
    <definedName name="www" hidden="1">{#N/A,#N/A,FALSE,"schA"}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4" hidden="1">#REF!</definedName>
    <definedName name="y" localSheetId="6" hidden="1">'[3]DSM Output'!$B$21:$B$23</definedName>
    <definedName name="y" localSheetId="5" hidden="1">#REF!</definedName>
    <definedName name="y" localSheetId="7" hidden="1">'[3]DSM Output'!$B$21:$B$23</definedName>
    <definedName name="y" localSheetId="3" hidden="1">#REF!</definedName>
    <definedName name="y" localSheetId="0" hidden="1">#REF!</definedName>
    <definedName name="y" localSheetId="1" hidden="1">#REF!</definedName>
    <definedName name="y" hidden="1">#REF!</definedName>
    <definedName name="yuf" localSheetId="4" hidden="1">{#N/A,#N/A,FALSE,"Summ";#N/A,#N/A,FALSE,"General"}</definedName>
    <definedName name="yuf" localSheetId="7" hidden="1">{#N/A,#N/A,FALSE,"Summ";#N/A,#N/A,FALSE,"General"}</definedName>
    <definedName name="yuf" hidden="1">{#N/A,#N/A,FALSE,"Summ";#N/A,#N/A,FALSE,"General"}</definedName>
    <definedName name="z" localSheetId="4" hidden="1">#REF!</definedName>
    <definedName name="z" localSheetId="6" hidden="1">'[3]DSM Output'!$G$21:$G$23</definedName>
    <definedName name="z" localSheetId="5" hidden="1">#REF!</definedName>
    <definedName name="z" localSheetId="7" hidden="1">'[3]DSM Output'!$G$21:$G$23</definedName>
    <definedName name="z" localSheetId="3" hidden="1">#REF!</definedName>
    <definedName name="z" localSheetId="0" hidden="1">#REF!</definedName>
    <definedName name="z" localSheetId="1" hidden="1">#REF!</definedName>
    <definedName name="z" hidden="1">#REF!</definedName>
    <definedName name="Z_01844156_6462_4A28_9785_1A86F4D0C834_.wvu.PrintTitles" localSheetId="7" hidden="1">#REF!</definedName>
    <definedName name="Z_01844156_6462_4A28_9785_1A86F4D0C834_.wvu.PrintTitles" localSheetId="3" hidden="1">#REF!</definedName>
    <definedName name="Z_01844156_6462_4A28_9785_1A86F4D0C834_.wvu.PrintTitles" localSheetId="0" hidden="1">#REF!</definedName>
    <definedName name="Z_01844156_6462_4A28_9785_1A86F4D0C834_.wvu.PrintTitles" localSheetId="1" hidden="1">#REF!</definedName>
    <definedName name="Z_01844156_6462_4A28_9785_1A86F4D0C834_.wvu.PrintTitles" hidden="1">#REF!</definedName>
  </definedNames>
  <calcPr calcId="152511" iterate="1"/>
</workbook>
</file>

<file path=xl/calcChain.xml><?xml version="1.0" encoding="utf-8"?>
<calcChain xmlns="http://schemas.openxmlformats.org/spreadsheetml/2006/main">
  <c r="D104" i="4" l="1"/>
  <c r="D92" i="4"/>
  <c r="D80" i="4"/>
  <c r="D68" i="4"/>
  <c r="D56" i="4"/>
  <c r="D44" i="4"/>
  <c r="D32" i="4"/>
  <c r="D20" i="4"/>
  <c r="D104" i="13"/>
  <c r="D92" i="13"/>
  <c r="D80" i="13"/>
  <c r="D68" i="13"/>
  <c r="D56" i="13"/>
  <c r="D44" i="13"/>
  <c r="D32" i="13"/>
  <c r="D20" i="13"/>
  <c r="A8" i="12" l="1"/>
  <c r="A9" i="12" s="1"/>
  <c r="A10" i="12" s="1"/>
  <c r="A11" i="12" s="1"/>
  <c r="A12" i="12" s="1"/>
  <c r="A13" i="12" s="1"/>
  <c r="A14" i="12" s="1"/>
  <c r="A15" i="12" s="1"/>
  <c r="U1277" i="11"/>
  <c r="F1269" i="11"/>
  <c r="I1269" i="11" s="1"/>
  <c r="V1267" i="11"/>
  <c r="U1267" i="11"/>
  <c r="S1267" i="11"/>
  <c r="Q1267" i="11"/>
  <c r="O1267" i="11"/>
  <c r="M1267" i="11"/>
  <c r="K1267" i="11"/>
  <c r="G1267" i="11"/>
  <c r="C1267" i="11"/>
  <c r="C1266" i="11"/>
  <c r="U1265" i="11"/>
  <c r="S1265" i="11"/>
  <c r="Q1265" i="11"/>
  <c r="O1265" i="11"/>
  <c r="M1265" i="11"/>
  <c r="K1265" i="11"/>
  <c r="G1265" i="11"/>
  <c r="D1265" i="11"/>
  <c r="C1265" i="11"/>
  <c r="U1263" i="11"/>
  <c r="S1263" i="11"/>
  <c r="Q1263" i="11"/>
  <c r="O1263" i="11"/>
  <c r="M1263" i="11"/>
  <c r="K1263" i="11"/>
  <c r="G1263" i="11"/>
  <c r="D1263" i="11"/>
  <c r="C1263" i="11"/>
  <c r="U1262" i="11"/>
  <c r="S1262" i="11"/>
  <c r="Q1262" i="11"/>
  <c r="O1262" i="11"/>
  <c r="M1262" i="11"/>
  <c r="K1262" i="11"/>
  <c r="G1262" i="11"/>
  <c r="D1262" i="11"/>
  <c r="C1262" i="11"/>
  <c r="U1261" i="11"/>
  <c r="S1261" i="11"/>
  <c r="Q1261" i="11"/>
  <c r="O1261" i="11"/>
  <c r="M1261" i="11"/>
  <c r="K1261" i="11"/>
  <c r="G1261" i="11"/>
  <c r="D1261" i="11"/>
  <c r="C1261" i="11"/>
  <c r="U1259" i="11"/>
  <c r="S1259" i="11"/>
  <c r="Q1259" i="11"/>
  <c r="O1259" i="11"/>
  <c r="M1259" i="11"/>
  <c r="K1259" i="11"/>
  <c r="G1259" i="11"/>
  <c r="D1259" i="11"/>
  <c r="C1259" i="11"/>
  <c r="U1258" i="11"/>
  <c r="S1258" i="11"/>
  <c r="Q1258" i="11"/>
  <c r="O1258" i="11"/>
  <c r="M1258" i="11"/>
  <c r="K1258" i="11"/>
  <c r="G1258" i="11"/>
  <c r="D1258" i="11"/>
  <c r="C1258" i="11"/>
  <c r="U1256" i="11"/>
  <c r="S1256" i="11"/>
  <c r="Q1256" i="11"/>
  <c r="O1256" i="11"/>
  <c r="M1256" i="11"/>
  <c r="K1256" i="11"/>
  <c r="G1256" i="11"/>
  <c r="D1256" i="11"/>
  <c r="C1256" i="11"/>
  <c r="U1255" i="11"/>
  <c r="S1255" i="11"/>
  <c r="Q1255" i="11"/>
  <c r="O1255" i="11"/>
  <c r="M1255" i="11"/>
  <c r="K1255" i="11"/>
  <c r="G1255" i="11"/>
  <c r="D1255" i="11"/>
  <c r="C1255" i="11"/>
  <c r="U1254" i="11"/>
  <c r="S1254" i="11"/>
  <c r="Q1254" i="11"/>
  <c r="O1254" i="11"/>
  <c r="M1254" i="11"/>
  <c r="K1254" i="11"/>
  <c r="G1254" i="11"/>
  <c r="D1254" i="11"/>
  <c r="C1254" i="11"/>
  <c r="F1254" i="11" s="1"/>
  <c r="U1251" i="11"/>
  <c r="S1251" i="11"/>
  <c r="Q1251" i="11"/>
  <c r="O1251" i="11"/>
  <c r="M1251" i="11"/>
  <c r="K1251" i="11"/>
  <c r="G1251" i="11"/>
  <c r="D1251" i="11"/>
  <c r="C1251" i="11"/>
  <c r="U1250" i="11"/>
  <c r="S1250" i="11"/>
  <c r="Q1250" i="11"/>
  <c r="O1250" i="11"/>
  <c r="M1250" i="11"/>
  <c r="K1250" i="11"/>
  <c r="G1250" i="11"/>
  <c r="D1250" i="11"/>
  <c r="C1250" i="11"/>
  <c r="F1250" i="11" s="1"/>
  <c r="U1248" i="11"/>
  <c r="S1248" i="11"/>
  <c r="Q1248" i="11"/>
  <c r="O1248" i="11"/>
  <c r="M1248" i="11"/>
  <c r="K1248" i="11"/>
  <c r="G1248" i="11"/>
  <c r="D1248" i="11"/>
  <c r="C1248" i="11"/>
  <c r="U1247" i="11"/>
  <c r="S1247" i="11"/>
  <c r="Q1247" i="11"/>
  <c r="O1247" i="11"/>
  <c r="M1247" i="11"/>
  <c r="K1247" i="11"/>
  <c r="G1247" i="11"/>
  <c r="D1247" i="11"/>
  <c r="C1247" i="11"/>
  <c r="U1246" i="11"/>
  <c r="S1246" i="11"/>
  <c r="Q1246" i="11"/>
  <c r="O1246" i="11"/>
  <c r="M1246" i="11"/>
  <c r="K1246" i="11"/>
  <c r="G1246" i="11"/>
  <c r="D1246" i="11"/>
  <c r="C1246" i="11"/>
  <c r="U1243" i="11"/>
  <c r="S1243" i="11"/>
  <c r="Q1243" i="11"/>
  <c r="O1243" i="11"/>
  <c r="M1243" i="11"/>
  <c r="K1243" i="11"/>
  <c r="G1243" i="11"/>
  <c r="D1243" i="11"/>
  <c r="C1243" i="11"/>
  <c r="F1243" i="11" s="1"/>
  <c r="U1242" i="11"/>
  <c r="S1242" i="11"/>
  <c r="Q1242" i="11"/>
  <c r="O1242" i="11"/>
  <c r="M1242" i="11"/>
  <c r="K1242" i="11"/>
  <c r="G1242" i="11"/>
  <c r="D1242" i="11"/>
  <c r="C1242" i="11"/>
  <c r="U1240" i="11"/>
  <c r="S1240" i="11"/>
  <c r="Q1240" i="11"/>
  <c r="O1240" i="11"/>
  <c r="M1240" i="11"/>
  <c r="K1240" i="11"/>
  <c r="G1240" i="11"/>
  <c r="D1240" i="11"/>
  <c r="F1240" i="11" s="1"/>
  <c r="C1240" i="11"/>
  <c r="U1239" i="11"/>
  <c r="S1239" i="11"/>
  <c r="Q1239" i="11"/>
  <c r="O1239" i="11"/>
  <c r="M1239" i="11"/>
  <c r="K1239" i="11"/>
  <c r="G1239" i="11"/>
  <c r="D1239" i="11"/>
  <c r="C1239" i="11"/>
  <c r="U1238" i="11"/>
  <c r="U1268" i="11" s="1"/>
  <c r="S1238" i="11"/>
  <c r="Q1238" i="11"/>
  <c r="Q1268" i="11" s="1"/>
  <c r="O1238" i="11"/>
  <c r="M1238" i="11"/>
  <c r="M1268" i="11" s="1"/>
  <c r="K1238" i="11"/>
  <c r="G1238" i="11"/>
  <c r="D1238" i="11"/>
  <c r="C1238" i="11"/>
  <c r="F1238" i="11" s="1"/>
  <c r="F1229" i="11"/>
  <c r="I1229" i="11" s="1"/>
  <c r="U1229" i="11" s="1"/>
  <c r="C1229" i="11"/>
  <c r="D1227" i="11"/>
  <c r="V1226" i="11"/>
  <c r="U1226" i="11"/>
  <c r="S1226" i="11"/>
  <c r="Q1226" i="11"/>
  <c r="O1226" i="11"/>
  <c r="M1226" i="11"/>
  <c r="K1226" i="11"/>
  <c r="G1226" i="11"/>
  <c r="D1226" i="11"/>
  <c r="U1225" i="11"/>
  <c r="S1225" i="11"/>
  <c r="Q1225" i="11"/>
  <c r="O1225" i="11"/>
  <c r="M1225" i="11"/>
  <c r="K1225" i="11"/>
  <c r="G1225" i="11"/>
  <c r="D1225" i="11"/>
  <c r="C1225" i="11"/>
  <c r="U1223" i="11"/>
  <c r="S1223" i="11"/>
  <c r="Q1223" i="11"/>
  <c r="O1223" i="11"/>
  <c r="M1223" i="11"/>
  <c r="K1223" i="11"/>
  <c r="G1223" i="11"/>
  <c r="D1223" i="11"/>
  <c r="C1223" i="11"/>
  <c r="U1222" i="11"/>
  <c r="S1222" i="11"/>
  <c r="Q1222" i="11"/>
  <c r="O1222" i="11"/>
  <c r="M1222" i="11"/>
  <c r="K1222" i="11"/>
  <c r="G1222" i="11"/>
  <c r="D1222" i="11"/>
  <c r="C1222" i="11"/>
  <c r="F1213" i="11"/>
  <c r="I1213" i="11" s="1"/>
  <c r="U1213" i="11" s="1"/>
  <c r="S1211" i="11"/>
  <c r="Q1211" i="11"/>
  <c r="O1211" i="11"/>
  <c r="M1211" i="11"/>
  <c r="K1211" i="11"/>
  <c r="G1211" i="11"/>
  <c r="D1211" i="11"/>
  <c r="C1210" i="11"/>
  <c r="U1209" i="11"/>
  <c r="Q1209" i="11"/>
  <c r="M1209" i="11"/>
  <c r="D1209" i="11"/>
  <c r="C1209" i="11"/>
  <c r="U1208" i="11"/>
  <c r="S1208" i="11"/>
  <c r="S1209" i="11" s="1"/>
  <c r="Q1208" i="11"/>
  <c r="O1208" i="11"/>
  <c r="O1209" i="11" s="1"/>
  <c r="M1208" i="11"/>
  <c r="K1208" i="11"/>
  <c r="K1209" i="11" s="1"/>
  <c r="G1208" i="11"/>
  <c r="G1209" i="11" s="1"/>
  <c r="I1209" i="11" s="1"/>
  <c r="D1208" i="11"/>
  <c r="C1208" i="11"/>
  <c r="U1207" i="11"/>
  <c r="Q1207" i="11"/>
  <c r="Q1212" i="11" s="1"/>
  <c r="M1207" i="11"/>
  <c r="M1212" i="11" s="1"/>
  <c r="I1207" i="11"/>
  <c r="F1200" i="11"/>
  <c r="D1198" i="11"/>
  <c r="U1197" i="11"/>
  <c r="S1197" i="11"/>
  <c r="Q1197" i="11"/>
  <c r="O1197" i="11"/>
  <c r="M1197" i="11"/>
  <c r="K1197" i="11"/>
  <c r="G1197" i="11"/>
  <c r="D1197" i="11"/>
  <c r="C1196" i="11"/>
  <c r="C1166" i="11" s="1"/>
  <c r="U1195" i="11"/>
  <c r="Q1195" i="11"/>
  <c r="M1195" i="11"/>
  <c r="C1195" i="11"/>
  <c r="U1194" i="11"/>
  <c r="S1194" i="11"/>
  <c r="Q1194" i="11"/>
  <c r="O1194" i="11"/>
  <c r="O1198" i="11" s="1"/>
  <c r="M1194" i="11"/>
  <c r="K1194" i="11"/>
  <c r="G1194" i="11"/>
  <c r="D1194" i="11"/>
  <c r="C1194" i="11"/>
  <c r="D1193" i="11"/>
  <c r="U1192" i="11"/>
  <c r="S1192" i="11"/>
  <c r="Q1192" i="11"/>
  <c r="O1192" i="11"/>
  <c r="M1192" i="11"/>
  <c r="K1192" i="11"/>
  <c r="G1192" i="11"/>
  <c r="D1192" i="11"/>
  <c r="C1192" i="11"/>
  <c r="U1191" i="11"/>
  <c r="S1191" i="11"/>
  <c r="Q1191" i="11"/>
  <c r="O1191" i="11"/>
  <c r="M1191" i="11"/>
  <c r="K1191" i="11"/>
  <c r="G1191" i="11"/>
  <c r="D1191" i="11"/>
  <c r="C1191" i="11"/>
  <c r="F1191" i="11" s="1"/>
  <c r="U1190" i="11"/>
  <c r="S1190" i="11"/>
  <c r="Q1190" i="11"/>
  <c r="O1190" i="11"/>
  <c r="M1190" i="11"/>
  <c r="K1190" i="11"/>
  <c r="G1190" i="11"/>
  <c r="D1190" i="11"/>
  <c r="C1190" i="11"/>
  <c r="U1189" i="11"/>
  <c r="S1189" i="11"/>
  <c r="Q1189" i="11"/>
  <c r="O1189" i="11"/>
  <c r="M1189" i="11"/>
  <c r="K1189" i="11"/>
  <c r="G1189" i="11"/>
  <c r="I1189" i="11" s="1"/>
  <c r="D1189" i="11"/>
  <c r="C1189" i="11"/>
  <c r="U1188" i="11"/>
  <c r="S1188" i="11"/>
  <c r="Q1188" i="11"/>
  <c r="O1188" i="11"/>
  <c r="M1188" i="11"/>
  <c r="K1188" i="11"/>
  <c r="G1188" i="11"/>
  <c r="D1188" i="11"/>
  <c r="C1188" i="11"/>
  <c r="U1185" i="11"/>
  <c r="S1185" i="11"/>
  <c r="Q1185" i="11"/>
  <c r="O1185" i="11"/>
  <c r="M1185" i="11"/>
  <c r="K1185" i="11"/>
  <c r="G1185" i="11"/>
  <c r="D1185" i="11"/>
  <c r="C1185" i="11"/>
  <c r="U1184" i="11"/>
  <c r="S1184" i="11"/>
  <c r="Q1184" i="11"/>
  <c r="O1184" i="11"/>
  <c r="M1184" i="11"/>
  <c r="K1184" i="11"/>
  <c r="G1184" i="11"/>
  <c r="D1184" i="11"/>
  <c r="C1184" i="11"/>
  <c r="U1183" i="11"/>
  <c r="S1183" i="11"/>
  <c r="Q1183" i="11"/>
  <c r="O1183" i="11"/>
  <c r="M1183" i="11"/>
  <c r="K1183" i="11"/>
  <c r="G1183" i="11"/>
  <c r="D1183" i="11"/>
  <c r="C1183" i="11"/>
  <c r="U1182" i="11"/>
  <c r="S1182" i="11"/>
  <c r="Q1182" i="11"/>
  <c r="O1182" i="11"/>
  <c r="M1182" i="11"/>
  <c r="K1182" i="11"/>
  <c r="G1182" i="11"/>
  <c r="D1182" i="11"/>
  <c r="C1182" i="11"/>
  <c r="U1181" i="11"/>
  <c r="S1181" i="11"/>
  <c r="Q1181" i="11"/>
  <c r="O1181" i="11"/>
  <c r="M1181" i="11"/>
  <c r="K1181" i="11"/>
  <c r="G1181" i="11"/>
  <c r="D1181" i="11"/>
  <c r="C1181" i="11"/>
  <c r="U1180" i="11"/>
  <c r="U1199" i="11" s="1"/>
  <c r="S1180" i="11"/>
  <c r="Q1180" i="11"/>
  <c r="Q1199" i="11" s="1"/>
  <c r="O1180" i="11"/>
  <c r="M1180" i="11"/>
  <c r="K1180" i="11"/>
  <c r="G1180" i="11"/>
  <c r="D1180" i="11"/>
  <c r="C1180" i="11"/>
  <c r="U1178" i="11"/>
  <c r="I1178" i="11"/>
  <c r="M1178" i="11" s="1"/>
  <c r="F1178" i="11"/>
  <c r="V1167" i="11"/>
  <c r="G1167" i="11"/>
  <c r="S1167" i="11" s="1"/>
  <c r="D1167" i="11"/>
  <c r="F1155" i="11"/>
  <c r="I1155" i="11" s="1"/>
  <c r="M1155" i="11" s="1"/>
  <c r="D1153" i="11"/>
  <c r="V1152" i="11"/>
  <c r="U1152" i="11"/>
  <c r="S1152" i="11"/>
  <c r="Q1152" i="11"/>
  <c r="M1152" i="11"/>
  <c r="D1152" i="11"/>
  <c r="C1151" i="11"/>
  <c r="U1150" i="11"/>
  <c r="S1150" i="11"/>
  <c r="Q1150" i="11"/>
  <c r="O1150" i="11"/>
  <c r="M1150" i="11"/>
  <c r="K1150" i="11"/>
  <c r="G1150" i="11"/>
  <c r="D1150" i="11"/>
  <c r="C1150" i="11"/>
  <c r="F1150" i="11" s="1"/>
  <c r="U1149" i="11"/>
  <c r="S1149" i="11"/>
  <c r="Q1149" i="11"/>
  <c r="Q1154" i="11" s="1"/>
  <c r="O1149" i="11"/>
  <c r="O1153" i="11" s="1"/>
  <c r="M1149" i="11"/>
  <c r="K1149" i="11"/>
  <c r="K1153" i="11" s="1"/>
  <c r="G1149" i="11"/>
  <c r="G1153" i="11" s="1"/>
  <c r="D1149" i="11"/>
  <c r="C1149" i="11"/>
  <c r="U1148" i="11"/>
  <c r="I1148" i="11"/>
  <c r="F1148" i="11"/>
  <c r="F1138" i="11"/>
  <c r="I1138" i="11" s="1"/>
  <c r="U1138" i="11" s="1"/>
  <c r="V1136" i="11"/>
  <c r="U1136" i="11"/>
  <c r="S1136" i="11"/>
  <c r="Q1136" i="11"/>
  <c r="O1136" i="11"/>
  <c r="M1136" i="11"/>
  <c r="K1136" i="11"/>
  <c r="G1136" i="11"/>
  <c r="D1136" i="11"/>
  <c r="C1136" i="11"/>
  <c r="C1135" i="11"/>
  <c r="U1134" i="11"/>
  <c r="S1134" i="11"/>
  <c r="Q1134" i="11"/>
  <c r="O1134" i="11"/>
  <c r="M1134" i="11"/>
  <c r="K1134" i="11"/>
  <c r="G1134" i="11"/>
  <c r="D1134" i="11"/>
  <c r="C1134" i="11"/>
  <c r="U1133" i="11"/>
  <c r="S1133" i="11"/>
  <c r="Q1133" i="11"/>
  <c r="O1133" i="11"/>
  <c r="M1133" i="11"/>
  <c r="K1133" i="11"/>
  <c r="G1133" i="11"/>
  <c r="D1133" i="11"/>
  <c r="C1133" i="11"/>
  <c r="U1132" i="11"/>
  <c r="S1132" i="11"/>
  <c r="Q1132" i="11"/>
  <c r="O1132" i="11"/>
  <c r="M1132" i="11"/>
  <c r="K1132" i="11"/>
  <c r="G1132" i="11"/>
  <c r="D1132" i="11"/>
  <c r="C1132" i="11"/>
  <c r="F1132" i="11" s="1"/>
  <c r="U1131" i="11"/>
  <c r="S1131" i="11"/>
  <c r="Q1131" i="11"/>
  <c r="O1131" i="11"/>
  <c r="M1131" i="11"/>
  <c r="K1131" i="11"/>
  <c r="G1131" i="11"/>
  <c r="D1131" i="11"/>
  <c r="C1131" i="11"/>
  <c r="F1131" i="11" s="1"/>
  <c r="U1130" i="11"/>
  <c r="S1130" i="11"/>
  <c r="Q1130" i="11"/>
  <c r="O1130" i="11"/>
  <c r="M1130" i="11"/>
  <c r="K1130" i="11"/>
  <c r="G1130" i="11"/>
  <c r="D1130" i="11"/>
  <c r="C1130" i="11"/>
  <c r="U1129" i="11"/>
  <c r="S1129" i="11"/>
  <c r="Q1129" i="11"/>
  <c r="O1129" i="11"/>
  <c r="M1129" i="11"/>
  <c r="K1129" i="11"/>
  <c r="G1129" i="11"/>
  <c r="D1129" i="11"/>
  <c r="C1129" i="11"/>
  <c r="U1128" i="11"/>
  <c r="S1128" i="11"/>
  <c r="Q1128" i="11"/>
  <c r="O1128" i="11"/>
  <c r="M1128" i="11"/>
  <c r="K1128" i="11"/>
  <c r="G1128" i="11"/>
  <c r="D1128" i="11"/>
  <c r="C1128" i="11"/>
  <c r="F1128" i="11" s="1"/>
  <c r="U1126" i="11"/>
  <c r="S1126" i="11"/>
  <c r="Q1126" i="11"/>
  <c r="O1126" i="11"/>
  <c r="M1126" i="11"/>
  <c r="K1126" i="11"/>
  <c r="G1126" i="11"/>
  <c r="D1126" i="11"/>
  <c r="C1126" i="11"/>
  <c r="U1125" i="11"/>
  <c r="S1125" i="11"/>
  <c r="Q1125" i="11"/>
  <c r="O1125" i="11"/>
  <c r="M1125" i="11"/>
  <c r="K1125" i="11"/>
  <c r="G1125" i="11"/>
  <c r="D1125" i="11"/>
  <c r="C1125" i="11"/>
  <c r="U1124" i="11"/>
  <c r="S1124" i="11"/>
  <c r="Q1124" i="11"/>
  <c r="O1124" i="11"/>
  <c r="M1124" i="11"/>
  <c r="K1124" i="11"/>
  <c r="G1124" i="11"/>
  <c r="D1124" i="11"/>
  <c r="C1124" i="11"/>
  <c r="U1123" i="11"/>
  <c r="S1123" i="11"/>
  <c r="Q1123" i="11"/>
  <c r="O1123" i="11"/>
  <c r="M1123" i="11"/>
  <c r="K1123" i="11"/>
  <c r="G1123" i="11"/>
  <c r="D1123" i="11"/>
  <c r="C1123" i="11"/>
  <c r="U1121" i="11"/>
  <c r="S1121" i="11"/>
  <c r="Q1121" i="11"/>
  <c r="O1121" i="11"/>
  <c r="M1121" i="11"/>
  <c r="K1121" i="11"/>
  <c r="G1121" i="11"/>
  <c r="D1121" i="11"/>
  <c r="C1121" i="11"/>
  <c r="U1120" i="11"/>
  <c r="S1120" i="11"/>
  <c r="Q1120" i="11"/>
  <c r="O1120" i="11"/>
  <c r="M1120" i="11"/>
  <c r="K1120" i="11"/>
  <c r="G1120" i="11"/>
  <c r="D1120" i="11"/>
  <c r="C1120" i="11"/>
  <c r="U1119" i="11"/>
  <c r="S1119" i="11"/>
  <c r="Q1119" i="11"/>
  <c r="O1119" i="11"/>
  <c r="M1119" i="11"/>
  <c r="K1119" i="11"/>
  <c r="G1119" i="11"/>
  <c r="D1119" i="11"/>
  <c r="C1119" i="11"/>
  <c r="F1119" i="11" s="1"/>
  <c r="U1118" i="11"/>
  <c r="S1118" i="11"/>
  <c r="Q1118" i="11"/>
  <c r="O1118" i="11"/>
  <c r="M1118" i="11"/>
  <c r="K1118" i="11"/>
  <c r="G1118" i="11"/>
  <c r="D1118" i="11"/>
  <c r="C1118" i="11"/>
  <c r="F1118" i="11" s="1"/>
  <c r="U1117" i="11"/>
  <c r="S1117" i="11"/>
  <c r="Q1117" i="11"/>
  <c r="O1117" i="11"/>
  <c r="M1117" i="11"/>
  <c r="K1117" i="11"/>
  <c r="G1117" i="11"/>
  <c r="D1117" i="11"/>
  <c r="C1117" i="11"/>
  <c r="U1116" i="11"/>
  <c r="S1116" i="11"/>
  <c r="Q1116" i="11"/>
  <c r="O1116" i="11"/>
  <c r="M1116" i="11"/>
  <c r="K1116" i="11"/>
  <c r="G1116" i="11"/>
  <c r="D1116" i="11"/>
  <c r="C1116" i="11"/>
  <c r="U1115" i="11"/>
  <c r="S1115" i="11"/>
  <c r="Q1115" i="11"/>
  <c r="O1115" i="11"/>
  <c r="M1115" i="11"/>
  <c r="K1115" i="11"/>
  <c r="G1115" i="11"/>
  <c r="D1115" i="11"/>
  <c r="C1115" i="11"/>
  <c r="U1114" i="11"/>
  <c r="S1114" i="11"/>
  <c r="Q1114" i="11"/>
  <c r="O1114" i="11"/>
  <c r="M1114" i="11"/>
  <c r="K1114" i="11"/>
  <c r="G1114" i="11"/>
  <c r="D1114" i="11"/>
  <c r="C1114" i="11"/>
  <c r="F1114" i="11" s="1"/>
  <c r="U1113" i="11"/>
  <c r="S1113" i="11"/>
  <c r="Q1113" i="11"/>
  <c r="O1113" i="11"/>
  <c r="M1113" i="11"/>
  <c r="K1113" i="11"/>
  <c r="G1113" i="11"/>
  <c r="D1113" i="11"/>
  <c r="C1113" i="11"/>
  <c r="U1112" i="11"/>
  <c r="U1137" i="11" s="1"/>
  <c r="S1112" i="11"/>
  <c r="Q1112" i="11"/>
  <c r="Q1137" i="11" s="1"/>
  <c r="O1112" i="11"/>
  <c r="M1112" i="11"/>
  <c r="M1137" i="11" s="1"/>
  <c r="K1112" i="11"/>
  <c r="G1112" i="11"/>
  <c r="D1112" i="11"/>
  <c r="C1112" i="11"/>
  <c r="D1101" i="11"/>
  <c r="V1100" i="11"/>
  <c r="U1100" i="11"/>
  <c r="S1100" i="11"/>
  <c r="Q1100" i="11"/>
  <c r="O1100" i="11"/>
  <c r="M1100" i="11"/>
  <c r="K1100" i="11"/>
  <c r="G1100" i="11"/>
  <c r="D1100" i="11"/>
  <c r="M1099" i="11"/>
  <c r="K1099" i="11"/>
  <c r="D1099" i="11"/>
  <c r="C1099" i="11"/>
  <c r="F1099" i="11" s="1"/>
  <c r="M1098" i="11"/>
  <c r="K1098" i="11"/>
  <c r="D1098" i="11"/>
  <c r="C1098" i="11"/>
  <c r="D1096" i="11"/>
  <c r="C1096" i="11"/>
  <c r="U1095" i="11"/>
  <c r="S1095" i="11"/>
  <c r="Q1095" i="11"/>
  <c r="O1095" i="11"/>
  <c r="D1095" i="11"/>
  <c r="C1095" i="11"/>
  <c r="F1095" i="11" s="1"/>
  <c r="U1094" i="11"/>
  <c r="Q1094" i="11"/>
  <c r="M1094" i="11"/>
  <c r="I1094" i="11"/>
  <c r="F1094" i="11"/>
  <c r="U1092" i="11"/>
  <c r="S1092" i="11"/>
  <c r="Q1092" i="11"/>
  <c r="O1092" i="11"/>
  <c r="D1092" i="11"/>
  <c r="C1092" i="11"/>
  <c r="U1091" i="11"/>
  <c r="Q1091" i="11"/>
  <c r="M1091" i="11"/>
  <c r="C1091" i="11"/>
  <c r="F1065" i="11"/>
  <c r="I1065" i="11" s="1"/>
  <c r="C1065" i="11"/>
  <c r="D1045" i="11"/>
  <c r="D1044" i="11"/>
  <c r="C1044" i="11"/>
  <c r="D1043" i="11"/>
  <c r="C1043" i="11"/>
  <c r="C1046" i="11" s="1"/>
  <c r="D1041" i="11"/>
  <c r="C1041" i="11"/>
  <c r="D1040" i="11"/>
  <c r="F1040" i="11" s="1"/>
  <c r="C1040" i="11"/>
  <c r="D1039" i="11"/>
  <c r="C1039" i="11"/>
  <c r="D1037" i="11"/>
  <c r="C1037" i="11"/>
  <c r="D1036" i="11"/>
  <c r="C1036" i="11"/>
  <c r="C1038" i="11" s="1"/>
  <c r="D1027" i="11"/>
  <c r="D1026" i="11"/>
  <c r="C1026" i="11"/>
  <c r="D1025" i="11"/>
  <c r="C1025" i="11"/>
  <c r="D1023" i="11"/>
  <c r="C1023" i="11"/>
  <c r="D1022" i="11"/>
  <c r="C1022" i="11"/>
  <c r="C1001" i="11" s="1"/>
  <c r="D1021" i="11"/>
  <c r="F1021" i="11" s="1"/>
  <c r="C1021" i="11"/>
  <c r="D1019" i="11"/>
  <c r="C1019" i="11"/>
  <c r="D1018" i="11"/>
  <c r="C1018" i="11"/>
  <c r="D1007" i="11"/>
  <c r="V1006" i="11"/>
  <c r="U1006" i="11"/>
  <c r="S1006" i="11"/>
  <c r="S1027" i="11" s="1"/>
  <c r="Q1006" i="11"/>
  <c r="O1006" i="11"/>
  <c r="M1006" i="11"/>
  <c r="K1006" i="11"/>
  <c r="K1027" i="11" s="1"/>
  <c r="G1006" i="11"/>
  <c r="D1006" i="11"/>
  <c r="M1005" i="11"/>
  <c r="K1005" i="11"/>
  <c r="K1044" i="11" s="1"/>
  <c r="D1005" i="11"/>
  <c r="M1004" i="11"/>
  <c r="K1004" i="11"/>
  <c r="D1004" i="11"/>
  <c r="D1002" i="11"/>
  <c r="U1001" i="11"/>
  <c r="S1001" i="11"/>
  <c r="S1040" i="11" s="1"/>
  <c r="Q1001" i="11"/>
  <c r="O1001" i="11"/>
  <c r="O1022" i="11" s="1"/>
  <c r="D1001" i="11"/>
  <c r="F1001" i="11" s="1"/>
  <c r="U1000" i="11"/>
  <c r="S1000" i="11"/>
  <c r="S1021" i="11" s="1"/>
  <c r="U1021" i="11" s="1"/>
  <c r="Q1000" i="11"/>
  <c r="O1000" i="11"/>
  <c r="O1039" i="11" s="1"/>
  <c r="Q1039" i="11" s="1"/>
  <c r="D1000" i="11"/>
  <c r="U998" i="11"/>
  <c r="S998" i="11"/>
  <c r="Q998" i="11"/>
  <c r="O998" i="11"/>
  <c r="O1019" i="11" s="1"/>
  <c r="D998" i="11"/>
  <c r="U997" i="11"/>
  <c r="S997" i="11"/>
  <c r="Q997" i="11"/>
  <c r="O997" i="11"/>
  <c r="D997" i="11"/>
  <c r="D987" i="11"/>
  <c r="D986" i="11"/>
  <c r="C986" i="11"/>
  <c r="D985" i="11"/>
  <c r="C985" i="11"/>
  <c r="D983" i="11"/>
  <c r="C983" i="11"/>
  <c r="D982" i="11"/>
  <c r="C982" i="11"/>
  <c r="D981" i="11"/>
  <c r="C981" i="11"/>
  <c r="D979" i="11"/>
  <c r="C979" i="11"/>
  <c r="D978" i="11"/>
  <c r="C978" i="11"/>
  <c r="D969" i="11"/>
  <c r="D968" i="11"/>
  <c r="C968" i="11"/>
  <c r="D967" i="11"/>
  <c r="C967" i="11"/>
  <c r="D965" i="11"/>
  <c r="C965" i="11"/>
  <c r="D964" i="11"/>
  <c r="C964" i="11"/>
  <c r="D963" i="11"/>
  <c r="C963" i="11"/>
  <c r="D961" i="11"/>
  <c r="F961" i="11" s="1"/>
  <c r="C961" i="11"/>
  <c r="D960" i="11"/>
  <c r="C960" i="11"/>
  <c r="D950" i="11"/>
  <c r="V949" i="11"/>
  <c r="U949" i="11"/>
  <c r="S949" i="11"/>
  <c r="S987" i="11" s="1"/>
  <c r="Q949" i="11"/>
  <c r="O949" i="11"/>
  <c r="M949" i="11"/>
  <c r="K949" i="11"/>
  <c r="K894" i="11" s="1"/>
  <c r="G949" i="11"/>
  <c r="G969" i="11" s="1"/>
  <c r="D949" i="11"/>
  <c r="M948" i="11"/>
  <c r="M930" i="11" s="1"/>
  <c r="K948" i="11"/>
  <c r="K986" i="11" s="1"/>
  <c r="D948" i="11"/>
  <c r="M947" i="11"/>
  <c r="K947" i="11"/>
  <c r="D947" i="11"/>
  <c r="D945" i="11"/>
  <c r="U944" i="11"/>
  <c r="S944" i="11"/>
  <c r="S964" i="11" s="1"/>
  <c r="Q944" i="11"/>
  <c r="O944" i="11"/>
  <c r="O982" i="11" s="1"/>
  <c r="D944" i="11"/>
  <c r="U943" i="11"/>
  <c r="S943" i="11"/>
  <c r="S981" i="11" s="1"/>
  <c r="Q943" i="11"/>
  <c r="Q925" i="11" s="1"/>
  <c r="O943" i="11"/>
  <c r="D943" i="11"/>
  <c r="U941" i="11"/>
  <c r="U923" i="11" s="1"/>
  <c r="S941" i="11"/>
  <c r="S979" i="11" s="1"/>
  <c r="Q941" i="11"/>
  <c r="O941" i="11"/>
  <c r="D941" i="11"/>
  <c r="U940" i="11"/>
  <c r="S940" i="11"/>
  <c r="S978" i="11" s="1"/>
  <c r="Q940" i="11"/>
  <c r="O940" i="11"/>
  <c r="D940" i="11"/>
  <c r="F931" i="11"/>
  <c r="U924" i="11"/>
  <c r="Q924" i="11"/>
  <c r="M924" i="11"/>
  <c r="I924" i="11"/>
  <c r="F924" i="11"/>
  <c r="U894" i="11"/>
  <c r="Q894" i="11"/>
  <c r="M894" i="11"/>
  <c r="D894" i="11"/>
  <c r="M893" i="11"/>
  <c r="D893" i="11"/>
  <c r="C893" i="11"/>
  <c r="D892" i="11"/>
  <c r="C892" i="11"/>
  <c r="F892" i="11" s="1"/>
  <c r="D891" i="11"/>
  <c r="C891" i="11"/>
  <c r="U890" i="11"/>
  <c r="Q890" i="11"/>
  <c r="M890" i="11"/>
  <c r="D890" i="11"/>
  <c r="F890" i="11" s="1"/>
  <c r="C890" i="11"/>
  <c r="I890" i="11" s="1"/>
  <c r="M889" i="11"/>
  <c r="D889" i="11"/>
  <c r="C889" i="11"/>
  <c r="M888" i="11"/>
  <c r="D888" i="11"/>
  <c r="C888" i="11"/>
  <c r="D886" i="11"/>
  <c r="C886" i="11"/>
  <c r="U885" i="11"/>
  <c r="Q885" i="11"/>
  <c r="D885" i="11"/>
  <c r="C885" i="11"/>
  <c r="U884" i="11"/>
  <c r="Q884" i="11"/>
  <c r="D884" i="11"/>
  <c r="C884" i="11"/>
  <c r="S883" i="11"/>
  <c r="O883" i="11"/>
  <c r="K883" i="11"/>
  <c r="G883" i="11"/>
  <c r="U882" i="11"/>
  <c r="Q882" i="11"/>
  <c r="D882" i="11"/>
  <c r="C882" i="11"/>
  <c r="U881" i="11"/>
  <c r="Q881" i="11"/>
  <c r="D881" i="11"/>
  <c r="C881" i="11"/>
  <c r="C883" i="11" s="1"/>
  <c r="D870" i="11"/>
  <c r="C870" i="11"/>
  <c r="D869" i="11"/>
  <c r="F869" i="11" s="1"/>
  <c r="D868" i="11"/>
  <c r="F868" i="11" s="1"/>
  <c r="D867" i="11"/>
  <c r="D866" i="11"/>
  <c r="D864" i="11"/>
  <c r="D863" i="11"/>
  <c r="D861" i="11"/>
  <c r="D860" i="11"/>
  <c r="D859" i="11"/>
  <c r="D858" i="11"/>
  <c r="D857" i="11"/>
  <c r="D855" i="11"/>
  <c r="F855" i="11" s="1"/>
  <c r="D854" i="11"/>
  <c r="F854" i="11" s="1"/>
  <c r="D853" i="11"/>
  <c r="F853" i="11" s="1"/>
  <c r="D852" i="11"/>
  <c r="F852" i="11" s="1"/>
  <c r="D850" i="11"/>
  <c r="F850" i="11" s="1"/>
  <c r="D849" i="11"/>
  <c r="D848" i="11"/>
  <c r="D847" i="11"/>
  <c r="F847" i="11" s="1"/>
  <c r="C847" i="11"/>
  <c r="D846" i="11"/>
  <c r="C846" i="11"/>
  <c r="D844" i="11"/>
  <c r="C844" i="11"/>
  <c r="D843" i="11"/>
  <c r="C843" i="11"/>
  <c r="D841" i="11"/>
  <c r="C841" i="11"/>
  <c r="D840" i="11"/>
  <c r="C840" i="11"/>
  <c r="D839" i="11"/>
  <c r="C839" i="11"/>
  <c r="D838" i="11"/>
  <c r="C838" i="11"/>
  <c r="D837" i="11"/>
  <c r="C837" i="11"/>
  <c r="D835" i="11"/>
  <c r="C835" i="11"/>
  <c r="C833" i="11"/>
  <c r="C832" i="11"/>
  <c r="D830" i="11"/>
  <c r="C830" i="11"/>
  <c r="D829" i="11"/>
  <c r="F829" i="11" s="1"/>
  <c r="C829" i="11"/>
  <c r="D828" i="11"/>
  <c r="C828" i="11"/>
  <c r="C827" i="11"/>
  <c r="D826" i="11"/>
  <c r="C826" i="11"/>
  <c r="D817" i="11"/>
  <c r="C817" i="11"/>
  <c r="D816" i="11"/>
  <c r="C816" i="11"/>
  <c r="F816" i="11" s="1"/>
  <c r="D815" i="11"/>
  <c r="F815" i="11" s="1"/>
  <c r="D814" i="11"/>
  <c r="C814" i="11"/>
  <c r="D812" i="11"/>
  <c r="F812" i="11" s="1"/>
  <c r="D811" i="11"/>
  <c r="D809" i="11"/>
  <c r="D808" i="11"/>
  <c r="D807" i="11"/>
  <c r="C807" i="11"/>
  <c r="D806" i="11"/>
  <c r="C806" i="11"/>
  <c r="C754" i="11" s="1"/>
  <c r="D805" i="11"/>
  <c r="C805" i="11"/>
  <c r="D803" i="11"/>
  <c r="C803" i="11"/>
  <c r="D802" i="11"/>
  <c r="C802" i="11"/>
  <c r="D801" i="11"/>
  <c r="C801" i="11"/>
  <c r="C749" i="11" s="1"/>
  <c r="D800" i="11"/>
  <c r="C800" i="11"/>
  <c r="D798" i="11"/>
  <c r="C798" i="11"/>
  <c r="C746" i="11" s="1"/>
  <c r="D797" i="11"/>
  <c r="D796" i="11"/>
  <c r="C796" i="11"/>
  <c r="D795" i="11"/>
  <c r="C795" i="11"/>
  <c r="C818" i="11" s="1"/>
  <c r="D793" i="11"/>
  <c r="C793" i="11"/>
  <c r="D792" i="11"/>
  <c r="C792" i="11"/>
  <c r="F790" i="11"/>
  <c r="D790" i="11"/>
  <c r="C790" i="11"/>
  <c r="D789" i="11"/>
  <c r="C789" i="11"/>
  <c r="D788" i="11"/>
  <c r="C788" i="11"/>
  <c r="D787" i="11"/>
  <c r="C787" i="11"/>
  <c r="C733" i="11" s="1"/>
  <c r="D786" i="11"/>
  <c r="C786" i="11"/>
  <c r="D784" i="11"/>
  <c r="C784" i="11"/>
  <c r="C730" i="11" s="1"/>
  <c r="C782" i="11"/>
  <c r="C728" i="11" s="1"/>
  <c r="C781" i="11"/>
  <c r="D779" i="11"/>
  <c r="C779" i="11"/>
  <c r="D778" i="11"/>
  <c r="C778" i="11"/>
  <c r="D777" i="11"/>
  <c r="C777" i="11"/>
  <c r="D775" i="11"/>
  <c r="C775" i="11"/>
  <c r="U766" i="11"/>
  <c r="Q766" i="11"/>
  <c r="M766" i="11"/>
  <c r="D766" i="11"/>
  <c r="U765" i="11"/>
  <c r="S765" i="11"/>
  <c r="S817" i="11" s="1"/>
  <c r="Q765" i="11"/>
  <c r="O765" i="11"/>
  <c r="O817" i="11" s="1"/>
  <c r="M765" i="11"/>
  <c r="K765" i="11"/>
  <c r="K869" i="11" s="1"/>
  <c r="M869" i="11" s="1"/>
  <c r="G765" i="11"/>
  <c r="G869" i="11" s="1"/>
  <c r="I869" i="11" s="1"/>
  <c r="D765" i="11"/>
  <c r="U764" i="11"/>
  <c r="S764" i="11"/>
  <c r="S868" i="11" s="1"/>
  <c r="U868" i="11" s="1"/>
  <c r="Q764" i="11"/>
  <c r="O764" i="11"/>
  <c r="M764" i="11"/>
  <c r="K764" i="11"/>
  <c r="K868" i="11" s="1"/>
  <c r="M868" i="11" s="1"/>
  <c r="G764" i="11"/>
  <c r="G868" i="11" s="1"/>
  <c r="I868" i="11" s="1"/>
  <c r="D764" i="11"/>
  <c r="M763" i="11"/>
  <c r="D763" i="11"/>
  <c r="C763" i="11"/>
  <c r="D762" i="11"/>
  <c r="U760" i="11"/>
  <c r="Q760" i="11"/>
  <c r="D760" i="11"/>
  <c r="C760" i="11"/>
  <c r="U759" i="11"/>
  <c r="Q759" i="11"/>
  <c r="D759" i="11"/>
  <c r="C759" i="11"/>
  <c r="U757" i="11"/>
  <c r="Q757" i="11"/>
  <c r="D757" i="11"/>
  <c r="C757" i="11"/>
  <c r="U756" i="11"/>
  <c r="Q756" i="11"/>
  <c r="D756" i="11"/>
  <c r="C756" i="11"/>
  <c r="U755" i="11"/>
  <c r="Q755" i="11"/>
  <c r="D755" i="11"/>
  <c r="U754" i="11"/>
  <c r="Q754" i="11"/>
  <c r="D754" i="11"/>
  <c r="U753" i="11"/>
  <c r="Q753" i="11"/>
  <c r="D753" i="11"/>
  <c r="U751" i="11"/>
  <c r="Q751" i="11"/>
  <c r="D751" i="11"/>
  <c r="U750" i="11"/>
  <c r="Q750" i="11"/>
  <c r="D750" i="11"/>
  <c r="U749" i="11"/>
  <c r="Q749" i="11"/>
  <c r="D749" i="11"/>
  <c r="U748" i="11"/>
  <c r="Q748" i="11"/>
  <c r="M748" i="11"/>
  <c r="D748" i="11"/>
  <c r="U746" i="11"/>
  <c r="Q746" i="11"/>
  <c r="M746" i="11"/>
  <c r="D746" i="11"/>
  <c r="D745" i="11"/>
  <c r="D744" i="11"/>
  <c r="V743" i="11"/>
  <c r="U743" i="11"/>
  <c r="S743" i="11"/>
  <c r="S848" i="11" s="1"/>
  <c r="O743" i="11"/>
  <c r="M743" i="11"/>
  <c r="K743" i="11"/>
  <c r="K848" i="11" s="1"/>
  <c r="G743" i="11"/>
  <c r="D743" i="11"/>
  <c r="M742" i="11"/>
  <c r="K742" i="11"/>
  <c r="K763" i="11" s="1"/>
  <c r="D742" i="11"/>
  <c r="D741" i="11"/>
  <c r="C740" i="11"/>
  <c r="U739" i="11"/>
  <c r="Q739" i="11"/>
  <c r="D739" i="11"/>
  <c r="U738" i="11"/>
  <c r="Q738" i="11"/>
  <c r="D738" i="11"/>
  <c r="U736" i="11"/>
  <c r="S736" i="11"/>
  <c r="S757" i="11" s="1"/>
  <c r="Q736" i="11"/>
  <c r="O736" i="11"/>
  <c r="O841" i="11" s="1"/>
  <c r="D736" i="11"/>
  <c r="U735" i="11"/>
  <c r="S735" i="11"/>
  <c r="S789" i="11" s="1"/>
  <c r="S808" i="11" s="1"/>
  <c r="U808" i="11" s="1"/>
  <c r="Q735" i="11"/>
  <c r="O735" i="11"/>
  <c r="D735" i="11"/>
  <c r="C735" i="11"/>
  <c r="U734" i="11"/>
  <c r="S734" i="11"/>
  <c r="S839" i="11" s="1"/>
  <c r="Q734" i="11"/>
  <c r="O734" i="11"/>
  <c r="O755" i="11" s="1"/>
  <c r="D734" i="11"/>
  <c r="U733" i="11"/>
  <c r="S733" i="11"/>
  <c r="S754" i="11" s="1"/>
  <c r="Q733" i="11"/>
  <c r="O733" i="11"/>
  <c r="D733" i="11"/>
  <c r="U732" i="11"/>
  <c r="S732" i="11"/>
  <c r="S753" i="11" s="1"/>
  <c r="Q732" i="11"/>
  <c r="O732" i="11"/>
  <c r="O739" i="11" s="1"/>
  <c r="O760" i="11" s="1"/>
  <c r="D732" i="11"/>
  <c r="U730" i="11"/>
  <c r="S730" i="11"/>
  <c r="Q730" i="11"/>
  <c r="O730" i="11"/>
  <c r="O738" i="11" s="1"/>
  <c r="O759" i="11" s="1"/>
  <c r="D730" i="11"/>
  <c r="U725" i="11"/>
  <c r="S725" i="11"/>
  <c r="S830" i="11" s="1"/>
  <c r="Q725" i="11"/>
  <c r="O725" i="11"/>
  <c r="O830" i="11" s="1"/>
  <c r="O854" i="11" s="1"/>
  <c r="Q854" i="11" s="1"/>
  <c r="D725" i="11"/>
  <c r="U724" i="11"/>
  <c r="S724" i="11"/>
  <c r="S778" i="11" s="1"/>
  <c r="Q724" i="11"/>
  <c r="O724" i="11"/>
  <c r="O749" i="11" s="1"/>
  <c r="D724" i="11"/>
  <c r="U723" i="11"/>
  <c r="S723" i="11"/>
  <c r="S748" i="11" s="1"/>
  <c r="Q723" i="11"/>
  <c r="O723" i="11"/>
  <c r="O748" i="11" s="1"/>
  <c r="M723" i="11"/>
  <c r="K723" i="11"/>
  <c r="K828" i="11" s="1"/>
  <c r="K852" i="11" s="1"/>
  <c r="M852" i="11" s="1"/>
  <c r="G723" i="11"/>
  <c r="D723" i="11"/>
  <c r="U721" i="11"/>
  <c r="S721" i="11"/>
  <c r="Q721" i="11"/>
  <c r="O721" i="11"/>
  <c r="O826" i="11" s="1"/>
  <c r="M721" i="11"/>
  <c r="K721" i="11"/>
  <c r="K746" i="11" s="1"/>
  <c r="G721" i="11"/>
  <c r="D721" i="11"/>
  <c r="D712" i="11"/>
  <c r="D711" i="11"/>
  <c r="O710" i="11"/>
  <c r="D710" i="11"/>
  <c r="C710" i="11"/>
  <c r="D709" i="11"/>
  <c r="C709" i="11"/>
  <c r="D708" i="11"/>
  <c r="C708" i="11"/>
  <c r="D707" i="11"/>
  <c r="C707" i="11"/>
  <c r="D706" i="11"/>
  <c r="C706" i="11"/>
  <c r="D705" i="11"/>
  <c r="C705" i="11"/>
  <c r="D704" i="11"/>
  <c r="C704" i="11"/>
  <c r="D703" i="11"/>
  <c r="C703" i="11"/>
  <c r="D702" i="11"/>
  <c r="C702" i="11"/>
  <c r="D701" i="11"/>
  <c r="C701" i="11"/>
  <c r="D700" i="11"/>
  <c r="C700" i="11"/>
  <c r="D699" i="11"/>
  <c r="C699" i="11"/>
  <c r="D698" i="11"/>
  <c r="D697" i="11"/>
  <c r="D696" i="11"/>
  <c r="D695" i="11"/>
  <c r="C695" i="11"/>
  <c r="D694" i="11"/>
  <c r="C694" i="11"/>
  <c r="C697" i="11" s="1"/>
  <c r="D693" i="11"/>
  <c r="C693" i="11"/>
  <c r="D691" i="11"/>
  <c r="C691" i="11"/>
  <c r="D690" i="11"/>
  <c r="C690" i="11"/>
  <c r="D688" i="11"/>
  <c r="C688" i="11"/>
  <c r="D687" i="11"/>
  <c r="C687" i="11"/>
  <c r="D685" i="11"/>
  <c r="C685" i="11"/>
  <c r="D684" i="11"/>
  <c r="C684" i="11"/>
  <c r="D683" i="11"/>
  <c r="C683" i="11"/>
  <c r="F676" i="11"/>
  <c r="I676" i="11" s="1"/>
  <c r="C676" i="11"/>
  <c r="D674" i="11"/>
  <c r="D673" i="11"/>
  <c r="O672" i="11"/>
  <c r="D672" i="11"/>
  <c r="C672" i="11"/>
  <c r="D671" i="11"/>
  <c r="F671" i="11" s="1"/>
  <c r="C671" i="11"/>
  <c r="D670" i="11"/>
  <c r="C670" i="11"/>
  <c r="D669" i="11"/>
  <c r="C669" i="11"/>
  <c r="C674" i="11" s="1"/>
  <c r="D668" i="11"/>
  <c r="C668" i="11"/>
  <c r="D667" i="11"/>
  <c r="C667" i="11"/>
  <c r="D666" i="11"/>
  <c r="C666" i="11"/>
  <c r="D665" i="11"/>
  <c r="C665" i="11"/>
  <c r="D664" i="11"/>
  <c r="C664" i="11"/>
  <c r="D663" i="11"/>
  <c r="C663" i="11"/>
  <c r="D662" i="11"/>
  <c r="C662" i="11"/>
  <c r="D661" i="11"/>
  <c r="C661" i="11"/>
  <c r="D660" i="11"/>
  <c r="D659" i="11"/>
  <c r="D658" i="11"/>
  <c r="D657" i="11"/>
  <c r="C657" i="11"/>
  <c r="D656" i="11"/>
  <c r="C656" i="11"/>
  <c r="C659" i="11" s="1"/>
  <c r="D655" i="11"/>
  <c r="C655" i="11"/>
  <c r="C658" i="11" s="1"/>
  <c r="D653" i="11"/>
  <c r="C653" i="11"/>
  <c r="D652" i="11"/>
  <c r="C652" i="11"/>
  <c r="D650" i="11"/>
  <c r="C650" i="11"/>
  <c r="D649" i="11"/>
  <c r="C649" i="11"/>
  <c r="D647" i="11"/>
  <c r="C647" i="11"/>
  <c r="D646" i="11"/>
  <c r="C646" i="11"/>
  <c r="D645" i="11"/>
  <c r="C645" i="11"/>
  <c r="U634" i="11"/>
  <c r="Q634" i="11"/>
  <c r="M634" i="11"/>
  <c r="D634" i="11"/>
  <c r="U633" i="11"/>
  <c r="Q633" i="11"/>
  <c r="M633" i="11"/>
  <c r="D633" i="11"/>
  <c r="U632" i="11"/>
  <c r="S632" i="11"/>
  <c r="S672" i="11" s="1"/>
  <c r="Q632" i="11"/>
  <c r="M632" i="11"/>
  <c r="K632" i="11"/>
  <c r="G632" i="11"/>
  <c r="G672" i="11" s="1"/>
  <c r="D632" i="11"/>
  <c r="U631" i="11"/>
  <c r="S631" i="11"/>
  <c r="S709" i="11" s="1"/>
  <c r="Q631" i="11"/>
  <c r="O631" i="11"/>
  <c r="O709" i="11" s="1"/>
  <c r="M631" i="11"/>
  <c r="K631" i="11"/>
  <c r="G631" i="11"/>
  <c r="G709" i="11" s="1"/>
  <c r="D631" i="11"/>
  <c r="M630" i="11"/>
  <c r="D630" i="11"/>
  <c r="M629" i="11"/>
  <c r="D629" i="11"/>
  <c r="M628" i="11"/>
  <c r="D628" i="11"/>
  <c r="U627" i="11"/>
  <c r="Q627" i="11"/>
  <c r="D627" i="11"/>
  <c r="U626" i="11"/>
  <c r="Q626" i="11"/>
  <c r="D626" i="11"/>
  <c r="U625" i="11"/>
  <c r="Q625" i="11"/>
  <c r="D625" i="11"/>
  <c r="U624" i="11"/>
  <c r="Q624" i="11"/>
  <c r="D624" i="11"/>
  <c r="U623" i="11"/>
  <c r="Q623" i="11"/>
  <c r="D623" i="11"/>
  <c r="U622" i="11"/>
  <c r="Q622" i="11"/>
  <c r="D622" i="11"/>
  <c r="U621" i="11"/>
  <c r="Q621" i="11"/>
  <c r="D621" i="11"/>
  <c r="D620" i="11"/>
  <c r="D619" i="11"/>
  <c r="D618" i="11"/>
  <c r="U617" i="11"/>
  <c r="S617" i="11"/>
  <c r="S594" i="11" s="1"/>
  <c r="Q617" i="11"/>
  <c r="O617" i="11"/>
  <c r="O659" i="11" s="1"/>
  <c r="O674" i="11" s="1"/>
  <c r="Q674" i="11" s="1"/>
  <c r="M617" i="11"/>
  <c r="K617" i="11"/>
  <c r="K634" i="11" s="1"/>
  <c r="G617" i="11"/>
  <c r="G659" i="11" s="1"/>
  <c r="D617" i="11"/>
  <c r="U616" i="11"/>
  <c r="S616" i="11"/>
  <c r="Q616" i="11"/>
  <c r="O616" i="11"/>
  <c r="M616" i="11"/>
  <c r="K616" i="11"/>
  <c r="G616" i="11"/>
  <c r="D616" i="11"/>
  <c r="M615" i="11"/>
  <c r="K615" i="11"/>
  <c r="K630" i="11" s="1"/>
  <c r="D615" i="11"/>
  <c r="M614" i="11"/>
  <c r="K614" i="11"/>
  <c r="D614" i="11"/>
  <c r="M613" i="11"/>
  <c r="K613" i="11"/>
  <c r="D613" i="11"/>
  <c r="U611" i="11"/>
  <c r="Q611" i="11"/>
  <c r="D611" i="11"/>
  <c r="S610" i="11"/>
  <c r="O610" i="11"/>
  <c r="O690" i="11" s="1"/>
  <c r="Q690" i="11" s="1"/>
  <c r="D610" i="11"/>
  <c r="U608" i="11"/>
  <c r="S608" i="11"/>
  <c r="S650" i="11" s="1"/>
  <c r="U650" i="11" s="1"/>
  <c r="Q608" i="11"/>
  <c r="O608" i="11"/>
  <c r="D608" i="11"/>
  <c r="U607" i="11"/>
  <c r="S607" i="11"/>
  <c r="S687" i="11" s="1"/>
  <c r="Q607" i="11"/>
  <c r="O607" i="11"/>
  <c r="O649" i="11" s="1"/>
  <c r="D607" i="11"/>
  <c r="U605" i="11"/>
  <c r="S605" i="11"/>
  <c r="Q605" i="11"/>
  <c r="O605" i="11"/>
  <c r="D605" i="11"/>
  <c r="U604" i="11"/>
  <c r="S604" i="11"/>
  <c r="S684" i="11" s="1"/>
  <c r="Q604" i="11"/>
  <c r="O604" i="11"/>
  <c r="D604" i="11"/>
  <c r="U603" i="11"/>
  <c r="S603" i="11"/>
  <c r="S621" i="11" s="1"/>
  <c r="Q603" i="11"/>
  <c r="O603" i="11"/>
  <c r="O683" i="11" s="1"/>
  <c r="D603" i="11"/>
  <c r="C595" i="11"/>
  <c r="C597" i="11" s="1"/>
  <c r="U594" i="11"/>
  <c r="Q594" i="11"/>
  <c r="M594" i="11"/>
  <c r="D594" i="11"/>
  <c r="C594" i="11"/>
  <c r="U593" i="11"/>
  <c r="Q593" i="11"/>
  <c r="M593" i="11"/>
  <c r="D593" i="11"/>
  <c r="C593" i="11"/>
  <c r="M592" i="11"/>
  <c r="D592" i="11"/>
  <c r="F592" i="11" s="1"/>
  <c r="U591" i="11"/>
  <c r="Q591" i="11"/>
  <c r="D591" i="11"/>
  <c r="F591" i="11" s="1"/>
  <c r="U590" i="11"/>
  <c r="Q590" i="11"/>
  <c r="D590" i="11"/>
  <c r="U589" i="11"/>
  <c r="Q589" i="11"/>
  <c r="M589" i="11"/>
  <c r="I589" i="11"/>
  <c r="D589" i="11"/>
  <c r="U588" i="11"/>
  <c r="Q588" i="11"/>
  <c r="M588" i="11"/>
  <c r="I588" i="11"/>
  <c r="D588" i="11"/>
  <c r="F588" i="11" s="1"/>
  <c r="M587" i="11"/>
  <c r="D587" i="11"/>
  <c r="M586" i="11"/>
  <c r="D586" i="11"/>
  <c r="M585" i="11"/>
  <c r="D585" i="11"/>
  <c r="U584" i="11"/>
  <c r="S584" i="11"/>
  <c r="Q584" i="11"/>
  <c r="O584" i="11"/>
  <c r="M584" i="11"/>
  <c r="K584" i="11"/>
  <c r="G584" i="11"/>
  <c r="I584" i="11" s="1"/>
  <c r="D584" i="11"/>
  <c r="U583" i="11"/>
  <c r="Q583" i="11"/>
  <c r="D583" i="11"/>
  <c r="U582" i="11"/>
  <c r="Q582" i="11"/>
  <c r="D582" i="11"/>
  <c r="U581" i="11"/>
  <c r="Q581" i="11"/>
  <c r="D581" i="11"/>
  <c r="U580" i="11"/>
  <c r="Q580" i="11"/>
  <c r="D580" i="11"/>
  <c r="U579" i="11"/>
  <c r="Q579" i="11"/>
  <c r="D579" i="11"/>
  <c r="U578" i="11"/>
  <c r="Q578" i="11"/>
  <c r="D578" i="11"/>
  <c r="D577" i="11"/>
  <c r="U576" i="11"/>
  <c r="S576" i="11"/>
  <c r="Q576" i="11"/>
  <c r="O576" i="11"/>
  <c r="M576" i="11"/>
  <c r="K576" i="11"/>
  <c r="G576" i="11"/>
  <c r="D576" i="11"/>
  <c r="C576" i="11"/>
  <c r="U575" i="11"/>
  <c r="S575" i="11"/>
  <c r="Q575" i="11"/>
  <c r="O575" i="11"/>
  <c r="M575" i="11"/>
  <c r="K575" i="11"/>
  <c r="G575" i="11"/>
  <c r="D575" i="11"/>
  <c r="C575" i="11"/>
  <c r="M574" i="11"/>
  <c r="K574" i="11"/>
  <c r="K587" i="11" s="1"/>
  <c r="G574" i="11"/>
  <c r="G587" i="11" s="1"/>
  <c r="I587" i="11" s="1"/>
  <c r="D574" i="11"/>
  <c r="F574" i="11" s="1"/>
  <c r="M573" i="11"/>
  <c r="K573" i="11"/>
  <c r="K586" i="11" s="1"/>
  <c r="D573" i="11"/>
  <c r="F573" i="11" s="1"/>
  <c r="M572" i="11"/>
  <c r="K572" i="11"/>
  <c r="K585" i="11" s="1"/>
  <c r="D572" i="11"/>
  <c r="F572" i="11" s="1"/>
  <c r="M571" i="11"/>
  <c r="K571" i="11"/>
  <c r="D571" i="11"/>
  <c r="F571" i="11" s="1"/>
  <c r="U569" i="11"/>
  <c r="S569" i="11"/>
  <c r="S583" i="11" s="1"/>
  <c r="S591" i="11" s="1"/>
  <c r="Q569" i="11"/>
  <c r="O569" i="11"/>
  <c r="O583" i="11" s="1"/>
  <c r="D569" i="11"/>
  <c r="F569" i="11" s="1"/>
  <c r="U567" i="11"/>
  <c r="S567" i="11"/>
  <c r="S582" i="11" s="1"/>
  <c r="Q567" i="11"/>
  <c r="O567" i="11"/>
  <c r="O582" i="11" s="1"/>
  <c r="D567" i="11"/>
  <c r="F567" i="11" s="1"/>
  <c r="U566" i="11"/>
  <c r="S566" i="11"/>
  <c r="S581" i="11" s="1"/>
  <c r="Q566" i="11"/>
  <c r="O566" i="11"/>
  <c r="O581" i="11" s="1"/>
  <c r="D566" i="11"/>
  <c r="F566" i="11" s="1"/>
  <c r="C565" i="11"/>
  <c r="U564" i="11"/>
  <c r="U483" i="11" s="1"/>
  <c r="S564" i="11"/>
  <c r="S580" i="11" s="1"/>
  <c r="Q564" i="11"/>
  <c r="Q483" i="11" s="1"/>
  <c r="O564" i="11"/>
  <c r="O580" i="11" s="1"/>
  <c r="D564" i="11"/>
  <c r="F564" i="11" s="1"/>
  <c r="U563" i="11"/>
  <c r="U482" i="11" s="1"/>
  <c r="S563" i="11"/>
  <c r="S579" i="11" s="1"/>
  <c r="Q563" i="11"/>
  <c r="Q482" i="11" s="1"/>
  <c r="O563" i="11"/>
  <c r="O579" i="11" s="1"/>
  <c r="D563" i="11"/>
  <c r="F563" i="11" s="1"/>
  <c r="U562" i="11"/>
  <c r="U481" i="11" s="1"/>
  <c r="S562" i="11"/>
  <c r="S578" i="11" s="1"/>
  <c r="Q562" i="11"/>
  <c r="O562" i="11"/>
  <c r="O578" i="11" s="1"/>
  <c r="D562" i="11"/>
  <c r="F562" i="11" s="1"/>
  <c r="D553" i="11"/>
  <c r="C553" i="11"/>
  <c r="D552" i="11"/>
  <c r="C552" i="11"/>
  <c r="D551" i="11"/>
  <c r="C551" i="11"/>
  <c r="S550" i="11"/>
  <c r="U550" i="11" s="1"/>
  <c r="Q550" i="11"/>
  <c r="O550" i="11"/>
  <c r="D550" i="11"/>
  <c r="F550" i="11" s="1"/>
  <c r="K549" i="11"/>
  <c r="M549" i="11" s="1"/>
  <c r="D549" i="11"/>
  <c r="F549" i="11" s="1"/>
  <c r="D548" i="11"/>
  <c r="D547" i="11"/>
  <c r="D546" i="11"/>
  <c r="D545" i="11"/>
  <c r="D544" i="11"/>
  <c r="F544" i="11" s="1"/>
  <c r="D543" i="11"/>
  <c r="F543" i="11" s="1"/>
  <c r="D542" i="11"/>
  <c r="F542" i="11" s="1"/>
  <c r="D541" i="11"/>
  <c r="F541" i="11" s="1"/>
  <c r="D540" i="11"/>
  <c r="D539" i="11"/>
  <c r="D538" i="11"/>
  <c r="D537" i="11"/>
  <c r="D536" i="11"/>
  <c r="C536" i="11"/>
  <c r="D535" i="11"/>
  <c r="C535" i="11"/>
  <c r="D534" i="11"/>
  <c r="C534" i="11"/>
  <c r="D533" i="11"/>
  <c r="C533" i="11"/>
  <c r="D532" i="11"/>
  <c r="C532" i="11"/>
  <c r="C531" i="11"/>
  <c r="D529" i="11"/>
  <c r="C529" i="11"/>
  <c r="D528" i="11"/>
  <c r="C528" i="11"/>
  <c r="D527" i="11"/>
  <c r="C527" i="11"/>
  <c r="F520" i="11"/>
  <c r="I520" i="11" s="1"/>
  <c r="C520" i="11"/>
  <c r="D518" i="11"/>
  <c r="C518" i="11"/>
  <c r="D517" i="11"/>
  <c r="C517" i="11"/>
  <c r="D516" i="11"/>
  <c r="C516" i="11"/>
  <c r="U515" i="11"/>
  <c r="U480" i="11" s="1"/>
  <c r="S515" i="11"/>
  <c r="O515" i="11"/>
  <c r="Q515" i="11" s="1"/>
  <c r="D515" i="11"/>
  <c r="F515" i="11" s="1"/>
  <c r="K514" i="11"/>
  <c r="M514" i="11" s="1"/>
  <c r="D514" i="11"/>
  <c r="F514" i="11" s="1"/>
  <c r="D513" i="11"/>
  <c r="D512" i="11"/>
  <c r="D511" i="11"/>
  <c r="D510" i="11"/>
  <c r="D509" i="11"/>
  <c r="F509" i="11" s="1"/>
  <c r="D508" i="11"/>
  <c r="F508" i="11" s="1"/>
  <c r="D507" i="11"/>
  <c r="F507" i="11" s="1"/>
  <c r="D506" i="11"/>
  <c r="F506" i="11" s="1"/>
  <c r="D505" i="11"/>
  <c r="D504" i="11"/>
  <c r="D503" i="11"/>
  <c r="D502" i="11"/>
  <c r="D501" i="11"/>
  <c r="C501" i="11"/>
  <c r="D500" i="11"/>
  <c r="C500" i="11"/>
  <c r="D499" i="11"/>
  <c r="C499" i="11"/>
  <c r="D498" i="11"/>
  <c r="C498" i="11"/>
  <c r="C463" i="11" s="1"/>
  <c r="C467" i="11" s="1"/>
  <c r="D497" i="11"/>
  <c r="C497" i="11"/>
  <c r="C496" i="11"/>
  <c r="C495" i="11"/>
  <c r="D494" i="11"/>
  <c r="C494" i="11"/>
  <c r="D493" i="11"/>
  <c r="C493" i="11"/>
  <c r="C458" i="11" s="1"/>
  <c r="C170" i="11" s="1"/>
  <c r="D492" i="11"/>
  <c r="C492" i="11"/>
  <c r="D483" i="11"/>
  <c r="C483" i="11"/>
  <c r="D482" i="11"/>
  <c r="C482" i="11"/>
  <c r="D481" i="11"/>
  <c r="C481" i="11"/>
  <c r="S480" i="11"/>
  <c r="O480" i="11"/>
  <c r="D480" i="11"/>
  <c r="K479" i="11"/>
  <c r="D479" i="11"/>
  <c r="D478" i="11"/>
  <c r="D477" i="11"/>
  <c r="D476" i="11"/>
  <c r="D475" i="11"/>
  <c r="D474" i="11"/>
  <c r="D473" i="11"/>
  <c r="D472" i="11"/>
  <c r="D471" i="11"/>
  <c r="D470" i="11"/>
  <c r="D469" i="11"/>
  <c r="D468" i="11"/>
  <c r="D467" i="11"/>
  <c r="D466" i="11"/>
  <c r="D465" i="11"/>
  <c r="D464" i="11"/>
  <c r="D463" i="11"/>
  <c r="D462" i="11"/>
  <c r="D459" i="11"/>
  <c r="D458" i="11"/>
  <c r="D457" i="11"/>
  <c r="D447" i="11"/>
  <c r="C447" i="11"/>
  <c r="D446" i="11"/>
  <c r="C446" i="11"/>
  <c r="D445" i="11"/>
  <c r="C445" i="11"/>
  <c r="S444" i="11"/>
  <c r="U444" i="11" s="1"/>
  <c r="O444" i="11"/>
  <c r="Q444" i="11" s="1"/>
  <c r="D444" i="11"/>
  <c r="F444" i="11" s="1"/>
  <c r="K443" i="11"/>
  <c r="M443" i="11" s="1"/>
  <c r="F443" i="11"/>
  <c r="D443" i="11"/>
  <c r="D442" i="11"/>
  <c r="D441" i="11"/>
  <c r="F441" i="11" s="1"/>
  <c r="D440" i="11"/>
  <c r="D439" i="11"/>
  <c r="D438" i="11"/>
  <c r="F438" i="11" s="1"/>
  <c r="D437" i="11"/>
  <c r="F437" i="11" s="1"/>
  <c r="D436" i="11"/>
  <c r="F436" i="11" s="1"/>
  <c r="D435" i="11"/>
  <c r="F435" i="11" s="1"/>
  <c r="D434" i="11"/>
  <c r="D433" i="11"/>
  <c r="D432" i="11"/>
  <c r="D431" i="11"/>
  <c r="D430" i="11"/>
  <c r="C430" i="11"/>
  <c r="F430" i="11" s="1"/>
  <c r="D429" i="11"/>
  <c r="C429" i="11"/>
  <c r="D428" i="11"/>
  <c r="C428" i="11"/>
  <c r="C432" i="11" s="1"/>
  <c r="D427" i="11"/>
  <c r="C427" i="11"/>
  <c r="D426" i="11"/>
  <c r="C426" i="11"/>
  <c r="C425" i="11"/>
  <c r="D423" i="11"/>
  <c r="C423" i="11"/>
  <c r="D422" i="11"/>
  <c r="C422" i="11"/>
  <c r="D421" i="11"/>
  <c r="C421" i="11"/>
  <c r="F421" i="11" s="1"/>
  <c r="F414" i="11"/>
  <c r="I414" i="11" s="1"/>
  <c r="C414" i="11"/>
  <c r="D412" i="11"/>
  <c r="D411" i="11"/>
  <c r="D410" i="11"/>
  <c r="S409" i="11"/>
  <c r="O409" i="11"/>
  <c r="D409" i="11"/>
  <c r="C409" i="11"/>
  <c r="Q409" i="11" s="1"/>
  <c r="K408" i="11"/>
  <c r="D408" i="11"/>
  <c r="C408" i="11"/>
  <c r="D407" i="11"/>
  <c r="C407" i="11"/>
  <c r="D406" i="11"/>
  <c r="C406" i="11"/>
  <c r="C412" i="11" s="1"/>
  <c r="D405" i="11"/>
  <c r="C405" i="11"/>
  <c r="C411" i="11" s="1"/>
  <c r="D404" i="11"/>
  <c r="C404" i="11"/>
  <c r="D403" i="11"/>
  <c r="C403" i="11"/>
  <c r="D402" i="11"/>
  <c r="C402" i="11"/>
  <c r="C361" i="11" s="1"/>
  <c r="D401" i="11"/>
  <c r="C401" i="11"/>
  <c r="D400" i="11"/>
  <c r="C400" i="11"/>
  <c r="D399" i="11"/>
  <c r="D398" i="11"/>
  <c r="D397" i="11"/>
  <c r="D396" i="11"/>
  <c r="D395" i="11"/>
  <c r="C395" i="11"/>
  <c r="D394" i="11"/>
  <c r="C394" i="11"/>
  <c r="C398" i="11" s="1"/>
  <c r="D393" i="11"/>
  <c r="C393" i="11"/>
  <c r="D392" i="11"/>
  <c r="C392" i="11"/>
  <c r="D391" i="11"/>
  <c r="C391" i="11"/>
  <c r="C390" i="11"/>
  <c r="D388" i="11"/>
  <c r="C388" i="11"/>
  <c r="D387" i="11"/>
  <c r="C387" i="11"/>
  <c r="D386" i="11"/>
  <c r="C386" i="11"/>
  <c r="D377" i="11"/>
  <c r="D376" i="11"/>
  <c r="D375" i="11"/>
  <c r="S374" i="11"/>
  <c r="O374" i="11"/>
  <c r="D374" i="11"/>
  <c r="F374" i="11" s="1"/>
  <c r="K373" i="11"/>
  <c r="D373" i="11"/>
  <c r="F373" i="11" s="1"/>
  <c r="D372" i="11"/>
  <c r="D371" i="11"/>
  <c r="D370" i="11"/>
  <c r="D369" i="11"/>
  <c r="D368" i="11"/>
  <c r="F368" i="11" s="1"/>
  <c r="D367" i="11"/>
  <c r="F367" i="11" s="1"/>
  <c r="D366" i="11"/>
  <c r="F366" i="11" s="1"/>
  <c r="D365" i="11"/>
  <c r="F365" i="11" s="1"/>
  <c r="D364" i="11"/>
  <c r="D363" i="11"/>
  <c r="D362" i="11"/>
  <c r="D361" i="11"/>
  <c r="D360" i="11"/>
  <c r="D359" i="11"/>
  <c r="D358" i="11"/>
  <c r="D357" i="11"/>
  <c r="D356" i="11"/>
  <c r="D353" i="11"/>
  <c r="D352" i="11"/>
  <c r="D351" i="11"/>
  <c r="D342" i="11"/>
  <c r="D341" i="11"/>
  <c r="D340" i="11"/>
  <c r="S339" i="11"/>
  <c r="O339" i="11"/>
  <c r="D339" i="11"/>
  <c r="C339" i="11"/>
  <c r="K338" i="11"/>
  <c r="D338" i="11"/>
  <c r="C338" i="11"/>
  <c r="D337" i="11"/>
  <c r="C337" i="11"/>
  <c r="D336" i="11"/>
  <c r="C336" i="11"/>
  <c r="D335" i="11"/>
  <c r="C335" i="11"/>
  <c r="D334" i="11"/>
  <c r="C334" i="11"/>
  <c r="C340" i="11" s="1"/>
  <c r="D333" i="11"/>
  <c r="C333" i="11"/>
  <c r="D332" i="11"/>
  <c r="C332" i="11"/>
  <c r="D331" i="11"/>
  <c r="C331" i="11"/>
  <c r="D330" i="11"/>
  <c r="C330" i="11"/>
  <c r="D329" i="11"/>
  <c r="D328" i="11"/>
  <c r="D327" i="11"/>
  <c r="D326" i="11"/>
  <c r="D325" i="11"/>
  <c r="C325" i="11"/>
  <c r="D324" i="11"/>
  <c r="C324" i="11"/>
  <c r="C328" i="11" s="1"/>
  <c r="D323" i="11"/>
  <c r="C323" i="11"/>
  <c r="C327" i="11" s="1"/>
  <c r="D322" i="11"/>
  <c r="C322" i="11"/>
  <c r="D321" i="11"/>
  <c r="C321" i="11"/>
  <c r="D319" i="11"/>
  <c r="C319" i="11"/>
  <c r="D318" i="11"/>
  <c r="C318" i="11"/>
  <c r="C320" i="11" s="1"/>
  <c r="D317" i="11"/>
  <c r="F317" i="11" s="1"/>
  <c r="C317" i="11"/>
  <c r="F310" i="11"/>
  <c r="I310" i="11" s="1"/>
  <c r="C310" i="11"/>
  <c r="D308" i="11"/>
  <c r="D307" i="11"/>
  <c r="D306" i="11"/>
  <c r="S305" i="11"/>
  <c r="O305" i="11"/>
  <c r="D305" i="11"/>
  <c r="C305" i="11"/>
  <c r="K304" i="11"/>
  <c r="D304" i="11"/>
  <c r="C304" i="11"/>
  <c r="D303" i="11"/>
  <c r="C303" i="11"/>
  <c r="D302" i="11"/>
  <c r="C302" i="11"/>
  <c r="C308" i="11" s="1"/>
  <c r="D301" i="11"/>
  <c r="C301" i="11"/>
  <c r="C307" i="11" s="1"/>
  <c r="D300" i="11"/>
  <c r="C300" i="11"/>
  <c r="C231" i="11" s="1"/>
  <c r="D299" i="11"/>
  <c r="C299" i="11"/>
  <c r="D298" i="11"/>
  <c r="C298" i="11"/>
  <c r="C229" i="11" s="1"/>
  <c r="C192" i="11" s="1"/>
  <c r="D297" i="11"/>
  <c r="C297" i="11"/>
  <c r="D296" i="11"/>
  <c r="C296" i="11"/>
  <c r="D295" i="11"/>
  <c r="D294" i="11"/>
  <c r="D293" i="11"/>
  <c r="D292" i="11"/>
  <c r="D291" i="11"/>
  <c r="C291" i="11"/>
  <c r="D290" i="11"/>
  <c r="C290" i="11"/>
  <c r="C294" i="11" s="1"/>
  <c r="D289" i="11"/>
  <c r="C289" i="11"/>
  <c r="D288" i="11"/>
  <c r="F288" i="11" s="1"/>
  <c r="C288" i="11"/>
  <c r="C292" i="11" s="1"/>
  <c r="D287" i="11"/>
  <c r="C287" i="11"/>
  <c r="D285" i="11"/>
  <c r="C285" i="11"/>
  <c r="D284" i="11"/>
  <c r="C284" i="11"/>
  <c r="D283" i="11"/>
  <c r="C283" i="11"/>
  <c r="F275" i="11"/>
  <c r="I275" i="11" s="1"/>
  <c r="C275" i="11"/>
  <c r="D273" i="11"/>
  <c r="D272" i="11"/>
  <c r="D271" i="11"/>
  <c r="U270" i="11"/>
  <c r="S270" i="11"/>
  <c r="O270" i="11"/>
  <c r="Q270" i="11" s="1"/>
  <c r="D270" i="11"/>
  <c r="F270" i="11" s="1"/>
  <c r="K269" i="11"/>
  <c r="M269" i="11" s="1"/>
  <c r="D269" i="11"/>
  <c r="F269" i="11" s="1"/>
  <c r="D268" i="11"/>
  <c r="D267" i="11"/>
  <c r="D266" i="11"/>
  <c r="D265" i="11"/>
  <c r="D264" i="11"/>
  <c r="C264" i="11"/>
  <c r="F263" i="11"/>
  <c r="D263" i="11"/>
  <c r="D262" i="11"/>
  <c r="F262" i="11" s="1"/>
  <c r="D261" i="11"/>
  <c r="F261" i="11" s="1"/>
  <c r="D260" i="11"/>
  <c r="F268" i="11" s="1"/>
  <c r="D259" i="11"/>
  <c r="D258" i="11"/>
  <c r="D257" i="11"/>
  <c r="D256" i="11"/>
  <c r="C256" i="11"/>
  <c r="F256" i="11" s="1"/>
  <c r="D255" i="11"/>
  <c r="C255" i="11"/>
  <c r="D254" i="11"/>
  <c r="C254" i="11"/>
  <c r="C258" i="11" s="1"/>
  <c r="D253" i="11"/>
  <c r="C253" i="11"/>
  <c r="C257" i="11" s="1"/>
  <c r="D252" i="11"/>
  <c r="C252" i="11"/>
  <c r="C251" i="11"/>
  <c r="D250" i="11"/>
  <c r="C250" i="11"/>
  <c r="D249" i="11"/>
  <c r="C249" i="11"/>
  <c r="D248" i="11"/>
  <c r="C248" i="11"/>
  <c r="D239" i="11"/>
  <c r="D238" i="11"/>
  <c r="D237" i="11"/>
  <c r="C237" i="11"/>
  <c r="S236" i="11"/>
  <c r="O236" i="11"/>
  <c r="D236" i="11"/>
  <c r="D235" i="11"/>
  <c r="D234" i="11"/>
  <c r="D233" i="11"/>
  <c r="D232" i="11"/>
  <c r="D231" i="11"/>
  <c r="D230" i="11"/>
  <c r="D229" i="11"/>
  <c r="D228" i="11"/>
  <c r="D227" i="11"/>
  <c r="D226" i="11"/>
  <c r="D225" i="11"/>
  <c r="D224" i="11"/>
  <c r="D223" i="11"/>
  <c r="D222" i="11"/>
  <c r="D221" i="11"/>
  <c r="D220" i="11"/>
  <c r="D219" i="11"/>
  <c r="D218" i="11"/>
  <c r="D216" i="11"/>
  <c r="D215" i="11"/>
  <c r="D214" i="11"/>
  <c r="Q202" i="11"/>
  <c r="M202" i="11"/>
  <c r="D202" i="11"/>
  <c r="D201" i="11"/>
  <c r="D200" i="11"/>
  <c r="U199" i="11"/>
  <c r="Q199" i="11"/>
  <c r="M199" i="11"/>
  <c r="K199" i="11"/>
  <c r="K444" i="11" s="1"/>
  <c r="M444" i="11" s="1"/>
  <c r="G199" i="11"/>
  <c r="D199" i="11"/>
  <c r="U198" i="11"/>
  <c r="Q198" i="11"/>
  <c r="M198" i="11"/>
  <c r="G198" i="11"/>
  <c r="G549" i="11" s="1"/>
  <c r="I549" i="11" s="1"/>
  <c r="D198" i="11"/>
  <c r="U197" i="11"/>
  <c r="Q197" i="11"/>
  <c r="M197" i="11"/>
  <c r="D197" i="11"/>
  <c r="D196" i="11"/>
  <c r="D195" i="11"/>
  <c r="D194" i="11"/>
  <c r="C194" i="11"/>
  <c r="C200" i="11" s="1"/>
  <c r="D193" i="11"/>
  <c r="U192" i="11"/>
  <c r="Q192" i="11"/>
  <c r="D192" i="11"/>
  <c r="U191" i="11"/>
  <c r="Q191" i="11"/>
  <c r="D191" i="11"/>
  <c r="U190" i="11"/>
  <c r="Q190" i="11"/>
  <c r="D190" i="11"/>
  <c r="D189" i="11"/>
  <c r="D188" i="11"/>
  <c r="D187" i="11"/>
  <c r="D186" i="11"/>
  <c r="S185" i="11"/>
  <c r="S239" i="11" s="1"/>
  <c r="O185" i="11"/>
  <c r="O377" i="11" s="1"/>
  <c r="K185" i="11"/>
  <c r="K433" i="11" s="1"/>
  <c r="G185" i="11"/>
  <c r="G259" i="11" s="1"/>
  <c r="D185" i="11"/>
  <c r="U184" i="11"/>
  <c r="S184" i="11"/>
  <c r="S201" i="11" s="1"/>
  <c r="O184" i="11"/>
  <c r="O258" i="11" s="1"/>
  <c r="K184" i="11"/>
  <c r="G184" i="11"/>
  <c r="G327" i="11" s="1"/>
  <c r="D184" i="11"/>
  <c r="U183" i="11"/>
  <c r="S183" i="11"/>
  <c r="S396" i="11" s="1"/>
  <c r="O183" i="11"/>
  <c r="O200" i="11" s="1"/>
  <c r="K183" i="11"/>
  <c r="G183" i="11"/>
  <c r="G306" i="11" s="1"/>
  <c r="D183" i="11"/>
  <c r="U182" i="11"/>
  <c r="S182" i="11"/>
  <c r="Q182" i="11"/>
  <c r="O182" i="11"/>
  <c r="O395" i="11" s="1"/>
  <c r="K182" i="11"/>
  <c r="D182" i="11"/>
  <c r="D181" i="11"/>
  <c r="D180" i="11"/>
  <c r="D179" i="11"/>
  <c r="D178" i="11"/>
  <c r="S175" i="11"/>
  <c r="O175" i="11"/>
  <c r="O388" i="11" s="1"/>
  <c r="D175" i="11"/>
  <c r="S174" i="11"/>
  <c r="S352" i="11" s="1"/>
  <c r="S366" i="11" s="1"/>
  <c r="O174" i="11"/>
  <c r="D174" i="11"/>
  <c r="S173" i="11"/>
  <c r="S386" i="11" s="1"/>
  <c r="O173" i="11"/>
  <c r="O248" i="11" s="1"/>
  <c r="D173" i="11"/>
  <c r="S171" i="11"/>
  <c r="O171" i="11"/>
  <c r="D171" i="11"/>
  <c r="S170" i="11"/>
  <c r="O170" i="11"/>
  <c r="O493" i="11" s="1"/>
  <c r="D170" i="11"/>
  <c r="S169" i="11"/>
  <c r="O169" i="11"/>
  <c r="D169" i="11"/>
  <c r="F162" i="11"/>
  <c r="I162" i="11" s="1"/>
  <c r="C162" i="11"/>
  <c r="D160" i="11"/>
  <c r="D159" i="11"/>
  <c r="O158" i="11"/>
  <c r="K158" i="11"/>
  <c r="D158" i="11"/>
  <c r="C158" i="11"/>
  <c r="D157" i="11"/>
  <c r="C157" i="11"/>
  <c r="Q157" i="11" s="1"/>
  <c r="D156" i="11"/>
  <c r="C156" i="11"/>
  <c r="D155" i="11"/>
  <c r="C155" i="11"/>
  <c r="D154" i="11"/>
  <c r="C154" i="11"/>
  <c r="S153" i="11"/>
  <c r="O153" i="11"/>
  <c r="D153" i="11"/>
  <c r="C153" i="11"/>
  <c r="F147" i="11"/>
  <c r="I147" i="11" s="1"/>
  <c r="C147" i="11"/>
  <c r="D145" i="11"/>
  <c r="D144" i="11"/>
  <c r="O143" i="11"/>
  <c r="K143" i="11"/>
  <c r="D143" i="11"/>
  <c r="C143" i="11"/>
  <c r="D142" i="11"/>
  <c r="C142" i="11"/>
  <c r="Q142" i="11" s="1"/>
  <c r="D141" i="11"/>
  <c r="C141" i="11"/>
  <c r="D140" i="11"/>
  <c r="C140" i="11"/>
  <c r="D139" i="11"/>
  <c r="C139" i="11"/>
  <c r="S138" i="11"/>
  <c r="O138" i="11"/>
  <c r="D138" i="11"/>
  <c r="C138" i="11"/>
  <c r="F132" i="11"/>
  <c r="I132" i="11" s="1"/>
  <c r="C132" i="11"/>
  <c r="U130" i="11"/>
  <c r="Q130" i="11"/>
  <c r="M130" i="11"/>
  <c r="D130" i="11"/>
  <c r="U129" i="11"/>
  <c r="Q129" i="11"/>
  <c r="M129" i="11"/>
  <c r="D129" i="11"/>
  <c r="Q128" i="11"/>
  <c r="O128" i="11"/>
  <c r="M128" i="11"/>
  <c r="K128" i="11"/>
  <c r="D128" i="11"/>
  <c r="Q127" i="11"/>
  <c r="M127" i="11"/>
  <c r="D127" i="11"/>
  <c r="Q126" i="11"/>
  <c r="M126" i="11"/>
  <c r="D126" i="11"/>
  <c r="Q125" i="11"/>
  <c r="M125" i="11"/>
  <c r="D125" i="11"/>
  <c r="C125" i="11"/>
  <c r="C130" i="11" s="1"/>
  <c r="Q124" i="11"/>
  <c r="M124" i="11"/>
  <c r="D124" i="11"/>
  <c r="C124" i="11"/>
  <c r="U123" i="11"/>
  <c r="S123" i="11"/>
  <c r="Q123" i="11"/>
  <c r="O123" i="11"/>
  <c r="M123" i="11"/>
  <c r="D123" i="11"/>
  <c r="C123" i="11"/>
  <c r="F117" i="11"/>
  <c r="I117" i="11" s="1"/>
  <c r="C117" i="11"/>
  <c r="Q115" i="11"/>
  <c r="O115" i="11"/>
  <c r="M115" i="11"/>
  <c r="K115" i="11"/>
  <c r="D115" i="11"/>
  <c r="U114" i="11"/>
  <c r="Q114" i="11"/>
  <c r="O114" i="11"/>
  <c r="O130" i="11" s="1"/>
  <c r="O145" i="11" s="1"/>
  <c r="M114" i="11"/>
  <c r="D114" i="11"/>
  <c r="U113" i="11"/>
  <c r="Q113" i="11"/>
  <c r="O113" i="11"/>
  <c r="O129" i="11" s="1"/>
  <c r="O144" i="11" s="1"/>
  <c r="M113" i="11"/>
  <c r="D113" i="11"/>
  <c r="Q112" i="11"/>
  <c r="O112" i="11"/>
  <c r="M112" i="11"/>
  <c r="D112" i="11"/>
  <c r="Q111" i="11"/>
  <c r="O111" i="11"/>
  <c r="M111" i="11"/>
  <c r="K111" i="11"/>
  <c r="D111" i="11"/>
  <c r="Q110" i="11"/>
  <c r="M110" i="11"/>
  <c r="D110" i="11"/>
  <c r="C110" i="11"/>
  <c r="Q109" i="11"/>
  <c r="M109" i="11"/>
  <c r="D109" i="11"/>
  <c r="C109" i="11"/>
  <c r="C113" i="11" s="1"/>
  <c r="U108" i="11"/>
  <c r="S108" i="11"/>
  <c r="Q108" i="11"/>
  <c r="O108" i="11"/>
  <c r="M108" i="11"/>
  <c r="D108" i="11"/>
  <c r="C108" i="11"/>
  <c r="D98" i="11"/>
  <c r="D97" i="11"/>
  <c r="S96" i="11"/>
  <c r="K96" i="11"/>
  <c r="K114" i="11" s="1"/>
  <c r="K130" i="11" s="1"/>
  <c r="K145" i="11" s="1"/>
  <c r="G96" i="11"/>
  <c r="G114" i="11" s="1"/>
  <c r="D96" i="11"/>
  <c r="S95" i="11"/>
  <c r="K95" i="11"/>
  <c r="K113" i="11" s="1"/>
  <c r="K129" i="11" s="1"/>
  <c r="K144" i="11" s="1"/>
  <c r="G95" i="11"/>
  <c r="G113" i="11" s="1"/>
  <c r="G129" i="11" s="1"/>
  <c r="G144" i="11" s="1"/>
  <c r="D95" i="11"/>
  <c r="D94" i="11"/>
  <c r="K93" i="11"/>
  <c r="D93" i="11"/>
  <c r="K92" i="11"/>
  <c r="D92" i="11"/>
  <c r="O91" i="11"/>
  <c r="O98" i="11" s="1"/>
  <c r="K91" i="11"/>
  <c r="G91" i="11"/>
  <c r="G140" i="11" s="1"/>
  <c r="D91" i="11"/>
  <c r="O90" i="11"/>
  <c r="K90" i="11"/>
  <c r="G90" i="11"/>
  <c r="D90" i="11"/>
  <c r="K89" i="11"/>
  <c r="G89" i="11"/>
  <c r="G153" i="11" s="1"/>
  <c r="I153" i="11" s="1"/>
  <c r="D89" i="11"/>
  <c r="C82" i="11"/>
  <c r="C80" i="11" s="1"/>
  <c r="C81" i="11"/>
  <c r="O80" i="11"/>
  <c r="M80" i="11"/>
  <c r="K80" i="11"/>
  <c r="D80" i="11"/>
  <c r="D79" i="11"/>
  <c r="C79" i="11"/>
  <c r="D78" i="11"/>
  <c r="C78" i="11"/>
  <c r="D77" i="11"/>
  <c r="C77" i="11"/>
  <c r="D76" i="11"/>
  <c r="C76" i="11"/>
  <c r="D74" i="11"/>
  <c r="C74" i="11"/>
  <c r="D73" i="11"/>
  <c r="C73" i="11"/>
  <c r="D72" i="11"/>
  <c r="C72" i="11"/>
  <c r="F65" i="11"/>
  <c r="I65" i="11" s="1"/>
  <c r="C65" i="11"/>
  <c r="C64" i="11"/>
  <c r="C62" i="11" s="1"/>
  <c r="C63" i="11"/>
  <c r="O62" i="11"/>
  <c r="K62" i="11"/>
  <c r="M62" i="11" s="1"/>
  <c r="D62" i="11"/>
  <c r="D61" i="11"/>
  <c r="C61" i="11"/>
  <c r="D60" i="11"/>
  <c r="C60" i="11"/>
  <c r="D59" i="11"/>
  <c r="C59" i="11"/>
  <c r="D58" i="11"/>
  <c r="C58" i="11"/>
  <c r="D56" i="11"/>
  <c r="C56" i="11"/>
  <c r="D55" i="11"/>
  <c r="C55" i="11"/>
  <c r="D54" i="11"/>
  <c r="C54" i="11"/>
  <c r="F47" i="11"/>
  <c r="C47" i="11"/>
  <c r="C46" i="11"/>
  <c r="C45" i="11"/>
  <c r="O44" i="11"/>
  <c r="K44" i="11"/>
  <c r="D44" i="11"/>
  <c r="D43" i="11"/>
  <c r="C43" i="11"/>
  <c r="D42" i="11"/>
  <c r="C42" i="11"/>
  <c r="D41" i="11"/>
  <c r="C41" i="11"/>
  <c r="D40" i="11"/>
  <c r="C40" i="11"/>
  <c r="D38" i="11"/>
  <c r="C38" i="11"/>
  <c r="D37" i="11"/>
  <c r="C37" i="11"/>
  <c r="D36" i="11"/>
  <c r="C36" i="11"/>
  <c r="U23" i="11"/>
  <c r="Q23" i="11"/>
  <c r="M23" i="11"/>
  <c r="G23" i="11"/>
  <c r="G62" i="11" s="1"/>
  <c r="D23" i="11"/>
  <c r="U22" i="11"/>
  <c r="S22" i="11"/>
  <c r="S61" i="11" s="1"/>
  <c r="Q22" i="11"/>
  <c r="O22" i="11"/>
  <c r="O79" i="11" s="1"/>
  <c r="Q79" i="11" s="1"/>
  <c r="M22" i="11"/>
  <c r="K22" i="11"/>
  <c r="G22" i="11"/>
  <c r="G79" i="11" s="1"/>
  <c r="D22" i="11"/>
  <c r="D21" i="11"/>
  <c r="D20" i="11"/>
  <c r="D19" i="11"/>
  <c r="D17" i="11"/>
  <c r="D16" i="11"/>
  <c r="D15" i="11"/>
  <c r="M479" i="11" l="1"/>
  <c r="F109" i="11"/>
  <c r="G257" i="11"/>
  <c r="I257" i="11" s="1"/>
  <c r="C215" i="11"/>
  <c r="C174" i="11" s="1"/>
  <c r="U174" i="11" s="1"/>
  <c r="C230" i="11"/>
  <c r="C193" i="11" s="1"/>
  <c r="F687" i="11"/>
  <c r="F835" i="11"/>
  <c r="U922" i="11"/>
  <c r="U903" i="11" s="1"/>
  <c r="M1164" i="11"/>
  <c r="F76" i="11"/>
  <c r="Q131" i="11"/>
  <c r="Q138" i="11"/>
  <c r="Q153" i="11"/>
  <c r="O155" i="11"/>
  <c r="F264" i="11"/>
  <c r="F297" i="11"/>
  <c r="F299" i="11"/>
  <c r="Q305" i="11"/>
  <c r="F331" i="11"/>
  <c r="U339" i="11"/>
  <c r="F386" i="11"/>
  <c r="Q480" i="11"/>
  <c r="U709" i="11"/>
  <c r="F649" i="11"/>
  <c r="F662" i="11"/>
  <c r="Q672" i="11"/>
  <c r="C736" i="11"/>
  <c r="F844" i="11"/>
  <c r="M911" i="11"/>
  <c r="F960" i="11"/>
  <c r="O964" i="11"/>
  <c r="O885" i="11" s="1"/>
  <c r="M1044" i="11"/>
  <c r="F1124" i="11"/>
  <c r="S1153" i="11"/>
  <c r="I1150" i="11"/>
  <c r="F1194" i="11"/>
  <c r="F1164" i="11" s="1"/>
  <c r="I1262" i="11"/>
  <c r="F253" i="11"/>
  <c r="C228" i="11"/>
  <c r="C191" i="11" s="1"/>
  <c r="F473" i="11"/>
  <c r="F690" i="11"/>
  <c r="F840" i="11"/>
  <c r="S961" i="11"/>
  <c r="S882" i="11" s="1"/>
  <c r="K1198" i="11"/>
  <c r="I140" i="11"/>
  <c r="G223" i="11"/>
  <c r="O272" i="11"/>
  <c r="F319" i="11"/>
  <c r="M338" i="11"/>
  <c r="F471" i="11"/>
  <c r="F983" i="11"/>
  <c r="F1096" i="11"/>
  <c r="F1112" i="11"/>
  <c r="I1132" i="11"/>
  <c r="C1154" i="11"/>
  <c r="C1152" i="11" s="1"/>
  <c r="I1152" i="11" s="1"/>
  <c r="I1181" i="11"/>
  <c r="F1183" i="11"/>
  <c r="F1189" i="11"/>
  <c r="F1192" i="11"/>
  <c r="Q1229" i="11"/>
  <c r="F266" i="11"/>
  <c r="I79" i="11"/>
  <c r="S202" i="11"/>
  <c r="F249" i="11"/>
  <c r="C352" i="11"/>
  <c r="F409" i="11"/>
  <c r="F528" i="11"/>
  <c r="C724" i="11"/>
  <c r="C734" i="11"/>
  <c r="Q1022" i="11"/>
  <c r="F1126" i="11"/>
  <c r="F36" i="11"/>
  <c r="F153" i="11"/>
  <c r="F157" i="11"/>
  <c r="F290" i="11"/>
  <c r="F302" i="11"/>
  <c r="F532" i="11"/>
  <c r="F583" i="11"/>
  <c r="F647" i="11"/>
  <c r="F653" i="11"/>
  <c r="F661" i="11"/>
  <c r="F663" i="11"/>
  <c r="F688" i="11"/>
  <c r="F699" i="11"/>
  <c r="F621" i="11" s="1"/>
  <c r="F703" i="11"/>
  <c r="U817" i="11"/>
  <c r="O775" i="11"/>
  <c r="O798" i="11" s="1"/>
  <c r="Q798" i="11" s="1"/>
  <c r="F803" i="11"/>
  <c r="F751" i="11" s="1"/>
  <c r="F764" i="11"/>
  <c r="F837" i="11"/>
  <c r="F841" i="11"/>
  <c r="F736" i="11" s="1"/>
  <c r="F963" i="11"/>
  <c r="F978" i="11"/>
  <c r="F1039" i="11"/>
  <c r="F1043" i="11"/>
  <c r="K1045" i="11"/>
  <c r="M1045" i="11" s="1"/>
  <c r="F1092" i="11"/>
  <c r="I1121" i="11"/>
  <c r="I1126" i="11"/>
  <c r="I1163" i="11"/>
  <c r="I1180" i="11"/>
  <c r="F1223" i="11"/>
  <c r="F1225" i="11"/>
  <c r="I1261" i="11"/>
  <c r="O192" i="11"/>
  <c r="S200" i="11"/>
  <c r="F323" i="11"/>
  <c r="F334" i="11"/>
  <c r="F335" i="11"/>
  <c r="F670" i="11"/>
  <c r="F1022" i="11"/>
  <c r="F1209" i="11"/>
  <c r="S1227" i="11"/>
  <c r="F41" i="11"/>
  <c r="C93" i="11"/>
  <c r="Q93" i="11" s="1"/>
  <c r="Q155" i="11"/>
  <c r="F42" i="11"/>
  <c r="C48" i="11"/>
  <c r="F56" i="11"/>
  <c r="F61" i="11"/>
  <c r="X89" i="11"/>
  <c r="M131" i="11"/>
  <c r="F140" i="11"/>
  <c r="I327" i="11"/>
  <c r="G272" i="11"/>
  <c r="F284" i="11"/>
  <c r="F287" i="11"/>
  <c r="F291" i="11"/>
  <c r="F339" i="11"/>
  <c r="F497" i="11"/>
  <c r="F501" i="11"/>
  <c r="F511" i="11"/>
  <c r="F655" i="11"/>
  <c r="C739" i="11"/>
  <c r="F784" i="11"/>
  <c r="F730" i="11" s="1"/>
  <c r="F796" i="11"/>
  <c r="F809" i="11"/>
  <c r="C831" i="11"/>
  <c r="O869" i="11"/>
  <c r="Q869" i="11" s="1"/>
  <c r="C962" i="11"/>
  <c r="U1040" i="11"/>
  <c r="S1039" i="11"/>
  <c r="U1039" i="11" s="1"/>
  <c r="F1113" i="11"/>
  <c r="I1117" i="11"/>
  <c r="U1154" i="11"/>
  <c r="Q1163" i="11"/>
  <c r="U1164" i="11"/>
  <c r="I1208" i="11"/>
  <c r="I1223" i="11"/>
  <c r="I1239" i="11"/>
  <c r="F1242" i="11"/>
  <c r="I1243" i="11"/>
  <c r="F1251" i="11"/>
  <c r="F1256" i="11"/>
  <c r="F1057" i="11"/>
  <c r="I1136" i="11"/>
  <c r="M1213" i="11"/>
  <c r="M1214" i="11" s="1"/>
  <c r="Q1213" i="11"/>
  <c r="Q1214" i="11" s="1"/>
  <c r="C25" i="11"/>
  <c r="F72" i="11"/>
  <c r="K222" i="11"/>
  <c r="K234" i="11" s="1"/>
  <c r="K291" i="11"/>
  <c r="K303" i="11" s="1"/>
  <c r="M303" i="11" s="1"/>
  <c r="C356" i="11"/>
  <c r="F356" i="11" s="1"/>
  <c r="F646" i="11"/>
  <c r="F806" i="11"/>
  <c r="F885" i="11"/>
  <c r="C1228" i="11"/>
  <c r="M1269" i="11"/>
  <c r="M1270" i="11" s="1"/>
  <c r="U1269" i="11"/>
  <c r="U1270" i="11" s="1"/>
  <c r="U61" i="11"/>
  <c r="C22" i="11"/>
  <c r="F60" i="11"/>
  <c r="G61" i="11"/>
  <c r="I61" i="11" s="1"/>
  <c r="F73" i="11"/>
  <c r="F77" i="11"/>
  <c r="F79" i="11"/>
  <c r="C146" i="11"/>
  <c r="C148" i="11" s="1"/>
  <c r="F142" i="11"/>
  <c r="F93" i="11" s="1"/>
  <c r="Q493" i="11"/>
  <c r="S237" i="11"/>
  <c r="S340" i="11"/>
  <c r="U340" i="11" s="1"/>
  <c r="S483" i="11"/>
  <c r="S342" i="11"/>
  <c r="F252" i="11"/>
  <c r="F254" i="11"/>
  <c r="S257" i="11"/>
  <c r="U257" i="11" s="1"/>
  <c r="S259" i="11"/>
  <c r="F305" i="11"/>
  <c r="F236" i="11" s="1"/>
  <c r="F391" i="11"/>
  <c r="F429" i="11"/>
  <c r="S467" i="11"/>
  <c r="I574" i="11"/>
  <c r="F693" i="11"/>
  <c r="F613" i="11" s="1"/>
  <c r="F695" i="11"/>
  <c r="C750" i="11"/>
  <c r="F802" i="11"/>
  <c r="F750" i="11" s="1"/>
  <c r="F826" i="11"/>
  <c r="F893" i="11"/>
  <c r="Q982" i="11"/>
  <c r="S1018" i="11"/>
  <c r="U1018" i="11" s="1"/>
  <c r="S1036" i="11"/>
  <c r="U1036" i="11" s="1"/>
  <c r="O1021" i="11"/>
  <c r="Q1021" i="11" s="1"/>
  <c r="C1002" i="11"/>
  <c r="F1123" i="11"/>
  <c r="I1256" i="11"/>
  <c r="Q1269" i="11"/>
  <c r="Q1270" i="11" s="1"/>
  <c r="O351" i="11"/>
  <c r="O365" i="11" s="1"/>
  <c r="O421" i="11"/>
  <c r="Q421" i="11" s="1"/>
  <c r="G373" i="11"/>
  <c r="O626" i="11"/>
  <c r="O652" i="11"/>
  <c r="O666" i="11" s="1"/>
  <c r="Q666" i="11" s="1"/>
  <c r="S751" i="11"/>
  <c r="S835" i="11"/>
  <c r="S855" i="11" s="1"/>
  <c r="U855" i="11" s="1"/>
  <c r="I62" i="11"/>
  <c r="F40" i="11"/>
  <c r="O110" i="11"/>
  <c r="O140" i="11" s="1"/>
  <c r="Q140" i="11" s="1"/>
  <c r="S190" i="11"/>
  <c r="F248" i="11"/>
  <c r="F324" i="11"/>
  <c r="F387" i="11"/>
  <c r="F406" i="11"/>
  <c r="F428" i="11"/>
  <c r="F527" i="11"/>
  <c r="S683" i="11"/>
  <c r="U683" i="11" s="1"/>
  <c r="S645" i="11"/>
  <c r="U645" i="11" s="1"/>
  <c r="O685" i="11"/>
  <c r="O623" i="11"/>
  <c r="S690" i="11"/>
  <c r="U690" i="11" s="1"/>
  <c r="S652" i="11"/>
  <c r="U652" i="11" s="1"/>
  <c r="G697" i="11"/>
  <c r="G712" i="11" s="1"/>
  <c r="F742" i="11"/>
  <c r="F843" i="11"/>
  <c r="F881" i="11"/>
  <c r="F964" i="11"/>
  <c r="Q906" i="11"/>
  <c r="C24" i="11"/>
  <c r="C15" i="11"/>
  <c r="C20" i="11"/>
  <c r="Q62" i="11"/>
  <c r="F78" i="11"/>
  <c r="F21" i="11" s="1"/>
  <c r="C89" i="11"/>
  <c r="Q89" i="11" s="1"/>
  <c r="Q116" i="11"/>
  <c r="O125" i="11"/>
  <c r="C92" i="11"/>
  <c r="Q92" i="11" s="1"/>
  <c r="U153" i="11"/>
  <c r="O422" i="11"/>
  <c r="Q422" i="11" s="1"/>
  <c r="O318" i="11"/>
  <c r="G292" i="11"/>
  <c r="I292" i="11" s="1"/>
  <c r="G445" i="11"/>
  <c r="I445" i="11" s="1"/>
  <c r="G410" i="11"/>
  <c r="O468" i="11"/>
  <c r="O482" i="11"/>
  <c r="O432" i="11"/>
  <c r="Q432" i="11" s="1"/>
  <c r="G225" i="11"/>
  <c r="C232" i="11"/>
  <c r="C195" i="11" s="1"/>
  <c r="C201" i="11" s="1"/>
  <c r="C221" i="11"/>
  <c r="O376" i="11"/>
  <c r="C464" i="11"/>
  <c r="C468" i="11" s="1"/>
  <c r="C538" i="11"/>
  <c r="C628" i="11"/>
  <c r="C633" i="11" s="1"/>
  <c r="F859" i="11"/>
  <c r="F795" i="11"/>
  <c r="C741" i="11"/>
  <c r="C743" i="11" s="1"/>
  <c r="O960" i="11"/>
  <c r="O881" i="11" s="1"/>
  <c r="O978" i="11"/>
  <c r="Q978" i="11" s="1"/>
  <c r="U904" i="11"/>
  <c r="K969" i="11"/>
  <c r="K987" i="11"/>
  <c r="S969" i="11"/>
  <c r="S894" i="11"/>
  <c r="S963" i="11"/>
  <c r="U963" i="11" s="1"/>
  <c r="U1057" i="11" s="1"/>
  <c r="S1037" i="11"/>
  <c r="U1037" i="11" s="1"/>
  <c r="S1019" i="11"/>
  <c r="U1019" i="11" s="1"/>
  <c r="F1002" i="11"/>
  <c r="F1133" i="11"/>
  <c r="S1198" i="11"/>
  <c r="I1238" i="11"/>
  <c r="F1246" i="11"/>
  <c r="C216" i="11"/>
  <c r="C351" i="11"/>
  <c r="F351" i="11" s="1"/>
  <c r="C389" i="11"/>
  <c r="F393" i="11"/>
  <c r="F401" i="11"/>
  <c r="F493" i="11"/>
  <c r="F498" i="11"/>
  <c r="F472" i="11"/>
  <c r="F510" i="11"/>
  <c r="F529" i="11"/>
  <c r="F645" i="11"/>
  <c r="C615" i="11"/>
  <c r="F667" i="11"/>
  <c r="F683" i="11"/>
  <c r="O687" i="11"/>
  <c r="O702" i="11" s="1"/>
  <c r="Q702" i="11" s="1"/>
  <c r="F708" i="11"/>
  <c r="F630" i="11" s="1"/>
  <c r="Q826" i="11"/>
  <c r="O786" i="11"/>
  <c r="O805" i="11" s="1"/>
  <c r="Q805" i="11" s="1"/>
  <c r="F828" i="11"/>
  <c r="O829" i="11"/>
  <c r="O853" i="11" s="1"/>
  <c r="Q853" i="11" s="1"/>
  <c r="O837" i="11"/>
  <c r="O844" i="11" s="1"/>
  <c r="F882" i="11"/>
  <c r="U978" i="11"/>
  <c r="Q923" i="11"/>
  <c r="Q904" i="11" s="1"/>
  <c r="U926" i="11"/>
  <c r="U907" i="11" s="1"/>
  <c r="M929" i="11"/>
  <c r="M910" i="11" s="1"/>
  <c r="F968" i="11"/>
  <c r="Q926" i="11"/>
  <c r="Q907" i="11" s="1"/>
  <c r="F1023" i="11"/>
  <c r="F1036" i="11"/>
  <c r="S1045" i="11"/>
  <c r="U1045" i="11" s="1"/>
  <c r="I1119" i="11"/>
  <c r="F1181" i="11"/>
  <c r="I1191" i="11"/>
  <c r="I1222" i="11"/>
  <c r="I1225" i="11"/>
  <c r="I1248" i="11"/>
  <c r="I1250" i="11"/>
  <c r="F1262" i="11"/>
  <c r="I1265" i="11"/>
  <c r="I1267" i="11"/>
  <c r="F303" i="11"/>
  <c r="C355" i="11"/>
  <c r="F405" i="11"/>
  <c r="F407" i="11"/>
  <c r="M408" i="11"/>
  <c r="M373" i="11" s="1"/>
  <c r="F439" i="11"/>
  <c r="C459" i="11"/>
  <c r="C171" i="11" s="1"/>
  <c r="Q171" i="11" s="1"/>
  <c r="O624" i="11"/>
  <c r="I672" i="11"/>
  <c r="U672" i="11"/>
  <c r="S646" i="11"/>
  <c r="S662" i="11" s="1"/>
  <c r="U662" i="11" s="1"/>
  <c r="F657" i="11"/>
  <c r="F666" i="11"/>
  <c r="F694" i="11"/>
  <c r="C631" i="11"/>
  <c r="Q710" i="11"/>
  <c r="O746" i="11"/>
  <c r="F787" i="11"/>
  <c r="F789" i="11"/>
  <c r="F735" i="11" s="1"/>
  <c r="F985" i="11"/>
  <c r="Q1019" i="11"/>
  <c r="K1026" i="11"/>
  <c r="M1026" i="11" s="1"/>
  <c r="C1058" i="11"/>
  <c r="I1113" i="11"/>
  <c r="I1120" i="11"/>
  <c r="I1128" i="11"/>
  <c r="F1130" i="11"/>
  <c r="I1131" i="11"/>
  <c r="F1182" i="11"/>
  <c r="U1165" i="11"/>
  <c r="I1183" i="11"/>
  <c r="F1185" i="11"/>
  <c r="I1190" i="11"/>
  <c r="Q1164" i="11"/>
  <c r="M1229" i="11"/>
  <c r="F1239" i="11"/>
  <c r="I1247" i="11"/>
  <c r="I1251" i="11"/>
  <c r="F1258" i="11"/>
  <c r="F1263" i="11"/>
  <c r="C457" i="11"/>
  <c r="C169" i="11"/>
  <c r="Q169" i="11" s="1"/>
  <c r="S647" i="11"/>
  <c r="S663" i="11" s="1"/>
  <c r="U663" i="11" s="1"/>
  <c r="S685" i="11"/>
  <c r="S701" i="11" s="1"/>
  <c r="U701" i="11" s="1"/>
  <c r="O688" i="11"/>
  <c r="O650" i="11"/>
  <c r="O625" i="11"/>
  <c r="G130" i="11"/>
  <c r="I130" i="11" s="1"/>
  <c r="F298" i="11"/>
  <c r="F402" i="11"/>
  <c r="K671" i="11"/>
  <c r="M671" i="11" s="1"/>
  <c r="K709" i="11"/>
  <c r="M709" i="11" s="1"/>
  <c r="X90" i="11"/>
  <c r="G155" i="11"/>
  <c r="I155" i="11" s="1"/>
  <c r="G110" i="11"/>
  <c r="I110" i="11" s="1"/>
  <c r="G125" i="11"/>
  <c r="G98" i="11"/>
  <c r="C114" i="11"/>
  <c r="I114" i="11" s="1"/>
  <c r="F110" i="11"/>
  <c r="G123" i="11"/>
  <c r="K123" i="11" s="1"/>
  <c r="F123" i="11"/>
  <c r="Q158" i="11"/>
  <c r="M158" i="11"/>
  <c r="F321" i="11"/>
  <c r="C218" i="11"/>
  <c r="F372" i="11"/>
  <c r="F395" i="11"/>
  <c r="F474" i="11"/>
  <c r="S801" i="11"/>
  <c r="U801" i="11" s="1"/>
  <c r="U778" i="11"/>
  <c r="Q143" i="11"/>
  <c r="M143" i="11"/>
  <c r="G480" i="11"/>
  <c r="G236" i="11"/>
  <c r="K61" i="11"/>
  <c r="M61" i="11" s="1"/>
  <c r="K43" i="11"/>
  <c r="M43" i="11" s="1"/>
  <c r="K79" i="11"/>
  <c r="M79" i="11" s="1"/>
  <c r="G97" i="11"/>
  <c r="C161" i="11"/>
  <c r="C163" i="11" s="1"/>
  <c r="F154" i="11"/>
  <c r="F37" i="11"/>
  <c r="C16" i="11"/>
  <c r="K153" i="11"/>
  <c r="M153" i="11" s="1"/>
  <c r="K138" i="11"/>
  <c r="M138" i="11" s="1"/>
  <c r="K124" i="11"/>
  <c r="K154" i="11"/>
  <c r="M154" i="11" s="1"/>
  <c r="M161" i="11" s="1"/>
  <c r="K139" i="11"/>
  <c r="M139" i="11" s="1"/>
  <c r="K109" i="11"/>
  <c r="C160" i="11"/>
  <c r="F155" i="11"/>
  <c r="O527" i="11"/>
  <c r="O541" i="11" s="1"/>
  <c r="Q541" i="11" s="1"/>
  <c r="S291" i="11"/>
  <c r="S360" i="11"/>
  <c r="S372" i="11" s="1"/>
  <c r="S256" i="11"/>
  <c r="S268" i="11" s="1"/>
  <c r="U268" i="11" s="1"/>
  <c r="S222" i="11"/>
  <c r="S234" i="11" s="1"/>
  <c r="K431" i="11"/>
  <c r="K200" i="11"/>
  <c r="K481" i="11"/>
  <c r="K326" i="11"/>
  <c r="K271" i="11"/>
  <c r="K237" i="11"/>
  <c r="K223" i="11"/>
  <c r="S307" i="11"/>
  <c r="U307" i="11" s="1"/>
  <c r="S411" i="11"/>
  <c r="U411" i="11" s="1"/>
  <c r="S258" i="11"/>
  <c r="U258" i="11" s="1"/>
  <c r="S362" i="11"/>
  <c r="K539" i="11"/>
  <c r="K398" i="11"/>
  <c r="M398" i="11" s="1"/>
  <c r="K483" i="11"/>
  <c r="K202" i="11"/>
  <c r="K469" i="11"/>
  <c r="K225" i="11"/>
  <c r="K239" i="11"/>
  <c r="O261" i="11"/>
  <c r="Q261" i="11" s="1"/>
  <c r="Q248" i="11"/>
  <c r="Q318" i="11"/>
  <c r="O331" i="11"/>
  <c r="Q331" i="11" s="1"/>
  <c r="C431" i="11"/>
  <c r="C448" i="11"/>
  <c r="C363" i="11" s="1"/>
  <c r="F589" i="11"/>
  <c r="F584" i="11"/>
  <c r="F579" i="11"/>
  <c r="F580" i="11"/>
  <c r="F581" i="11"/>
  <c r="O704" i="11"/>
  <c r="Q704" i="11" s="1"/>
  <c r="G817" i="11"/>
  <c r="I817" i="11" s="1"/>
  <c r="I765" i="11" s="1"/>
  <c r="F108" i="11"/>
  <c r="F158" i="11"/>
  <c r="G224" i="11"/>
  <c r="G238" i="11"/>
  <c r="O283" i="11"/>
  <c r="F330" i="11"/>
  <c r="F333" i="11"/>
  <c r="F230" i="11" s="1"/>
  <c r="F352" i="11"/>
  <c r="O412" i="11"/>
  <c r="Q412" i="11" s="1"/>
  <c r="F492" i="11"/>
  <c r="F578" i="11"/>
  <c r="F582" i="11"/>
  <c r="F590" i="11"/>
  <c r="K672" i="11"/>
  <c r="K710" i="11"/>
  <c r="M710" i="11" s="1"/>
  <c r="C712" i="11"/>
  <c r="I712" i="11" s="1"/>
  <c r="C629" i="11"/>
  <c r="C634" i="11" s="1"/>
  <c r="S756" i="11"/>
  <c r="S840" i="11"/>
  <c r="U789" i="11"/>
  <c r="O790" i="11"/>
  <c r="O809" i="11" s="1"/>
  <c r="Q809" i="11" s="1"/>
  <c r="F793" i="11"/>
  <c r="S23" i="11"/>
  <c r="S44" i="11" s="1"/>
  <c r="C17" i="11"/>
  <c r="F59" i="11"/>
  <c r="M116" i="11"/>
  <c r="C100" i="11"/>
  <c r="F139" i="11"/>
  <c r="M142" i="11"/>
  <c r="C145" i="11"/>
  <c r="M145" i="11" s="1"/>
  <c r="M157" i="11"/>
  <c r="Q170" i="11"/>
  <c r="O529" i="11"/>
  <c r="O543" i="11" s="1"/>
  <c r="Q543" i="11" s="1"/>
  <c r="O494" i="11"/>
  <c r="O508" i="11" s="1"/>
  <c r="Q508" i="11" s="1"/>
  <c r="O459" i="11"/>
  <c r="O473" i="11" s="1"/>
  <c r="G200" i="11"/>
  <c r="G201" i="11"/>
  <c r="O215" i="11"/>
  <c r="O228" i="11" s="1"/>
  <c r="O223" i="11"/>
  <c r="O224" i="11"/>
  <c r="S225" i="11"/>
  <c r="O238" i="11"/>
  <c r="F250" i="11"/>
  <c r="F265" i="11"/>
  <c r="S271" i="11"/>
  <c r="F285" i="11"/>
  <c r="G294" i="11"/>
  <c r="I294" i="11" s="1"/>
  <c r="F325" i="11"/>
  <c r="F222" i="11" s="1"/>
  <c r="S328" i="11"/>
  <c r="U328" i="11" s="1"/>
  <c r="F332" i="11"/>
  <c r="F370" i="11"/>
  <c r="S375" i="11"/>
  <c r="O397" i="11"/>
  <c r="F404" i="11"/>
  <c r="U409" i="11"/>
  <c r="U374" i="11" s="1"/>
  <c r="F426" i="11"/>
  <c r="C433" i="11"/>
  <c r="M433" i="11" s="1"/>
  <c r="F440" i="11"/>
  <c r="C502" i="11"/>
  <c r="C519" i="11"/>
  <c r="C521" i="11" s="1"/>
  <c r="F534" i="11"/>
  <c r="G696" i="11"/>
  <c r="G711" i="11" s="1"/>
  <c r="G633" i="11"/>
  <c r="G593" i="11"/>
  <c r="I593" i="11" s="1"/>
  <c r="G658" i="11"/>
  <c r="G673" i="11" s="1"/>
  <c r="I659" i="11"/>
  <c r="G674" i="11"/>
  <c r="I674" i="11" s="1"/>
  <c r="S622" i="11"/>
  <c r="C621" i="11"/>
  <c r="C675" i="11"/>
  <c r="C677" i="11" s="1"/>
  <c r="F702" i="11"/>
  <c r="F707" i="11"/>
  <c r="S710" i="11"/>
  <c r="U710" i="11" s="1"/>
  <c r="C751" i="11"/>
  <c r="C764" i="11"/>
  <c r="C723" i="11"/>
  <c r="F777" i="11"/>
  <c r="C727" i="11"/>
  <c r="F817" i="11"/>
  <c r="F765" i="11" s="1"/>
  <c r="C765" i="11"/>
  <c r="O894" i="11"/>
  <c r="O969" i="11"/>
  <c r="S960" i="11"/>
  <c r="U960" i="11" s="1"/>
  <c r="U961" i="11"/>
  <c r="U1155" i="11"/>
  <c r="U1156" i="11" s="1"/>
  <c r="Q1155" i="11"/>
  <c r="Q1156" i="11" s="1"/>
  <c r="F1169" i="11"/>
  <c r="I1169" i="11" s="1"/>
  <c r="I1200" i="11"/>
  <c r="F814" i="11"/>
  <c r="C762" i="11"/>
  <c r="C766" i="11" s="1"/>
  <c r="F43" i="11"/>
  <c r="K112" i="11"/>
  <c r="F143" i="11"/>
  <c r="F94" i="11" s="1"/>
  <c r="K536" i="11"/>
  <c r="M536" i="11" s="1"/>
  <c r="K501" i="11"/>
  <c r="F255" i="11"/>
  <c r="K256" i="11"/>
  <c r="M256" i="11" s="1"/>
  <c r="F267" i="11"/>
  <c r="F338" i="11"/>
  <c r="C341" i="11"/>
  <c r="O387" i="11"/>
  <c r="O401" i="11" s="1"/>
  <c r="Q401" i="11" s="1"/>
  <c r="F442" i="11"/>
  <c r="F494" i="11"/>
  <c r="F664" i="11"/>
  <c r="C624" i="11"/>
  <c r="Q687" i="11"/>
  <c r="F778" i="11"/>
  <c r="F724" i="11" s="1"/>
  <c r="C755" i="11"/>
  <c r="F807" i="11"/>
  <c r="K816" i="11"/>
  <c r="M816" i="11" s="1"/>
  <c r="K826" i="11"/>
  <c r="K850" i="11" s="1"/>
  <c r="M850" i="11" s="1"/>
  <c r="F839" i="11"/>
  <c r="Q1168" i="11"/>
  <c r="C44" i="11"/>
  <c r="M44" i="11" s="1"/>
  <c r="Q44" i="11"/>
  <c r="F55" i="11"/>
  <c r="O61" i="11"/>
  <c r="Q61" i="11" s="1"/>
  <c r="C66" i="11"/>
  <c r="Y90" i="11"/>
  <c r="C116" i="11"/>
  <c r="C118" i="11" s="1"/>
  <c r="O201" i="11"/>
  <c r="O214" i="11"/>
  <c r="O227" i="11" s="1"/>
  <c r="C222" i="11"/>
  <c r="S223" i="11"/>
  <c r="C234" i="11"/>
  <c r="C197" i="11" s="1"/>
  <c r="G235" i="11"/>
  <c r="G258" i="11"/>
  <c r="I258" i="11" s="1"/>
  <c r="K270" i="11"/>
  <c r="M270" i="11" s="1"/>
  <c r="C271" i="11"/>
  <c r="S273" i="11"/>
  <c r="F228" i="11"/>
  <c r="F191" i="11" s="1"/>
  <c r="F318" i="11"/>
  <c r="F337" i="11"/>
  <c r="F234" i="11" s="1"/>
  <c r="Q339" i="11"/>
  <c r="Q236" i="11" s="1"/>
  <c r="O341" i="11"/>
  <c r="C359" i="11"/>
  <c r="F359" i="11" s="1"/>
  <c r="F394" i="11"/>
  <c r="F403" i="11"/>
  <c r="C537" i="11"/>
  <c r="F533" i="11"/>
  <c r="C554" i="11"/>
  <c r="K658" i="11"/>
  <c r="K696" i="11"/>
  <c r="K711" i="11" s="1"/>
  <c r="S658" i="11"/>
  <c r="S696" i="11"/>
  <c r="F668" i="11"/>
  <c r="O691" i="11"/>
  <c r="O705" i="11" s="1"/>
  <c r="Q705" i="11" s="1"/>
  <c r="C623" i="11"/>
  <c r="F706" i="11"/>
  <c r="C711" i="11"/>
  <c r="G826" i="11"/>
  <c r="K775" i="11"/>
  <c r="M775" i="11" s="1"/>
  <c r="G775" i="11"/>
  <c r="G798" i="11" s="1"/>
  <c r="I798" i="11" s="1"/>
  <c r="G746" i="11"/>
  <c r="S829" i="11"/>
  <c r="S749" i="11"/>
  <c r="C742" i="11"/>
  <c r="F786" i="11"/>
  <c r="F732" i="11" s="1"/>
  <c r="C732" i="11"/>
  <c r="F800" i="11"/>
  <c r="F748" i="11" s="1"/>
  <c r="C748" i="11"/>
  <c r="O1037" i="11"/>
  <c r="Q1037" i="11" s="1"/>
  <c r="I1149" i="11"/>
  <c r="I1154" i="11" s="1"/>
  <c r="I1156" i="11" s="1"/>
  <c r="F1184" i="11"/>
  <c r="I1185" i="11"/>
  <c r="C462" i="11"/>
  <c r="F479" i="11"/>
  <c r="C461" i="11"/>
  <c r="F586" i="11"/>
  <c r="S611" i="11"/>
  <c r="S627" i="11" s="1"/>
  <c r="Q709" i="11"/>
  <c r="C604" i="11"/>
  <c r="Q659" i="11"/>
  <c r="C625" i="11"/>
  <c r="O671" i="11"/>
  <c r="Q671" i="11" s="1"/>
  <c r="C605" i="11"/>
  <c r="C607" i="11"/>
  <c r="O697" i="11"/>
  <c r="O712" i="11" s="1"/>
  <c r="F701" i="11"/>
  <c r="F623" i="11" s="1"/>
  <c r="F709" i="11"/>
  <c r="F631" i="11" s="1"/>
  <c r="G710" i="11"/>
  <c r="I710" i="11" s="1"/>
  <c r="I632" i="11" s="1"/>
  <c r="S750" i="11"/>
  <c r="O816" i="11"/>
  <c r="Q816" i="11" s="1"/>
  <c r="O868" i="11"/>
  <c r="Q868" i="11" s="1"/>
  <c r="S766" i="11"/>
  <c r="S870" i="11" s="1"/>
  <c r="F830" i="11"/>
  <c r="F838" i="11"/>
  <c r="C848" i="11"/>
  <c r="U848" i="11" s="1"/>
  <c r="C871" i="11"/>
  <c r="C767" i="11" s="1"/>
  <c r="F861" i="11"/>
  <c r="F757" i="11" s="1"/>
  <c r="F886" i="11"/>
  <c r="F981" i="11"/>
  <c r="F1076" i="11" s="1"/>
  <c r="Q1228" i="11"/>
  <c r="I1258" i="11"/>
  <c r="F462" i="11"/>
  <c r="F499" i="11"/>
  <c r="F464" i="11" s="1"/>
  <c r="F535" i="11"/>
  <c r="I576" i="11"/>
  <c r="K592" i="11"/>
  <c r="S625" i="11"/>
  <c r="S626" i="11"/>
  <c r="I709" i="11"/>
  <c r="C603" i="11"/>
  <c r="C606" i="11" s="1"/>
  <c r="F710" i="11"/>
  <c r="F669" i="11"/>
  <c r="F672" i="11"/>
  <c r="F607" i="11"/>
  <c r="C627" i="11"/>
  <c r="C630" i="11"/>
  <c r="G766" i="11"/>
  <c r="G870" i="11" s="1"/>
  <c r="I870" i="11" s="1"/>
  <c r="I766" i="11" s="1"/>
  <c r="G848" i="11"/>
  <c r="Q817" i="11"/>
  <c r="O778" i="11"/>
  <c r="O801" i="11" s="1"/>
  <c r="Q801" i="11" s="1"/>
  <c r="O961" i="11"/>
  <c r="O979" i="11"/>
  <c r="Q979" i="11" s="1"/>
  <c r="U925" i="11"/>
  <c r="U906" i="11" s="1"/>
  <c r="U964" i="11"/>
  <c r="S885" i="11"/>
  <c r="K985" i="11"/>
  <c r="M985" i="11" s="1"/>
  <c r="K967" i="11"/>
  <c r="M967" i="11" s="1"/>
  <c r="S982" i="11"/>
  <c r="U982" i="11" s="1"/>
  <c r="C988" i="11"/>
  <c r="C987" i="11"/>
  <c r="F1037" i="11"/>
  <c r="C1074" i="11"/>
  <c r="F1117" i="11"/>
  <c r="F1129" i="11"/>
  <c r="I1133" i="11"/>
  <c r="Q1138" i="11"/>
  <c r="Q1139" i="11" s="1"/>
  <c r="M1138" i="11"/>
  <c r="M1139" i="11" s="1"/>
  <c r="F1188" i="11"/>
  <c r="U1163" i="11"/>
  <c r="U1212" i="11"/>
  <c r="I1246" i="11"/>
  <c r="F846" i="11"/>
  <c r="F857" i="11"/>
  <c r="F860" i="11"/>
  <c r="U979" i="11"/>
  <c r="Q931" i="11"/>
  <c r="F967" i="11"/>
  <c r="C944" i="11"/>
  <c r="C926" i="11" s="1"/>
  <c r="C907" i="11" s="1"/>
  <c r="M931" i="11"/>
  <c r="U931" i="11"/>
  <c r="S1022" i="11"/>
  <c r="U1022" i="11" s="1"/>
  <c r="F1041" i="11"/>
  <c r="C1045" i="11"/>
  <c r="I1118" i="11"/>
  <c r="F1121" i="11"/>
  <c r="I1123" i="11"/>
  <c r="I1125" i="11"/>
  <c r="I1134" i="11"/>
  <c r="F1149" i="11"/>
  <c r="F1154" i="11" s="1"/>
  <c r="F1156" i="11" s="1"/>
  <c r="I1194" i="11"/>
  <c r="I1164" i="11" s="1"/>
  <c r="K1227" i="11"/>
  <c r="G1227" i="11"/>
  <c r="O1227" i="11"/>
  <c r="I1240" i="11"/>
  <c r="I1254" i="11"/>
  <c r="F1265" i="11"/>
  <c r="F858" i="11"/>
  <c r="U981" i="11"/>
  <c r="C943" i="11"/>
  <c r="F943" i="11" s="1"/>
  <c r="K968" i="11"/>
  <c r="C1080" i="11"/>
  <c r="F1044" i="11"/>
  <c r="I1114" i="11"/>
  <c r="I1116" i="11"/>
  <c r="F1120" i="11"/>
  <c r="I1129" i="11"/>
  <c r="I1182" i="11"/>
  <c r="I1188" i="11"/>
  <c r="I1192" i="11"/>
  <c r="G1198" i="11"/>
  <c r="M1228" i="11"/>
  <c r="U1228" i="11"/>
  <c r="U1230" i="11" s="1"/>
  <c r="F1247" i="11"/>
  <c r="F1259" i="11"/>
  <c r="I1263" i="11"/>
  <c r="G159" i="11"/>
  <c r="O159" i="11"/>
  <c r="Q395" i="11"/>
  <c r="O407" i="11"/>
  <c r="Q407" i="11" s="1"/>
  <c r="K160" i="11"/>
  <c r="I47" i="11"/>
  <c r="F124" i="11"/>
  <c r="C131" i="11"/>
  <c r="C133" i="11" s="1"/>
  <c r="C129" i="11"/>
  <c r="I129" i="11" s="1"/>
  <c r="S528" i="11"/>
  <c r="S458" i="11"/>
  <c r="S472" i="11" s="1"/>
  <c r="U170" i="11"/>
  <c r="S493" i="11"/>
  <c r="S388" i="11"/>
  <c r="S319" i="11"/>
  <c r="S250" i="11"/>
  <c r="S192" i="11"/>
  <c r="S353" i="11"/>
  <c r="S367" i="11" s="1"/>
  <c r="K552" i="11"/>
  <c r="M552" i="11" s="1"/>
  <c r="K517" i="11"/>
  <c r="M517" i="11" s="1"/>
  <c r="K468" i="11"/>
  <c r="K397" i="11"/>
  <c r="K341" i="11"/>
  <c r="K272" i="11"/>
  <c r="K482" i="11"/>
  <c r="K432" i="11"/>
  <c r="M432" i="11" s="1"/>
  <c r="K376" i="11"/>
  <c r="K327" i="11"/>
  <c r="M327" i="11" s="1"/>
  <c r="K446" i="11"/>
  <c r="M446" i="11" s="1"/>
  <c r="K362" i="11"/>
  <c r="K307" i="11"/>
  <c r="M307" i="11" s="1"/>
  <c r="K293" i="11"/>
  <c r="K411" i="11"/>
  <c r="M411" i="11" s="1"/>
  <c r="M376" i="11" s="1"/>
  <c r="K238" i="11"/>
  <c r="O197" i="11"/>
  <c r="F336" i="11"/>
  <c r="C342" i="11"/>
  <c r="Q387" i="11"/>
  <c r="S423" i="11"/>
  <c r="C610" i="11"/>
  <c r="C1100" i="11"/>
  <c r="I1100" i="11" s="1"/>
  <c r="F1098" i="11"/>
  <c r="C1102" i="11"/>
  <c r="C21" i="11"/>
  <c r="F38" i="11"/>
  <c r="K159" i="11"/>
  <c r="O469" i="11"/>
  <c r="O398" i="11"/>
  <c r="Q398" i="11" s="1"/>
  <c r="O342" i="11"/>
  <c r="O273" i="11"/>
  <c r="O539" i="11"/>
  <c r="O483" i="11"/>
  <c r="O433" i="11"/>
  <c r="O328" i="11"/>
  <c r="Q328" i="11" s="1"/>
  <c r="O518" i="11"/>
  <c r="Q518" i="11" s="1"/>
  <c r="O504" i="11"/>
  <c r="O259" i="11"/>
  <c r="O553" i="11"/>
  <c r="Q553" i="11" s="1"/>
  <c r="O447" i="11"/>
  <c r="Q447" i="11" s="1"/>
  <c r="O294" i="11"/>
  <c r="Q294" i="11" s="1"/>
  <c r="O239" i="11"/>
  <c r="G550" i="11"/>
  <c r="I550" i="11" s="1"/>
  <c r="G444" i="11"/>
  <c r="I444" i="11" s="1"/>
  <c r="G305" i="11"/>
  <c r="I305" i="11" s="1"/>
  <c r="G515" i="11"/>
  <c r="I515" i="11" s="1"/>
  <c r="G409" i="11"/>
  <c r="I409" i="11" s="1"/>
  <c r="G374" i="11"/>
  <c r="G270" i="11"/>
  <c r="I270" i="11" s="1"/>
  <c r="G339" i="11"/>
  <c r="I339" i="11" s="1"/>
  <c r="K201" i="11"/>
  <c r="O202" i="11"/>
  <c r="C238" i="11"/>
  <c r="O308" i="11"/>
  <c r="F322" i="11"/>
  <c r="C360" i="11"/>
  <c r="F360" i="11" s="1"/>
  <c r="C362" i="11"/>
  <c r="F392" i="11"/>
  <c r="C357" i="11"/>
  <c r="F357" i="11" s="1"/>
  <c r="C413" i="11"/>
  <c r="C396" i="11"/>
  <c r="U396" i="11" s="1"/>
  <c r="Q494" i="11"/>
  <c r="K503" i="11"/>
  <c r="Q481" i="11"/>
  <c r="O590" i="11"/>
  <c r="O591" i="11"/>
  <c r="O766" i="11"/>
  <c r="O870" i="11" s="1"/>
  <c r="Q870" i="11" s="1"/>
  <c r="O848" i="11"/>
  <c r="G44" i="11"/>
  <c r="F54" i="11"/>
  <c r="G80" i="11"/>
  <c r="I80" i="11" s="1"/>
  <c r="U89" i="11"/>
  <c r="Y91" i="11"/>
  <c r="G154" i="11"/>
  <c r="I154" i="11" s="1"/>
  <c r="G139" i="11"/>
  <c r="I139" i="11" s="1"/>
  <c r="G109" i="11"/>
  <c r="I109" i="11" s="1"/>
  <c r="X91" i="11"/>
  <c r="K97" i="11"/>
  <c r="S113" i="11"/>
  <c r="S129" i="11" s="1"/>
  <c r="S144" i="11" s="1"/>
  <c r="I113" i="11"/>
  <c r="S114" i="11"/>
  <c r="S130" i="11" s="1"/>
  <c r="S145" i="11" s="1"/>
  <c r="G124" i="11"/>
  <c r="I124" i="11" s="1"/>
  <c r="I125" i="11"/>
  <c r="F138" i="11"/>
  <c r="Q141" i="11"/>
  <c r="F141" i="11"/>
  <c r="M141" i="11"/>
  <c r="S421" i="11"/>
  <c r="S351" i="11"/>
  <c r="S365" i="11" s="1"/>
  <c r="S283" i="11"/>
  <c r="S214" i="11"/>
  <c r="S227" i="11" s="1"/>
  <c r="S317" i="11"/>
  <c r="S248" i="11"/>
  <c r="O402" i="11"/>
  <c r="Q402" i="11" s="1"/>
  <c r="Q388" i="11"/>
  <c r="S303" i="11"/>
  <c r="U303" i="11" s="1"/>
  <c r="U291" i="11"/>
  <c r="G537" i="11"/>
  <c r="G467" i="11"/>
  <c r="G396" i="11"/>
  <c r="G375" i="11"/>
  <c r="G340" i="11"/>
  <c r="I340" i="11" s="1"/>
  <c r="G551" i="11"/>
  <c r="I551" i="11" s="1"/>
  <c r="G516" i="11"/>
  <c r="I516" i="11" s="1"/>
  <c r="G481" i="11"/>
  <c r="G431" i="11"/>
  <c r="G326" i="11"/>
  <c r="G271" i="11"/>
  <c r="G502" i="11"/>
  <c r="G237" i="11"/>
  <c r="G539" i="11"/>
  <c r="G469" i="11"/>
  <c r="G398" i="11"/>
  <c r="I398" i="11" s="1"/>
  <c r="G342" i="11"/>
  <c r="I342" i="11" s="1"/>
  <c r="G273" i="11"/>
  <c r="G553" i="11"/>
  <c r="I553" i="11" s="1"/>
  <c r="G518" i="11"/>
  <c r="I518" i="11" s="1"/>
  <c r="G483" i="11"/>
  <c r="G433" i="11"/>
  <c r="G328" i="11"/>
  <c r="I328" i="11" s="1"/>
  <c r="G412" i="11"/>
  <c r="I412" i="11" s="1"/>
  <c r="G377" i="11"/>
  <c r="G363" i="11"/>
  <c r="G308" i="11"/>
  <c r="I308" i="11" s="1"/>
  <c r="G504" i="11"/>
  <c r="G239" i="11"/>
  <c r="S191" i="11"/>
  <c r="G202" i="11"/>
  <c r="S224" i="11"/>
  <c r="C236" i="11"/>
  <c r="C199" i="11" s="1"/>
  <c r="K258" i="11"/>
  <c r="M258" i="11" s="1"/>
  <c r="S293" i="11"/>
  <c r="F423" i="11"/>
  <c r="O435" i="11"/>
  <c r="Q435" i="11" s="1"/>
  <c r="G447" i="11"/>
  <c r="I447" i="11" s="1"/>
  <c r="C465" i="11"/>
  <c r="C469" i="11" s="1"/>
  <c r="C504" i="11"/>
  <c r="F805" i="11"/>
  <c r="F753" i="11" s="1"/>
  <c r="C753" i="11"/>
  <c r="M828" i="11"/>
  <c r="O160" i="11"/>
  <c r="O360" i="11"/>
  <c r="O372" i="11" s="1"/>
  <c r="O536" i="11"/>
  <c r="O501" i="11"/>
  <c r="O291" i="11"/>
  <c r="O256" i="11"/>
  <c r="O222" i="11"/>
  <c r="O234" i="11" s="1"/>
  <c r="O466" i="11"/>
  <c r="O478" i="11" s="1"/>
  <c r="C225" i="11"/>
  <c r="S285" i="11"/>
  <c r="C343" i="11"/>
  <c r="C219" i="11"/>
  <c r="C326" i="11"/>
  <c r="M326" i="11" s="1"/>
  <c r="O325" i="11"/>
  <c r="S400" i="11"/>
  <c r="U400" i="11" s="1"/>
  <c r="U386" i="11"/>
  <c r="F58" i="11"/>
  <c r="C19" i="11"/>
  <c r="S62" i="11"/>
  <c r="U62" i="11" s="1"/>
  <c r="F74" i="11"/>
  <c r="O154" i="11"/>
  <c r="Q154" i="11" s="1"/>
  <c r="Q161" i="11" s="1"/>
  <c r="O139" i="11"/>
  <c r="Q139" i="11" s="1"/>
  <c r="O109" i="11"/>
  <c r="O97" i="11"/>
  <c r="K108" i="11"/>
  <c r="O124" i="11"/>
  <c r="S527" i="11"/>
  <c r="S492" i="11"/>
  <c r="S457" i="11"/>
  <c r="S471" i="11" s="1"/>
  <c r="S387" i="11"/>
  <c r="S318" i="11"/>
  <c r="S422" i="11"/>
  <c r="S284" i="11"/>
  <c r="S249" i="11"/>
  <c r="S215" i="11"/>
  <c r="S228" i="11" s="1"/>
  <c r="O467" i="11"/>
  <c r="O396" i="11"/>
  <c r="O375" i="11"/>
  <c r="O340" i="11"/>
  <c r="Q340" i="11" s="1"/>
  <c r="O537" i="11"/>
  <c r="O481" i="11"/>
  <c r="O431" i="11"/>
  <c r="O326" i="11"/>
  <c r="O516" i="11"/>
  <c r="Q516" i="11" s="1"/>
  <c r="O292" i="11"/>
  <c r="Q292" i="11" s="1"/>
  <c r="O257" i="11"/>
  <c r="Q257" i="11" s="1"/>
  <c r="O551" i="11"/>
  <c r="Q551" i="11" s="1"/>
  <c r="O445" i="11"/>
  <c r="Q445" i="11" s="1"/>
  <c r="O410" i="11"/>
  <c r="O361" i="11"/>
  <c r="O306" i="11"/>
  <c r="O271" i="11"/>
  <c r="O237" i="11"/>
  <c r="S216" i="11"/>
  <c r="S229" i="11" s="1"/>
  <c r="F283" i="11"/>
  <c r="C286" i="11"/>
  <c r="C214" i="11"/>
  <c r="S43" i="11"/>
  <c r="U43" i="11" s="1"/>
  <c r="S79" i="11"/>
  <c r="U79" i="11" s="1"/>
  <c r="K155" i="11"/>
  <c r="M155" i="11" s="1"/>
  <c r="K110" i="11"/>
  <c r="K140" i="11" s="1"/>
  <c r="M140" i="11" s="1"/>
  <c r="K98" i="11"/>
  <c r="G145" i="11"/>
  <c r="F100" i="11"/>
  <c r="I100" i="11" s="1"/>
  <c r="C91" i="11"/>
  <c r="F125" i="11"/>
  <c r="K125" i="11"/>
  <c r="U138" i="11"/>
  <c r="Q156" i="11"/>
  <c r="F156" i="11"/>
  <c r="M156" i="11"/>
  <c r="S529" i="11"/>
  <c r="S494" i="11"/>
  <c r="S459" i="11"/>
  <c r="S473" i="11" s="1"/>
  <c r="O436" i="11"/>
  <c r="Q436" i="11" s="1"/>
  <c r="S468" i="11"/>
  <c r="S397" i="11"/>
  <c r="S341" i="11"/>
  <c r="S272" i="11"/>
  <c r="S552" i="11"/>
  <c r="U552" i="11" s="1"/>
  <c r="S517" i="11"/>
  <c r="U517" i="11" s="1"/>
  <c r="S482" i="11"/>
  <c r="S432" i="11"/>
  <c r="U432" i="11" s="1"/>
  <c r="S376" i="11"/>
  <c r="S327" i="11"/>
  <c r="U327" i="11" s="1"/>
  <c r="S446" i="11"/>
  <c r="U446" i="11" s="1"/>
  <c r="U376" i="11" s="1"/>
  <c r="S503" i="11"/>
  <c r="S238" i="11"/>
  <c r="S538" i="11"/>
  <c r="U538" i="11" s="1"/>
  <c r="K224" i="11"/>
  <c r="O225" i="11"/>
  <c r="C233" i="11"/>
  <c r="C273" i="11"/>
  <c r="C259" i="11"/>
  <c r="I259" i="11" s="1"/>
  <c r="C272" i="11"/>
  <c r="Q272" i="11" s="1"/>
  <c r="F289" i="11"/>
  <c r="C309" i="11"/>
  <c r="C220" i="11"/>
  <c r="C293" i="11"/>
  <c r="F296" i="11"/>
  <c r="F227" i="11" s="1"/>
  <c r="F190" i="11" s="1"/>
  <c r="C227" i="11"/>
  <c r="C190" i="11" s="1"/>
  <c r="M304" i="11"/>
  <c r="M235" i="11" s="1"/>
  <c r="F304" i="11"/>
  <c r="C235" i="11"/>
  <c r="C198" i="11" s="1"/>
  <c r="S198" i="11" s="1"/>
  <c r="G361" i="11"/>
  <c r="O363" i="11"/>
  <c r="O430" i="11"/>
  <c r="O502" i="11"/>
  <c r="K538" i="11"/>
  <c r="I658" i="11"/>
  <c r="Q683" i="11"/>
  <c r="O699" i="11"/>
  <c r="Q699" i="11" s="1"/>
  <c r="F691" i="11"/>
  <c r="C611" i="11"/>
  <c r="S859" i="11"/>
  <c r="U859" i="11" s="1"/>
  <c r="U839" i="11"/>
  <c r="F500" i="11"/>
  <c r="F465" i="11" s="1"/>
  <c r="U684" i="11"/>
  <c r="S700" i="11"/>
  <c r="U700" i="11" s="1"/>
  <c r="O696" i="11"/>
  <c r="O658" i="11"/>
  <c r="O633" i="11"/>
  <c r="S697" i="11"/>
  <c r="S634" i="11"/>
  <c r="S659" i="11"/>
  <c r="O750" i="11"/>
  <c r="C90" i="11"/>
  <c r="Q90" i="11" s="1"/>
  <c r="Q99" i="11" s="1"/>
  <c r="C94" i="11"/>
  <c r="Z96" i="11"/>
  <c r="C144" i="11"/>
  <c r="Q144" i="11" s="1"/>
  <c r="C159" i="11"/>
  <c r="K551" i="11"/>
  <c r="M551" i="11" s="1"/>
  <c r="K445" i="11"/>
  <c r="M445" i="11" s="1"/>
  <c r="K361" i="11"/>
  <c r="K306" i="11"/>
  <c r="K502" i="11"/>
  <c r="K410" i="11"/>
  <c r="K292" i="11"/>
  <c r="M292" i="11" s="1"/>
  <c r="S551" i="11"/>
  <c r="U551" i="11" s="1"/>
  <c r="S537" i="11"/>
  <c r="S516" i="11"/>
  <c r="U516" i="11" s="1"/>
  <c r="S445" i="11"/>
  <c r="U445" i="11" s="1"/>
  <c r="S361" i="11"/>
  <c r="S306" i="11"/>
  <c r="S502" i="11"/>
  <c r="S410" i="11"/>
  <c r="S292" i="11"/>
  <c r="U292" i="11" s="1"/>
  <c r="G552" i="11"/>
  <c r="I552" i="11" s="1"/>
  <c r="G538" i="11"/>
  <c r="G446" i="11"/>
  <c r="I446" i="11" s="1"/>
  <c r="G362" i="11"/>
  <c r="G307" i="11"/>
  <c r="I307" i="11" s="1"/>
  <c r="G517" i="11"/>
  <c r="I517" i="11" s="1"/>
  <c r="G503" i="11"/>
  <c r="G411" i="11"/>
  <c r="I411" i="11" s="1"/>
  <c r="G293" i="11"/>
  <c r="O552" i="11"/>
  <c r="Q552" i="11" s="1"/>
  <c r="O446" i="11"/>
  <c r="Q446" i="11" s="1"/>
  <c r="O362" i="11"/>
  <c r="O307" i="11"/>
  <c r="Q307" i="11" s="1"/>
  <c r="O538" i="11"/>
  <c r="O503" i="11"/>
  <c r="O411" i="11"/>
  <c r="Q411" i="11" s="1"/>
  <c r="O293" i="11"/>
  <c r="K553" i="11"/>
  <c r="M553" i="11" s="1"/>
  <c r="K447" i="11"/>
  <c r="M447" i="11" s="1"/>
  <c r="K377" i="11"/>
  <c r="K363" i="11"/>
  <c r="K308" i="11"/>
  <c r="K504" i="11"/>
  <c r="K412" i="11"/>
  <c r="M412" i="11" s="1"/>
  <c r="K294" i="11"/>
  <c r="M294" i="11" s="1"/>
  <c r="S553" i="11"/>
  <c r="U553" i="11" s="1"/>
  <c r="S539" i="11"/>
  <c r="S518" i="11"/>
  <c r="U518" i="11" s="1"/>
  <c r="S447" i="11"/>
  <c r="U447" i="11" s="1"/>
  <c r="S377" i="11"/>
  <c r="S363" i="11"/>
  <c r="S308" i="11"/>
  <c r="U308" i="11" s="1"/>
  <c r="S504" i="11"/>
  <c r="S412" i="11"/>
  <c r="U412" i="11" s="1"/>
  <c r="S294" i="11"/>
  <c r="U294" i="11" s="1"/>
  <c r="O191" i="11"/>
  <c r="K197" i="11"/>
  <c r="S197" i="11"/>
  <c r="K236" i="11"/>
  <c r="O250" i="11"/>
  <c r="K257" i="11"/>
  <c r="M257" i="11" s="1"/>
  <c r="K259" i="11"/>
  <c r="K273" i="11"/>
  <c r="F301" i="11"/>
  <c r="F232" i="11" s="1"/>
  <c r="U305" i="11"/>
  <c r="S326" i="11"/>
  <c r="K340" i="11"/>
  <c r="M340" i="11" s="1"/>
  <c r="K342" i="11"/>
  <c r="M342" i="11" s="1"/>
  <c r="K375" i="11"/>
  <c r="G376" i="11"/>
  <c r="F388" i="11"/>
  <c r="C353" i="11"/>
  <c r="F353" i="11" s="1"/>
  <c r="K396" i="11"/>
  <c r="G397" i="11"/>
  <c r="F400" i="11"/>
  <c r="F408" i="11"/>
  <c r="K409" i="11"/>
  <c r="M409" i="11" s="1"/>
  <c r="M374" i="11" s="1"/>
  <c r="C424" i="11"/>
  <c r="F422" i="11"/>
  <c r="F427" i="11"/>
  <c r="G432" i="11"/>
  <c r="I432" i="11" s="1"/>
  <c r="S433" i="11"/>
  <c r="K467" i="11"/>
  <c r="G468" i="11"/>
  <c r="S481" i="11"/>
  <c r="G482" i="11"/>
  <c r="C466" i="11"/>
  <c r="C503" i="11"/>
  <c r="K516" i="11"/>
  <c r="M516" i="11" s="1"/>
  <c r="K518" i="11"/>
  <c r="M518" i="11" s="1"/>
  <c r="O528" i="11"/>
  <c r="K537" i="11"/>
  <c r="C539" i="11"/>
  <c r="S590" i="11"/>
  <c r="O593" i="11"/>
  <c r="S699" i="11"/>
  <c r="U699" i="11" s="1"/>
  <c r="K695" i="11"/>
  <c r="K657" i="11"/>
  <c r="Q649" i="11"/>
  <c r="O664" i="11"/>
  <c r="Q664" i="11" s="1"/>
  <c r="C673" i="11"/>
  <c r="U870" i="11"/>
  <c r="C721" i="11"/>
  <c r="C780" i="11"/>
  <c r="I775" i="11"/>
  <c r="O779" i="11"/>
  <c r="Q964" i="11"/>
  <c r="Q1058" i="11" s="1"/>
  <c r="F986" i="11"/>
  <c r="C1081" i="11"/>
  <c r="K655" i="11"/>
  <c r="K628" i="11"/>
  <c r="K697" i="11"/>
  <c r="K659" i="11"/>
  <c r="K594" i="11"/>
  <c r="K618" i="11"/>
  <c r="O647" i="11"/>
  <c r="Q830" i="11"/>
  <c r="C1054" i="11"/>
  <c r="F1018" i="11"/>
  <c r="C997" i="11"/>
  <c r="F997" i="11" s="1"/>
  <c r="C1020" i="11"/>
  <c r="G43" i="11"/>
  <c r="I43" i="11" s="1"/>
  <c r="I22" i="11" s="1"/>
  <c r="O43" i="11"/>
  <c r="Q43" i="11" s="1"/>
  <c r="G108" i="11"/>
  <c r="I108" i="11" s="1"/>
  <c r="G138" i="11"/>
  <c r="I138" i="11" s="1"/>
  <c r="O492" i="11"/>
  <c r="O457" i="11"/>
  <c r="O471" i="11" s="1"/>
  <c r="O386" i="11"/>
  <c r="O317" i="11"/>
  <c r="O352" i="11"/>
  <c r="O366" i="11" s="1"/>
  <c r="O284" i="11"/>
  <c r="O249" i="11"/>
  <c r="O423" i="11"/>
  <c r="O353" i="11"/>
  <c r="O367" i="11" s="1"/>
  <c r="O285" i="11"/>
  <c r="K466" i="11"/>
  <c r="K478" i="11" s="1"/>
  <c r="K395" i="11"/>
  <c r="K430" i="11"/>
  <c r="K325" i="11"/>
  <c r="S466" i="11"/>
  <c r="S478" i="11" s="1"/>
  <c r="S395" i="11"/>
  <c r="S430" i="11"/>
  <c r="S325" i="11"/>
  <c r="O190" i="11"/>
  <c r="G408" i="11"/>
  <c r="I408" i="11" s="1"/>
  <c r="G514" i="11"/>
  <c r="I514" i="11" s="1"/>
  <c r="I479" i="11" s="1"/>
  <c r="G479" i="11"/>
  <c r="G338" i="11"/>
  <c r="I338" i="11" s="1"/>
  <c r="K515" i="11"/>
  <c r="M515" i="11" s="1"/>
  <c r="K339" i="11"/>
  <c r="M339" i="11" s="1"/>
  <c r="K550" i="11"/>
  <c r="M550" i="11" s="1"/>
  <c r="K480" i="11"/>
  <c r="O216" i="11"/>
  <c r="O229" i="11" s="1"/>
  <c r="K235" i="11"/>
  <c r="C274" i="11"/>
  <c r="C276" i="11" s="1"/>
  <c r="Q258" i="11"/>
  <c r="G269" i="11"/>
  <c r="I269" i="11" s="1"/>
  <c r="C306" i="11"/>
  <c r="I306" i="11" s="1"/>
  <c r="F300" i="11"/>
  <c r="G304" i="11"/>
  <c r="I304" i="11" s="1"/>
  <c r="K305" i="11"/>
  <c r="M305" i="11" s="1"/>
  <c r="O319" i="11"/>
  <c r="O327" i="11"/>
  <c r="Q327" i="11" s="1"/>
  <c r="K328" i="11"/>
  <c r="M328" i="11" s="1"/>
  <c r="G341" i="11"/>
  <c r="K360" i="11"/>
  <c r="K372" i="11" s="1"/>
  <c r="F371" i="11"/>
  <c r="F369" i="11"/>
  <c r="K374" i="11"/>
  <c r="C397" i="11"/>
  <c r="C358" i="11"/>
  <c r="F358" i="11" s="1"/>
  <c r="S398" i="11"/>
  <c r="U398" i="11" s="1"/>
  <c r="C410" i="11"/>
  <c r="Q374" i="11"/>
  <c r="S431" i="11"/>
  <c r="G443" i="11"/>
  <c r="I443" i="11" s="1"/>
  <c r="O458" i="11"/>
  <c r="O472" i="11" s="1"/>
  <c r="S469" i="11"/>
  <c r="S501" i="11"/>
  <c r="O507" i="11"/>
  <c r="Q507" i="11" s="1"/>
  <c r="F512" i="11"/>
  <c r="F513" i="11"/>
  <c r="F480" i="11"/>
  <c r="O517" i="11"/>
  <c r="Q517" i="11" s="1"/>
  <c r="S536" i="11"/>
  <c r="F548" i="11"/>
  <c r="F547" i="11"/>
  <c r="F546" i="11"/>
  <c r="F476" i="11" s="1"/>
  <c r="F545" i="11"/>
  <c r="F628" i="11"/>
  <c r="U687" i="11"/>
  <c r="S702" i="11"/>
  <c r="U702" i="11" s="1"/>
  <c r="K693" i="11"/>
  <c r="F700" i="11"/>
  <c r="F622" i="11" s="1"/>
  <c r="C622" i="11"/>
  <c r="Q841" i="11"/>
  <c r="O861" i="11"/>
  <c r="Q861" i="11" s="1"/>
  <c r="M826" i="11"/>
  <c r="U835" i="11"/>
  <c r="F536" i="11"/>
  <c r="F585" i="11"/>
  <c r="F587" i="11"/>
  <c r="O645" i="11"/>
  <c r="O621" i="11"/>
  <c r="C632" i="11"/>
  <c r="M672" i="11"/>
  <c r="F652" i="11"/>
  <c r="F610" i="11" s="1"/>
  <c r="F656" i="11"/>
  <c r="C614" i="11"/>
  <c r="C617" i="11" s="1"/>
  <c r="F665" i="11"/>
  <c r="F625" i="11" s="1"/>
  <c r="S665" i="11"/>
  <c r="U665" i="11" s="1"/>
  <c r="F685" i="11"/>
  <c r="U685" i="11"/>
  <c r="C613" i="11"/>
  <c r="C616" i="11" s="1"/>
  <c r="C713" i="11"/>
  <c r="C696" i="11"/>
  <c r="F705" i="11"/>
  <c r="F627" i="11" s="1"/>
  <c r="S746" i="11"/>
  <c r="S826" i="11"/>
  <c r="G828" i="11"/>
  <c r="G777" i="11"/>
  <c r="G748" i="11"/>
  <c r="S837" i="11"/>
  <c r="S786" i="11"/>
  <c r="S739" i="11"/>
  <c r="S760" i="11" s="1"/>
  <c r="S788" i="11"/>
  <c r="S755" i="11"/>
  <c r="S841" i="11"/>
  <c r="S790" i="11"/>
  <c r="S775" i="11"/>
  <c r="K777" i="11"/>
  <c r="F792" i="11"/>
  <c r="C738" i="11"/>
  <c r="C1055" i="11"/>
  <c r="C998" i="11"/>
  <c r="F998" i="11" s="1"/>
  <c r="I1124" i="11"/>
  <c r="C530" i="11"/>
  <c r="C460" i="11" s="1"/>
  <c r="I575" i="11"/>
  <c r="O646" i="11"/>
  <c r="O622" i="11"/>
  <c r="S649" i="11"/>
  <c r="S624" i="11"/>
  <c r="K619" i="11"/>
  <c r="K656" i="11"/>
  <c r="K629" i="11"/>
  <c r="C648" i="11"/>
  <c r="F650" i="11"/>
  <c r="C608" i="11"/>
  <c r="G671" i="11"/>
  <c r="I671" i="11" s="1"/>
  <c r="C686" i="11"/>
  <c r="F684" i="11"/>
  <c r="O684" i="11"/>
  <c r="S688" i="11"/>
  <c r="K694" i="11"/>
  <c r="F704" i="11"/>
  <c r="F626" i="11" s="1"/>
  <c r="C626" i="11"/>
  <c r="S711" i="11"/>
  <c r="U711" i="11" s="1"/>
  <c r="S828" i="11"/>
  <c r="S777" i="11"/>
  <c r="O835" i="11"/>
  <c r="O784" i="11"/>
  <c r="O751" i="11"/>
  <c r="O754" i="11"/>
  <c r="O787" i="11"/>
  <c r="O838" i="11"/>
  <c r="O840" i="11"/>
  <c r="O789" i="11"/>
  <c r="O756" i="11"/>
  <c r="K748" i="11"/>
  <c r="F779" i="11"/>
  <c r="C725" i="11"/>
  <c r="O963" i="11"/>
  <c r="O981" i="11"/>
  <c r="Q981" i="11" s="1"/>
  <c r="Q1076" i="11" s="1"/>
  <c r="Q922" i="11"/>
  <c r="Q903" i="11" s="1"/>
  <c r="K593" i="11"/>
  <c r="S593" i="11"/>
  <c r="G594" i="11"/>
  <c r="I594" i="11" s="1"/>
  <c r="O594" i="11"/>
  <c r="O611" i="11"/>
  <c r="O627" i="11" s="1"/>
  <c r="U830" i="11"/>
  <c r="S838" i="11"/>
  <c r="S787" i="11"/>
  <c r="O839" i="11"/>
  <c r="O788" i="11"/>
  <c r="S738" i="11"/>
  <c r="S759" i="11" s="1"/>
  <c r="F864" i="11"/>
  <c r="F760" i="11" s="1"/>
  <c r="F811" i="11"/>
  <c r="F808" i="11"/>
  <c r="O753" i="11"/>
  <c r="O757" i="11"/>
  <c r="K766" i="11"/>
  <c r="K870" i="11" s="1"/>
  <c r="M870" i="11" s="1"/>
  <c r="F775" i="11"/>
  <c r="S784" i="11"/>
  <c r="F788" i="11"/>
  <c r="F798" i="11"/>
  <c r="F746" i="11" s="1"/>
  <c r="F801" i="11"/>
  <c r="F749" i="11" s="1"/>
  <c r="O850" i="11"/>
  <c r="Q850" i="11" s="1"/>
  <c r="S854" i="11"/>
  <c r="U854" i="11" s="1"/>
  <c r="F867" i="11"/>
  <c r="F763" i="11" s="1"/>
  <c r="M986" i="11"/>
  <c r="C969" i="11"/>
  <c r="M969" i="11" s="1"/>
  <c r="C947" i="11"/>
  <c r="C970" i="11"/>
  <c r="F979" i="11"/>
  <c r="C941" i="11"/>
  <c r="C980" i="11"/>
  <c r="C942" i="11" s="1"/>
  <c r="C1004" i="11"/>
  <c r="C1061" i="11"/>
  <c r="F1025" i="11"/>
  <c r="C1027" i="11"/>
  <c r="C1028" i="11"/>
  <c r="C1083" i="11"/>
  <c r="S623" i="11"/>
  <c r="K633" i="11"/>
  <c r="S633" i="11"/>
  <c r="G634" i="11"/>
  <c r="O634" i="11"/>
  <c r="S671" i="11"/>
  <c r="U671" i="11" s="1"/>
  <c r="O828" i="11"/>
  <c r="O777" i="11"/>
  <c r="K847" i="11"/>
  <c r="K796" i="11"/>
  <c r="S816" i="11"/>
  <c r="U816" i="11" s="1"/>
  <c r="C894" i="11"/>
  <c r="C895" i="11" s="1"/>
  <c r="F888" i="11"/>
  <c r="M1027" i="11"/>
  <c r="Q1065" i="11"/>
  <c r="M1065" i="11"/>
  <c r="U1065" i="11"/>
  <c r="F1163" i="11"/>
  <c r="C1165" i="11"/>
  <c r="C1199" i="11"/>
  <c r="S779" i="11"/>
  <c r="G816" i="11"/>
  <c r="I816" i="11" s="1"/>
  <c r="I764" i="11" s="1"/>
  <c r="F866" i="11"/>
  <c r="F762" i="11" s="1"/>
  <c r="S869" i="11"/>
  <c r="U869" i="11" s="1"/>
  <c r="F884" i="11"/>
  <c r="F889" i="11"/>
  <c r="F891" i="11"/>
  <c r="C940" i="11"/>
  <c r="F965" i="11"/>
  <c r="C945" i="11"/>
  <c r="C948" i="11"/>
  <c r="F982" i="11"/>
  <c r="F1077" i="11" s="1"/>
  <c r="O987" i="11"/>
  <c r="O1045" i="11"/>
  <c r="O1027" i="11"/>
  <c r="Q1027" i="11" s="1"/>
  <c r="C1062" i="11"/>
  <c r="C1005" i="11"/>
  <c r="F1005" i="11" s="1"/>
  <c r="F1073" i="11"/>
  <c r="O1040" i="11"/>
  <c r="Q1040" i="11" s="1"/>
  <c r="C1076" i="11"/>
  <c r="I1112" i="11"/>
  <c r="F1115" i="11"/>
  <c r="I1115" i="11"/>
  <c r="U1139" i="11"/>
  <c r="M1148" i="11"/>
  <c r="M1154" i="11" s="1"/>
  <c r="M1156" i="11" s="1"/>
  <c r="M1163" i="11"/>
  <c r="M1199" i="11"/>
  <c r="K817" i="11"/>
  <c r="M817" i="11" s="1"/>
  <c r="F863" i="11"/>
  <c r="G987" i="11"/>
  <c r="G894" i="11"/>
  <c r="O1036" i="11"/>
  <c r="Q1036" i="11" s="1"/>
  <c r="O1018" i="11"/>
  <c r="Q1018" i="11" s="1"/>
  <c r="K1025" i="11"/>
  <c r="M1025" i="11" s="1"/>
  <c r="K1043" i="11"/>
  <c r="M1043" i="11" s="1"/>
  <c r="G1045" i="11"/>
  <c r="I1045" i="11" s="1"/>
  <c r="G1027" i="11"/>
  <c r="I1027" i="11" s="1"/>
  <c r="F1255" i="11"/>
  <c r="I1255" i="11"/>
  <c r="F1019" i="11"/>
  <c r="F1055" i="11" s="1"/>
  <c r="C1057" i="11"/>
  <c r="C1000" i="11"/>
  <c r="F1026" i="11"/>
  <c r="C1073" i="11"/>
  <c r="C1077" i="11"/>
  <c r="C1078" i="11"/>
  <c r="I1130" i="11"/>
  <c r="I1184" i="11"/>
  <c r="Q1165" i="11"/>
  <c r="C1212" i="11"/>
  <c r="C1164" i="11"/>
  <c r="F1208" i="11"/>
  <c r="F1212" i="11" s="1"/>
  <c r="F1214" i="11" s="1"/>
  <c r="I1242" i="11"/>
  <c r="I1259" i="11"/>
  <c r="U987" i="11"/>
  <c r="C1059" i="11"/>
  <c r="C1093" i="11"/>
  <c r="I1091" i="11"/>
  <c r="F1091" i="11"/>
  <c r="F1102" i="11" s="1"/>
  <c r="C1224" i="11"/>
  <c r="F1222" i="11"/>
  <c r="F1116" i="11"/>
  <c r="F1125" i="11"/>
  <c r="F1134" i="11"/>
  <c r="F1180" i="11"/>
  <c r="M1165" i="11"/>
  <c r="F1190" i="11"/>
  <c r="F1248" i="11"/>
  <c r="F1261" i="11"/>
  <c r="F233" i="11" l="1"/>
  <c r="M1081" i="11"/>
  <c r="I987" i="11"/>
  <c r="Q1077" i="11"/>
  <c r="O653" i="11"/>
  <c r="F605" i="11"/>
  <c r="F466" i="11"/>
  <c r="F182" i="11" s="1"/>
  <c r="I697" i="11"/>
  <c r="I617" i="11" s="1"/>
  <c r="U273" i="11"/>
  <c r="F1078" i="11"/>
  <c r="Q1230" i="11"/>
  <c r="F755" i="11"/>
  <c r="F739" i="11"/>
  <c r="U1074" i="11"/>
  <c r="M93" i="11"/>
  <c r="U1073" i="11"/>
  <c r="I272" i="11"/>
  <c r="F274" i="11"/>
  <c r="F276" i="11" s="1"/>
  <c r="Q146" i="11"/>
  <c r="C1082" i="11"/>
  <c r="Q712" i="11"/>
  <c r="Q1045" i="11"/>
  <c r="F608" i="11"/>
  <c r="C726" i="11"/>
  <c r="U236" i="11"/>
  <c r="Q293" i="11"/>
  <c r="I293" i="11"/>
  <c r="I224" i="11" s="1"/>
  <c r="U537" i="11"/>
  <c r="F220" i="11"/>
  <c r="S80" i="11"/>
  <c r="U80" i="11" s="1"/>
  <c r="I502" i="11"/>
  <c r="Q652" i="11"/>
  <c r="F463" i="11"/>
  <c r="F215" i="11"/>
  <c r="F624" i="11"/>
  <c r="U271" i="11"/>
  <c r="F20" i="11"/>
  <c r="F1080" i="11"/>
  <c r="F615" i="11"/>
  <c r="S843" i="11"/>
  <c r="S863" i="11" s="1"/>
  <c r="U863" i="11" s="1"/>
  <c r="F231" i="11"/>
  <c r="F611" i="11"/>
  <c r="Q145" i="11"/>
  <c r="F1228" i="11"/>
  <c r="F1230" i="11" s="1"/>
  <c r="M1080" i="11"/>
  <c r="Q960" i="11"/>
  <c r="Q1054" i="11" s="1"/>
  <c r="S691" i="11"/>
  <c r="S705" i="11" s="1"/>
  <c r="U705" i="11" s="1"/>
  <c r="Q837" i="11"/>
  <c r="Q529" i="11"/>
  <c r="Q775" i="11"/>
  <c r="S661" i="11"/>
  <c r="U661" i="11" s="1"/>
  <c r="Q829" i="11"/>
  <c r="M538" i="11"/>
  <c r="Q527" i="11"/>
  <c r="M92" i="11"/>
  <c r="I433" i="11"/>
  <c r="K548" i="11"/>
  <c r="M548" i="11" s="1"/>
  <c r="I123" i="11"/>
  <c r="I89" i="11" s="1"/>
  <c r="F632" i="11"/>
  <c r="Q1074" i="11"/>
  <c r="F221" i="11"/>
  <c r="Q174" i="11"/>
  <c r="F116" i="11"/>
  <c r="M291" i="11"/>
  <c r="F46" i="11"/>
  <c r="F457" i="11"/>
  <c r="F169" i="11" s="1"/>
  <c r="F199" i="11"/>
  <c r="Q987" i="11"/>
  <c r="F734" i="11"/>
  <c r="U647" i="11"/>
  <c r="S704" i="11"/>
  <c r="U704" i="11" s="1"/>
  <c r="F595" i="11"/>
  <c r="F597" i="11" s="1"/>
  <c r="O857" i="11"/>
  <c r="Q857" i="11" s="1"/>
  <c r="F475" i="11"/>
  <c r="F194" i="11" s="1"/>
  <c r="M236" i="11"/>
  <c r="M539" i="11"/>
  <c r="U433" i="11"/>
  <c r="Q538" i="11"/>
  <c r="I538" i="11"/>
  <c r="I225" i="11"/>
  <c r="K268" i="11"/>
  <c r="M268" i="11" s="1"/>
  <c r="I537" i="11"/>
  <c r="U1076" i="11"/>
  <c r="U1077" i="11"/>
  <c r="F629" i="11"/>
  <c r="C484" i="11"/>
  <c r="F723" i="11"/>
  <c r="M848" i="11"/>
  <c r="F458" i="11"/>
  <c r="F170" i="11" s="1"/>
  <c r="F1058" i="11"/>
  <c r="F754" i="11"/>
  <c r="F1062" i="11"/>
  <c r="F759" i="11"/>
  <c r="Q848" i="11"/>
  <c r="Q743" i="11" s="1"/>
  <c r="M987" i="11"/>
  <c r="S884" i="11"/>
  <c r="U1055" i="11"/>
  <c r="F738" i="11"/>
  <c r="F1046" i="11"/>
  <c r="I848" i="11"/>
  <c r="I743" i="11" s="1"/>
  <c r="C178" i="11"/>
  <c r="U171" i="11"/>
  <c r="F16" i="11"/>
  <c r="F459" i="11"/>
  <c r="F171" i="11" s="1"/>
  <c r="I711" i="11"/>
  <c r="F216" i="11"/>
  <c r="F175" i="11" s="1"/>
  <c r="F218" i="11"/>
  <c r="F178" i="11" s="1"/>
  <c r="F1268" i="11"/>
  <c r="F1270" i="11" s="1"/>
  <c r="X1156" i="11"/>
  <c r="I1137" i="11"/>
  <c r="I1139" i="11" s="1"/>
  <c r="F970" i="11"/>
  <c r="F895" i="11"/>
  <c r="Q790" i="11"/>
  <c r="F944" i="11"/>
  <c r="F926" i="11" s="1"/>
  <c r="F907" i="11" s="1"/>
  <c r="O793" i="11"/>
  <c r="O812" i="11" s="1"/>
  <c r="Q812" i="11" s="1"/>
  <c r="F614" i="11"/>
  <c r="Q778" i="11"/>
  <c r="C354" i="11"/>
  <c r="M259" i="11"/>
  <c r="M225" i="11" s="1"/>
  <c r="U502" i="11"/>
  <c r="Q502" i="11"/>
  <c r="F82" i="11"/>
  <c r="I326" i="11"/>
  <c r="I223" i="11" s="1"/>
  <c r="Q377" i="11"/>
  <c r="Q539" i="11"/>
  <c r="U342" i="11"/>
  <c r="F193" i="11"/>
  <c r="F741" i="11"/>
  <c r="F174" i="11"/>
  <c r="F22" i="11"/>
  <c r="U646" i="11"/>
  <c r="Q397" i="11"/>
  <c r="Q362" i="11" s="1"/>
  <c r="M89" i="11"/>
  <c r="S653" i="11"/>
  <c r="S666" i="11"/>
  <c r="U666" i="11" s="1"/>
  <c r="I1082" i="11"/>
  <c r="Q786" i="11"/>
  <c r="I410" i="11"/>
  <c r="I375" i="11" s="1"/>
  <c r="F19" i="11"/>
  <c r="Q160" i="11"/>
  <c r="Q366" i="11"/>
  <c r="O701" i="11"/>
  <c r="Q701" i="11" s="1"/>
  <c r="Q685" i="11"/>
  <c r="C1230" i="11"/>
  <c r="C1226" i="11"/>
  <c r="I1226" i="11" s="1"/>
  <c r="I1228" i="11" s="1"/>
  <c r="I1230" i="11" s="1"/>
  <c r="X1230" i="11" s="1"/>
  <c r="I894" i="11"/>
  <c r="F756" i="11"/>
  <c r="F725" i="11"/>
  <c r="Q697" i="11"/>
  <c r="F604" i="11"/>
  <c r="F1081" i="11"/>
  <c r="M223" i="11"/>
  <c r="U504" i="11"/>
  <c r="M502" i="11"/>
  <c r="Q431" i="11"/>
  <c r="U44" i="11"/>
  <c r="I431" i="11"/>
  <c r="F146" i="11"/>
  <c r="F148" i="11" s="1"/>
  <c r="Q273" i="11"/>
  <c r="M160" i="11"/>
  <c r="M1230" i="11"/>
  <c r="I1165" i="11"/>
  <c r="F733" i="11"/>
  <c r="M711" i="11"/>
  <c r="F603" i="11"/>
  <c r="U239" i="11"/>
  <c r="F229" i="11"/>
  <c r="F192" i="11" s="1"/>
  <c r="U829" i="11"/>
  <c r="S853" i="11"/>
  <c r="U853" i="11" s="1"/>
  <c r="I826" i="11"/>
  <c r="I721" i="11" s="1"/>
  <c r="G850" i="11"/>
  <c r="I850" i="11" s="1"/>
  <c r="I746" i="11" s="1"/>
  <c r="M501" i="11"/>
  <c r="K513" i="11"/>
  <c r="M513" i="11" s="1"/>
  <c r="S860" i="11"/>
  <c r="U860" i="11" s="1"/>
  <c r="U840" i="11"/>
  <c r="O665" i="11"/>
  <c r="Q665" i="11" s="1"/>
  <c r="Q650" i="11"/>
  <c r="K888" i="11"/>
  <c r="M1082" i="11"/>
  <c r="Q1082" i="11"/>
  <c r="F1061" i="11"/>
  <c r="S881" i="11"/>
  <c r="C635" i="11"/>
  <c r="F713" i="11"/>
  <c r="M696" i="11"/>
  <c r="U431" i="11"/>
  <c r="U361" i="11" s="1"/>
  <c r="I235" i="11"/>
  <c r="M480" i="11"/>
  <c r="M537" i="11"/>
  <c r="M467" i="11" s="1"/>
  <c r="M273" i="11"/>
  <c r="U539" i="11"/>
  <c r="U469" i="11" s="1"/>
  <c r="M504" i="11"/>
  <c r="F1059" i="11"/>
  <c r="K798" i="11"/>
  <c r="M798" i="11" s="1"/>
  <c r="Q271" i="11"/>
  <c r="Q537" i="11"/>
  <c r="U169" i="11"/>
  <c r="Q80" i="11"/>
  <c r="I504" i="11"/>
  <c r="I91" i="11"/>
  <c r="I44" i="11"/>
  <c r="I23" i="11" s="1"/>
  <c r="Q433" i="11"/>
  <c r="Q363" i="11" s="1"/>
  <c r="Q342" i="11"/>
  <c r="Q159" i="11"/>
  <c r="K673" i="11"/>
  <c r="M673" i="11" s="1"/>
  <c r="M658" i="11"/>
  <c r="Q341" i="11"/>
  <c r="Q238" i="11" s="1"/>
  <c r="M1200" i="11"/>
  <c r="M1169" i="11" s="1"/>
  <c r="U1200" i="11"/>
  <c r="Q1200" i="11"/>
  <c r="M363" i="11"/>
  <c r="M271" i="11"/>
  <c r="M431" i="11"/>
  <c r="Z98" i="11"/>
  <c r="Q688" i="11"/>
  <c r="O703" i="11"/>
  <c r="Q703" i="11" s="1"/>
  <c r="U306" i="11"/>
  <c r="U397" i="11"/>
  <c r="U362" i="11" s="1"/>
  <c r="M478" i="11"/>
  <c r="M397" i="11"/>
  <c r="M362" i="11" s="1"/>
  <c r="U1058" i="11"/>
  <c r="U658" i="11"/>
  <c r="S673" i="11"/>
  <c r="U673" i="11" s="1"/>
  <c r="O296" i="11"/>
  <c r="Q296" i="11" s="1"/>
  <c r="Q283" i="11"/>
  <c r="Q969" i="11"/>
  <c r="Q1063" i="11" s="1"/>
  <c r="I696" i="11"/>
  <c r="I616" i="11" s="1"/>
  <c r="F554" i="11"/>
  <c r="I341" i="11"/>
  <c r="I238" i="11" s="1"/>
  <c r="M466" i="11"/>
  <c r="Q459" i="11"/>
  <c r="C182" i="11"/>
  <c r="M182" i="11" s="1"/>
  <c r="I1268" i="11"/>
  <c r="I1270" i="11" s="1"/>
  <c r="C925" i="11"/>
  <c r="C906" i="11" s="1"/>
  <c r="M1061" i="11"/>
  <c r="I969" i="11"/>
  <c r="I1063" i="11" s="1"/>
  <c r="C1075" i="11"/>
  <c r="I631" i="11"/>
  <c r="F448" i="11"/>
  <c r="U326" i="11"/>
  <c r="U223" i="11" s="1"/>
  <c r="U377" i="11"/>
  <c r="M410" i="11"/>
  <c r="M375" i="11" s="1"/>
  <c r="Q691" i="11"/>
  <c r="F235" i="11"/>
  <c r="F198" i="11" s="1"/>
  <c r="U341" i="11"/>
  <c r="F161" i="11"/>
  <c r="F163" i="11" s="1"/>
  <c r="F91" i="11"/>
  <c r="Q306" i="11"/>
  <c r="Q326" i="11"/>
  <c r="Q223" i="11" s="1"/>
  <c r="F131" i="11"/>
  <c r="F133" i="11" s="1"/>
  <c r="C181" i="11"/>
  <c r="C185" i="11" s="1"/>
  <c r="M185" i="11" s="1"/>
  <c r="U256" i="11"/>
  <c r="I271" i="11"/>
  <c r="I237" i="11" s="1"/>
  <c r="I90" i="11"/>
  <c r="F343" i="11"/>
  <c r="Q352" i="11"/>
  <c r="M341" i="11"/>
  <c r="F90" i="11"/>
  <c r="M968" i="11"/>
  <c r="M1062" i="11" s="1"/>
  <c r="K889" i="11"/>
  <c r="U1214" i="11"/>
  <c r="U1168" i="11"/>
  <c r="Q961" i="11"/>
  <c r="Q1055" i="11" s="1"/>
  <c r="O882" i="11"/>
  <c r="I634" i="11"/>
  <c r="M146" i="11"/>
  <c r="C23" i="11"/>
  <c r="U779" i="11"/>
  <c r="S802" i="11"/>
  <c r="U802" i="11" s="1"/>
  <c r="O807" i="11"/>
  <c r="Q807" i="11" s="1"/>
  <c r="Q788" i="11"/>
  <c r="Q963" i="11"/>
  <c r="Q1057" i="11" s="1"/>
  <c r="O884" i="11"/>
  <c r="Q784" i="11"/>
  <c r="O803" i="11"/>
  <c r="Q803" i="11" s="1"/>
  <c r="O792" i="11"/>
  <c r="Q646" i="11"/>
  <c r="O662" i="11"/>
  <c r="Q662" i="11" s="1"/>
  <c r="S844" i="11"/>
  <c r="S857" i="11"/>
  <c r="U857" i="11" s="1"/>
  <c r="U837" i="11"/>
  <c r="U430" i="11"/>
  <c r="S442" i="11"/>
  <c r="U442" i="11" s="1"/>
  <c r="M430" i="11"/>
  <c r="K442" i="11"/>
  <c r="M442" i="11" s="1"/>
  <c r="K712" i="11"/>
  <c r="M712" i="11" s="1"/>
  <c r="M697" i="11"/>
  <c r="M657" i="11"/>
  <c r="K670" i="11"/>
  <c r="M670" i="11" s="1"/>
  <c r="O542" i="11"/>
  <c r="Q542" i="11" s="1"/>
  <c r="Q472" i="11" s="1"/>
  <c r="Q528" i="11"/>
  <c r="Q458" i="11" s="1"/>
  <c r="S674" i="11"/>
  <c r="U674" i="11" s="1"/>
  <c r="U659" i="11"/>
  <c r="O673" i="11"/>
  <c r="Q673" i="11" s="1"/>
  <c r="Q658" i="11"/>
  <c r="C217" i="11"/>
  <c r="C177" i="11" s="1"/>
  <c r="C173" i="11"/>
  <c r="U422" i="11"/>
  <c r="S436" i="11"/>
  <c r="U436" i="11" s="1"/>
  <c r="Q256" i="11"/>
  <c r="O268" i="11"/>
  <c r="Q268" i="11" s="1"/>
  <c r="U283" i="11"/>
  <c r="S296" i="11"/>
  <c r="U296" i="11" s="1"/>
  <c r="M1168" i="11"/>
  <c r="Q828" i="11"/>
  <c r="O852" i="11"/>
  <c r="Q852" i="11" s="1"/>
  <c r="O806" i="11"/>
  <c r="Q806" i="11" s="1"/>
  <c r="Q787" i="11"/>
  <c r="O700" i="11"/>
  <c r="Q700" i="11" s="1"/>
  <c r="Q684" i="11"/>
  <c r="U788" i="11"/>
  <c r="S807" i="11"/>
  <c r="U807" i="11" s="1"/>
  <c r="O864" i="11"/>
  <c r="Q864" i="11" s="1"/>
  <c r="Q844" i="11"/>
  <c r="S513" i="11"/>
  <c r="U513" i="11" s="1"/>
  <c r="U501" i="11"/>
  <c r="I373" i="11"/>
  <c r="Q423" i="11"/>
  <c r="O437" i="11"/>
  <c r="Q437" i="11" s="1"/>
  <c r="Q367" i="11" s="1"/>
  <c r="M695" i="11"/>
  <c r="K708" i="11"/>
  <c r="M708" i="11" s="1"/>
  <c r="F413" i="11"/>
  <c r="M94" i="11"/>
  <c r="Q94" i="11"/>
  <c r="O711" i="11"/>
  <c r="Q711" i="11" s="1"/>
  <c r="Q696" i="11"/>
  <c r="I673" i="11"/>
  <c r="I633" i="11" s="1"/>
  <c r="S549" i="11"/>
  <c r="U549" i="11" s="1"/>
  <c r="S514" i="11"/>
  <c r="U514" i="11" s="1"/>
  <c r="S443" i="11"/>
  <c r="U443" i="11" s="1"/>
  <c r="S373" i="11"/>
  <c r="S304" i="11"/>
  <c r="U304" i="11" s="1"/>
  <c r="S235" i="11"/>
  <c r="S408" i="11"/>
  <c r="U408" i="11" s="1"/>
  <c r="U373" i="11" s="1"/>
  <c r="S479" i="11"/>
  <c r="S269" i="11"/>
  <c r="U269" i="11" s="1"/>
  <c r="S338" i="11"/>
  <c r="U338" i="11" s="1"/>
  <c r="C180" i="11"/>
  <c r="C184" i="11" s="1"/>
  <c r="C224" i="11"/>
  <c r="C196" i="11"/>
  <c r="C202" i="11" s="1"/>
  <c r="C239" i="11"/>
  <c r="F89" i="11"/>
  <c r="S331" i="11"/>
  <c r="U331" i="11" s="1"/>
  <c r="U318" i="11"/>
  <c r="F519" i="11"/>
  <c r="F181" i="11"/>
  <c r="Q291" i="11"/>
  <c r="Q222" i="11" s="1"/>
  <c r="O303" i="11"/>
  <c r="Q303" i="11" s="1"/>
  <c r="U248" i="11"/>
  <c r="S261" i="11"/>
  <c r="U261" i="11" s="1"/>
  <c r="Q473" i="11"/>
  <c r="C415" i="11"/>
  <c r="C378" i="11"/>
  <c r="I374" i="11"/>
  <c r="S402" i="11"/>
  <c r="U402" i="11" s="1"/>
  <c r="U388" i="11"/>
  <c r="U528" i="11"/>
  <c r="S542" i="11"/>
  <c r="U542" i="11" s="1"/>
  <c r="F1165" i="11"/>
  <c r="U1082" i="11"/>
  <c r="C927" i="11"/>
  <c r="C908" i="11" s="1"/>
  <c r="F945" i="11"/>
  <c r="F927" i="11" s="1"/>
  <c r="F908" i="11" s="1"/>
  <c r="C1197" i="11"/>
  <c r="I1197" i="11" s="1"/>
  <c r="I1199" i="11" s="1"/>
  <c r="C1168" i="11"/>
  <c r="F1199" i="11"/>
  <c r="K815" i="11"/>
  <c r="M815" i="11" s="1"/>
  <c r="M796" i="11"/>
  <c r="C1063" i="11"/>
  <c r="U1027" i="11"/>
  <c r="C951" i="11"/>
  <c r="C929" i="11"/>
  <c r="C910" i="11" s="1"/>
  <c r="F947" i="11"/>
  <c r="S803" i="11"/>
  <c r="U803" i="11" s="1"/>
  <c r="S792" i="11"/>
  <c r="U784" i="11"/>
  <c r="U787" i="11"/>
  <c r="S806" i="11"/>
  <c r="U806" i="11" s="1"/>
  <c r="Q789" i="11"/>
  <c r="O808" i="11"/>
  <c r="Q808" i="11" s="1"/>
  <c r="S800" i="11"/>
  <c r="U800" i="11" s="1"/>
  <c r="U777" i="11"/>
  <c r="U696" i="11"/>
  <c r="S664" i="11"/>
  <c r="U664" i="11" s="1"/>
  <c r="U649" i="11"/>
  <c r="S809" i="11"/>
  <c r="U809" i="11" s="1"/>
  <c r="U790" i="11"/>
  <c r="I777" i="11"/>
  <c r="G800" i="11"/>
  <c r="I800" i="11" s="1"/>
  <c r="U969" i="11"/>
  <c r="K706" i="11"/>
  <c r="M706" i="11" s="1"/>
  <c r="M693" i="11"/>
  <c r="F478" i="11"/>
  <c r="F197" i="11" s="1"/>
  <c r="Q224" i="11"/>
  <c r="Q249" i="11"/>
  <c r="O262" i="11"/>
  <c r="Q262" i="11" s="1"/>
  <c r="O400" i="11"/>
  <c r="Q400" i="11" s="1"/>
  <c r="Q365" i="11" s="1"/>
  <c r="Q386" i="11"/>
  <c r="U1054" i="11"/>
  <c r="K668" i="11"/>
  <c r="M668" i="11" s="1"/>
  <c r="M655" i="11"/>
  <c r="I397" i="11"/>
  <c r="I362" i="11" s="1"/>
  <c r="F195" i="11"/>
  <c r="O263" i="11"/>
  <c r="Q263" i="11" s="1"/>
  <c r="Q250" i="11"/>
  <c r="M377" i="11"/>
  <c r="Q376" i="11"/>
  <c r="I376" i="11"/>
  <c r="M306" i="11"/>
  <c r="M90" i="11"/>
  <c r="C95" i="11"/>
  <c r="S712" i="11"/>
  <c r="U712" i="11" s="1"/>
  <c r="U697" i="11"/>
  <c r="O442" i="11"/>
  <c r="Q442" i="11" s="1"/>
  <c r="Q430" i="11"/>
  <c r="Q360" i="11" s="1"/>
  <c r="C240" i="11"/>
  <c r="C311" i="11"/>
  <c r="U503" i="11"/>
  <c r="U468" i="11" s="1"/>
  <c r="U272" i="11"/>
  <c r="S508" i="11"/>
  <c r="U508" i="11" s="1"/>
  <c r="U494" i="11"/>
  <c r="M100" i="11"/>
  <c r="Q100" i="11"/>
  <c r="U100" i="11"/>
  <c r="U162" i="11" s="1"/>
  <c r="F309" i="11"/>
  <c r="F214" i="11"/>
  <c r="F173" i="11" s="1"/>
  <c r="Q410" i="11"/>
  <c r="Q375" i="11" s="1"/>
  <c r="Q396" i="11"/>
  <c r="Q361" i="11" s="1"/>
  <c r="S262" i="11"/>
  <c r="U262" i="11" s="1"/>
  <c r="U249" i="11"/>
  <c r="S401" i="11"/>
  <c r="U401" i="11" s="1"/>
  <c r="U387" i="11"/>
  <c r="S541" i="11"/>
  <c r="U541" i="11" s="1"/>
  <c r="U527" i="11"/>
  <c r="F48" i="11"/>
  <c r="C223" i="11"/>
  <c r="C179" i="11"/>
  <c r="C183" i="11" s="1"/>
  <c r="S298" i="11"/>
  <c r="U298" i="11" s="1"/>
  <c r="U285" i="11"/>
  <c r="Q501" i="11"/>
  <c r="O513" i="11"/>
  <c r="Q513" i="11" s="1"/>
  <c r="U293" i="11"/>
  <c r="U224" i="11" s="1"/>
  <c r="U259" i="11"/>
  <c r="U225" i="11" s="1"/>
  <c r="I467" i="11"/>
  <c r="U317" i="11"/>
  <c r="S330" i="11"/>
  <c r="U330" i="11" s="1"/>
  <c r="S435" i="11"/>
  <c r="U435" i="11" s="1"/>
  <c r="U365" i="11" s="1"/>
  <c r="U421" i="11"/>
  <c r="F92" i="11"/>
  <c r="S160" i="11"/>
  <c r="U160" i="11" s="1"/>
  <c r="U145" i="11"/>
  <c r="I480" i="11"/>
  <c r="Q259" i="11"/>
  <c r="Q225" i="11" s="1"/>
  <c r="M159" i="11"/>
  <c r="F17" i="11"/>
  <c r="S437" i="11"/>
  <c r="U437" i="11" s="1"/>
  <c r="U423" i="11"/>
  <c r="O198" i="11"/>
  <c r="M293" i="11"/>
  <c r="M224" i="11" s="1"/>
  <c r="M272" i="11"/>
  <c r="S507" i="11"/>
  <c r="U507" i="11" s="1"/>
  <c r="U493" i="11"/>
  <c r="Q372" i="11"/>
  <c r="I144" i="11"/>
  <c r="Q1073" i="11"/>
  <c r="F1137" i="11"/>
  <c r="F1139" i="11" s="1"/>
  <c r="F940" i="11"/>
  <c r="C922" i="11"/>
  <c r="Q777" i="11"/>
  <c r="O800" i="11"/>
  <c r="Q800" i="11" s="1"/>
  <c r="F988" i="11"/>
  <c r="Q838" i="11"/>
  <c r="O858" i="11"/>
  <c r="Q858" i="11" s="1"/>
  <c r="S703" i="11"/>
  <c r="U703" i="11" s="1"/>
  <c r="U688" i="11"/>
  <c r="K800" i="11"/>
  <c r="M800" i="11" s="1"/>
  <c r="M777" i="11"/>
  <c r="S850" i="11"/>
  <c r="U850" i="11" s="1"/>
  <c r="U826" i="11"/>
  <c r="U843" i="11"/>
  <c r="O802" i="11"/>
  <c r="Q802" i="11" s="1"/>
  <c r="Q779" i="11"/>
  <c r="O337" i="11"/>
  <c r="Q337" i="11" s="1"/>
  <c r="Q325" i="11"/>
  <c r="U144" i="11"/>
  <c r="S159" i="11"/>
  <c r="U159" i="11" s="1"/>
  <c r="Q308" i="11"/>
  <c r="Q239" i="11" s="1"/>
  <c r="U319" i="11"/>
  <c r="S332" i="11"/>
  <c r="U332" i="11" s="1"/>
  <c r="F948" i="11"/>
  <c r="F930" i="11" s="1"/>
  <c r="F911" i="11" s="1"/>
  <c r="C930" i="11"/>
  <c r="C911" i="11" s="1"/>
  <c r="C1064" i="11"/>
  <c r="C1066" i="11" s="1"/>
  <c r="C1029" i="11"/>
  <c r="C1008" i="11"/>
  <c r="C1006" i="11"/>
  <c r="I1006" i="11" s="1"/>
  <c r="F1004" i="11"/>
  <c r="C971" i="11"/>
  <c r="C949" i="11"/>
  <c r="O859" i="11"/>
  <c r="Q859" i="11" s="1"/>
  <c r="Q839" i="11"/>
  <c r="O843" i="11"/>
  <c r="Q835" i="11"/>
  <c r="O855" i="11"/>
  <c r="Q855" i="11" s="1"/>
  <c r="S798" i="11"/>
  <c r="U798" i="11" s="1"/>
  <c r="U775" i="11"/>
  <c r="U691" i="11"/>
  <c r="O661" i="11"/>
  <c r="Q661" i="11" s="1"/>
  <c r="Q645" i="11"/>
  <c r="S407" i="11"/>
  <c r="U407" i="11" s="1"/>
  <c r="U395" i="11"/>
  <c r="K407" i="11"/>
  <c r="M407" i="11" s="1"/>
  <c r="M395" i="11"/>
  <c r="M360" i="11" s="1"/>
  <c r="Q317" i="11"/>
  <c r="O330" i="11"/>
  <c r="Q330" i="11" s="1"/>
  <c r="F1054" i="11"/>
  <c r="F1028" i="11"/>
  <c r="F871" i="11"/>
  <c r="U492" i="11"/>
  <c r="S506" i="11"/>
  <c r="U506" i="11" s="1"/>
  <c r="I377" i="11"/>
  <c r="C1211" i="11"/>
  <c r="M1063" i="11"/>
  <c r="K867" i="11"/>
  <c r="M867" i="11" s="1"/>
  <c r="M847" i="11"/>
  <c r="F1000" i="11"/>
  <c r="F941" i="11"/>
  <c r="F923" i="11" s="1"/>
  <c r="F904" i="11" s="1"/>
  <c r="C923" i="11"/>
  <c r="C904" i="11" s="1"/>
  <c r="F818" i="11"/>
  <c r="F721" i="11"/>
  <c r="S858" i="11"/>
  <c r="U858" i="11" s="1"/>
  <c r="U838" i="11"/>
  <c r="Q653" i="11"/>
  <c r="O667" i="11"/>
  <c r="Q667" i="11" s="1"/>
  <c r="Q840" i="11"/>
  <c r="O860" i="11"/>
  <c r="Q860" i="11" s="1"/>
  <c r="U828" i="11"/>
  <c r="S852" i="11"/>
  <c r="U852" i="11" s="1"/>
  <c r="K707" i="11"/>
  <c r="M707" i="11" s="1"/>
  <c r="M694" i="11"/>
  <c r="M656" i="11"/>
  <c r="K669" i="11"/>
  <c r="M669" i="11" s="1"/>
  <c r="F1074" i="11"/>
  <c r="S861" i="11"/>
  <c r="U861" i="11" s="1"/>
  <c r="U841" i="11"/>
  <c r="S805" i="11"/>
  <c r="U805" i="11" s="1"/>
  <c r="U786" i="11"/>
  <c r="S793" i="11"/>
  <c r="I828" i="11"/>
  <c r="G852" i="11"/>
  <c r="I852" i="11" s="1"/>
  <c r="U536" i="11"/>
  <c r="S548" i="11"/>
  <c r="U548" i="11" s="1"/>
  <c r="F477" i="11"/>
  <c r="F196" i="11" s="1"/>
  <c r="O332" i="11"/>
  <c r="Q332" i="11" s="1"/>
  <c r="Q319" i="11"/>
  <c r="U325" i="11"/>
  <c r="U222" i="11" s="1"/>
  <c r="S337" i="11"/>
  <c r="U337" i="11" s="1"/>
  <c r="M325" i="11"/>
  <c r="K337" i="11"/>
  <c r="M337" i="11" s="1"/>
  <c r="M234" i="11" s="1"/>
  <c r="Q285" i="11"/>
  <c r="O298" i="11"/>
  <c r="Q298" i="11" s="1"/>
  <c r="O297" i="11"/>
  <c r="Q297" i="11" s="1"/>
  <c r="Q284" i="11"/>
  <c r="O506" i="11"/>
  <c r="Q506" i="11" s="1"/>
  <c r="Q471" i="11" s="1"/>
  <c r="Q492" i="11"/>
  <c r="C1056" i="11"/>
  <c r="C999" i="11"/>
  <c r="Q647" i="11"/>
  <c r="O663" i="11"/>
  <c r="Q663" i="11" s="1"/>
  <c r="K674" i="11"/>
  <c r="M674" i="11" s="1"/>
  <c r="M659" i="11"/>
  <c r="F675" i="11"/>
  <c r="M396" i="11"/>
  <c r="Q503" i="11"/>
  <c r="I503" i="11"/>
  <c r="I468" i="11" s="1"/>
  <c r="U410" i="11"/>
  <c r="U375" i="11" s="1"/>
  <c r="F180" i="11"/>
  <c r="S543" i="11"/>
  <c r="U543" i="11" s="1"/>
  <c r="U529" i="11"/>
  <c r="Q91" i="11"/>
  <c r="C96" i="11"/>
  <c r="M91" i="11"/>
  <c r="C99" i="11"/>
  <c r="C101" i="11" s="1"/>
  <c r="I145" i="11"/>
  <c r="G160" i="11"/>
  <c r="I160" i="11" s="1"/>
  <c r="U284" i="11"/>
  <c r="S297" i="11"/>
  <c r="U297" i="11" s="1"/>
  <c r="O548" i="11"/>
  <c r="Q548" i="11" s="1"/>
  <c r="Q536" i="11"/>
  <c r="Q185" i="11"/>
  <c r="I273" i="11"/>
  <c r="I239" i="11" s="1"/>
  <c r="I539" i="11"/>
  <c r="I396" i="11"/>
  <c r="U234" i="11"/>
  <c r="F64" i="11"/>
  <c r="F66" i="11" s="1"/>
  <c r="F15" i="11"/>
  <c r="M503" i="11"/>
  <c r="M468" i="11" s="1"/>
  <c r="I236" i="11"/>
  <c r="Q504" i="11"/>
  <c r="Q469" i="11" s="1"/>
  <c r="M144" i="11"/>
  <c r="S263" i="11"/>
  <c r="U263" i="11" s="1"/>
  <c r="U250" i="11"/>
  <c r="F219" i="11"/>
  <c r="F179" i="11" s="1"/>
  <c r="C175" i="11"/>
  <c r="I159" i="11"/>
  <c r="M222" i="11" l="1"/>
  <c r="U237" i="11"/>
  <c r="U467" i="11"/>
  <c r="U372" i="11"/>
  <c r="M99" i="11"/>
  <c r="Q237" i="11"/>
  <c r="F99" i="11"/>
  <c r="F101" i="11" s="1"/>
  <c r="I469" i="11"/>
  <c r="Q467" i="11"/>
  <c r="M469" i="11"/>
  <c r="X1139" i="11"/>
  <c r="I361" i="11"/>
  <c r="I183" i="11" s="1"/>
  <c r="Q468" i="11"/>
  <c r="F118" i="11"/>
  <c r="I199" i="11"/>
  <c r="C903" i="11"/>
  <c r="B69" i="13"/>
  <c r="B93" i="13" s="1"/>
  <c r="B69" i="4"/>
  <c r="M238" i="11"/>
  <c r="M237" i="11"/>
  <c r="F1008" i="11"/>
  <c r="F1083" i="11"/>
  <c r="M1201" i="11"/>
  <c r="U1203" i="11" s="1"/>
  <c r="U459" i="11"/>
  <c r="U653" i="11"/>
  <c r="S667" i="11"/>
  <c r="U667" i="11" s="1"/>
  <c r="Q793" i="11"/>
  <c r="M372" i="11"/>
  <c r="M1170" i="11"/>
  <c r="X1270" i="11"/>
  <c r="U352" i="11"/>
  <c r="Q228" i="11"/>
  <c r="Q227" i="11"/>
  <c r="I198" i="11"/>
  <c r="Q478" i="11"/>
  <c r="U1063" i="11"/>
  <c r="C924" i="11"/>
  <c r="C905" i="11" s="1"/>
  <c r="U471" i="11"/>
  <c r="U1169" i="11"/>
  <c r="U1201" i="11"/>
  <c r="M361" i="11"/>
  <c r="Q229" i="11"/>
  <c r="U366" i="11"/>
  <c r="U238" i="11"/>
  <c r="U466" i="11"/>
  <c r="U1170" i="11"/>
  <c r="Q1169" i="11"/>
  <c r="Q1170" i="11" s="1"/>
  <c r="Q1201" i="11"/>
  <c r="I95" i="11"/>
  <c r="I96" i="11"/>
  <c r="Q216" i="11"/>
  <c r="M101" i="11"/>
  <c r="I184" i="11"/>
  <c r="U353" i="11"/>
  <c r="Q96" i="11"/>
  <c r="U96" i="11"/>
  <c r="M96" i="11"/>
  <c r="Q457" i="11"/>
  <c r="F1064" i="11"/>
  <c r="F1066" i="11" s="1"/>
  <c r="F1029" i="11"/>
  <c r="F1030" i="11" s="1"/>
  <c r="C972" i="11"/>
  <c r="M183" i="11"/>
  <c r="Q183" i="11"/>
  <c r="F25" i="11"/>
  <c r="M162" i="11"/>
  <c r="M163" i="11" s="1"/>
  <c r="M117" i="11"/>
  <c r="M118" i="11" s="1"/>
  <c r="M132" i="11"/>
  <c r="M133" i="11" s="1"/>
  <c r="M147" i="11"/>
  <c r="M148" i="11" s="1"/>
  <c r="Q95" i="11"/>
  <c r="U95" i="11"/>
  <c r="M95" i="11"/>
  <c r="U214" i="11"/>
  <c r="O811" i="11"/>
  <c r="Q811" i="11" s="1"/>
  <c r="Q792" i="11"/>
  <c r="U228" i="11"/>
  <c r="F677" i="11"/>
  <c r="F635" i="11"/>
  <c r="U458" i="11"/>
  <c r="O408" i="11"/>
  <c r="Q408" i="11" s="1"/>
  <c r="O479" i="11"/>
  <c r="O338" i="11"/>
  <c r="Q338" i="11" s="1"/>
  <c r="O373" i="11"/>
  <c r="O514" i="11"/>
  <c r="Q514" i="11" s="1"/>
  <c r="O549" i="11"/>
  <c r="Q549" i="11" s="1"/>
  <c r="O443" i="11"/>
  <c r="Q443" i="11" s="1"/>
  <c r="O304" i="11"/>
  <c r="Q304" i="11" s="1"/>
  <c r="O269" i="11"/>
  <c r="Q269" i="11" s="1"/>
  <c r="O235" i="11"/>
  <c r="Q466" i="11"/>
  <c r="Q132" i="11"/>
  <c r="Q133" i="11" s="1"/>
  <c r="Q117" i="11"/>
  <c r="Q118" i="11" s="1"/>
  <c r="Q147" i="11"/>
  <c r="Q148" i="11" s="1"/>
  <c r="F929" i="11"/>
  <c r="F910" i="11" s="1"/>
  <c r="C1167" i="11"/>
  <c r="Q184" i="11"/>
  <c r="M184" i="11"/>
  <c r="F378" i="11"/>
  <c r="F415" i="11"/>
  <c r="U478" i="11"/>
  <c r="C176" i="11"/>
  <c r="Q173" i="11"/>
  <c r="U173" i="11"/>
  <c r="U844" i="11"/>
  <c r="S864" i="11"/>
  <c r="U864" i="11" s="1"/>
  <c r="Q101" i="11"/>
  <c r="F971" i="11"/>
  <c r="U215" i="11"/>
  <c r="Q215" i="11"/>
  <c r="F767" i="11"/>
  <c r="U1211" i="11"/>
  <c r="I1211" i="11"/>
  <c r="I1212" i="11" s="1"/>
  <c r="I1214" i="11" s="1"/>
  <c r="U360" i="11"/>
  <c r="U472" i="11"/>
  <c r="U216" i="11"/>
  <c r="U473" i="11"/>
  <c r="U367" i="11"/>
  <c r="F521" i="11"/>
  <c r="F484" i="11"/>
  <c r="U479" i="11"/>
  <c r="U457" i="11"/>
  <c r="Q843" i="11"/>
  <c r="O863" i="11"/>
  <c r="Q863" i="11" s="1"/>
  <c r="C1030" i="11"/>
  <c r="U147" i="11"/>
  <c r="U132" i="11"/>
  <c r="U117" i="11"/>
  <c r="Q351" i="11"/>
  <c r="I723" i="11"/>
  <c r="F1201" i="11"/>
  <c r="F1168" i="11"/>
  <c r="F1170" i="11" s="1"/>
  <c r="Q175" i="11"/>
  <c r="U175" i="11"/>
  <c r="U793" i="11"/>
  <c r="S812" i="11"/>
  <c r="U812" i="11" s="1"/>
  <c r="Q214" i="11"/>
  <c r="C931" i="11"/>
  <c r="I949" i="11"/>
  <c r="I931" i="11" s="1"/>
  <c r="F951" i="11"/>
  <c r="F922" i="11"/>
  <c r="F903" i="11" s="1"/>
  <c r="Q353" i="11"/>
  <c r="U229" i="11"/>
  <c r="U351" i="11"/>
  <c r="F311" i="11"/>
  <c r="F240" i="11"/>
  <c r="Q162" i="11"/>
  <c r="Q163" i="11" s="1"/>
  <c r="C203" i="11"/>
  <c r="I748" i="11"/>
  <c r="F925" i="11"/>
  <c r="F906" i="11" s="1"/>
  <c r="U792" i="11"/>
  <c r="S811" i="11"/>
  <c r="U811" i="11" s="1"/>
  <c r="C932" i="11"/>
  <c r="I1201" i="11"/>
  <c r="Q234" i="11"/>
  <c r="U235" i="11"/>
  <c r="U227" i="11"/>
  <c r="U1204" i="11" l="1"/>
  <c r="Q479" i="11"/>
  <c r="Q373" i="11"/>
  <c r="Q235" i="11"/>
  <c r="M1167" i="11"/>
  <c r="I1167" i="11"/>
  <c r="U1167" i="11" s="1"/>
  <c r="Q1167" i="11"/>
  <c r="Q1282" i="11" s="1"/>
  <c r="C912" i="11"/>
  <c r="C913" i="11"/>
  <c r="F932" i="11"/>
  <c r="F913" i="11" s="1"/>
  <c r="I971" i="11"/>
  <c r="F972" i="11"/>
  <c r="M1282" i="11"/>
  <c r="F203" i="11"/>
  <c r="I1029" i="11"/>
  <c r="I1168" i="11"/>
  <c r="I1170" i="11" s="1"/>
  <c r="X1170" i="11" s="1"/>
  <c r="U971" i="11" l="1"/>
  <c r="Q971" i="11"/>
  <c r="M971" i="11"/>
  <c r="M1029" i="11"/>
  <c r="Q1029" i="11"/>
  <c r="U1029" i="11"/>
  <c r="F796" i="9" l="1"/>
  <c r="C795" i="9"/>
  <c r="K794" i="9"/>
  <c r="M794" i="9" s="1"/>
  <c r="G794" i="9"/>
  <c r="I794" i="9" s="1"/>
  <c r="I691" i="9" s="1"/>
  <c r="F794" i="9"/>
  <c r="M793" i="9"/>
  <c r="K793" i="9"/>
  <c r="G793" i="9"/>
  <c r="I793" i="9" s="1"/>
  <c r="I690" i="9" s="1"/>
  <c r="F793" i="9"/>
  <c r="F690" i="9" s="1"/>
  <c r="M792" i="9"/>
  <c r="K792" i="9"/>
  <c r="G792" i="9"/>
  <c r="I792" i="9" s="1"/>
  <c r="F792" i="9"/>
  <c r="F689" i="9" s="1"/>
  <c r="M791" i="9"/>
  <c r="K791" i="9"/>
  <c r="G791" i="9"/>
  <c r="I791" i="9" s="1"/>
  <c r="F791" i="9"/>
  <c r="K789" i="9"/>
  <c r="M789" i="9" s="1"/>
  <c r="G789" i="9"/>
  <c r="I789" i="9" s="1"/>
  <c r="F789" i="9"/>
  <c r="K788" i="9"/>
  <c r="M788" i="9" s="1"/>
  <c r="G788" i="9"/>
  <c r="I788" i="9" s="1"/>
  <c r="F788" i="9"/>
  <c r="M786" i="9"/>
  <c r="K786" i="9"/>
  <c r="G786" i="9"/>
  <c r="I786" i="9" s="1"/>
  <c r="F786" i="9"/>
  <c r="M785" i="9"/>
  <c r="K785" i="9"/>
  <c r="I785" i="9"/>
  <c r="G785" i="9"/>
  <c r="F785" i="9"/>
  <c r="K784" i="9"/>
  <c r="M784" i="9" s="1"/>
  <c r="I784" i="9"/>
  <c r="G784" i="9"/>
  <c r="F784" i="9"/>
  <c r="K783" i="9"/>
  <c r="M783" i="9" s="1"/>
  <c r="I783" i="9"/>
  <c r="G783" i="9"/>
  <c r="F783" i="9"/>
  <c r="M782" i="9"/>
  <c r="K782" i="9"/>
  <c r="G782" i="9"/>
  <c r="I782" i="9" s="1"/>
  <c r="F782" i="9"/>
  <c r="M780" i="9"/>
  <c r="K780" i="9"/>
  <c r="G780" i="9"/>
  <c r="I780" i="9" s="1"/>
  <c r="F780" i="9"/>
  <c r="K779" i="9"/>
  <c r="M779" i="9" s="1"/>
  <c r="I779" i="9"/>
  <c r="G779" i="9"/>
  <c r="F779" i="9"/>
  <c r="K778" i="9"/>
  <c r="M778" i="9" s="1"/>
  <c r="I778" i="9"/>
  <c r="I675" i="9" s="1"/>
  <c r="G778" i="9"/>
  <c r="F778" i="9"/>
  <c r="M777" i="9"/>
  <c r="K777" i="9"/>
  <c r="G777" i="9"/>
  <c r="I777" i="9" s="1"/>
  <c r="F777" i="9"/>
  <c r="M775" i="9"/>
  <c r="K775" i="9"/>
  <c r="I775" i="9"/>
  <c r="G775" i="9"/>
  <c r="F775" i="9"/>
  <c r="K773" i="9"/>
  <c r="M773" i="9" s="1"/>
  <c r="I773" i="9"/>
  <c r="G773" i="9"/>
  <c r="F773" i="9"/>
  <c r="M772" i="9"/>
  <c r="K772" i="9"/>
  <c r="G772" i="9"/>
  <c r="I772" i="9" s="1"/>
  <c r="F772" i="9"/>
  <c r="M770" i="9"/>
  <c r="K770" i="9"/>
  <c r="G770" i="9"/>
  <c r="I770" i="9" s="1"/>
  <c r="F770" i="9"/>
  <c r="M769" i="9"/>
  <c r="K769" i="9"/>
  <c r="G769" i="9"/>
  <c r="I769" i="9" s="1"/>
  <c r="F769" i="9"/>
  <c r="K767" i="9"/>
  <c r="M767" i="9" s="1"/>
  <c r="G767" i="9"/>
  <c r="I767" i="9" s="1"/>
  <c r="F767" i="9"/>
  <c r="K766" i="9"/>
  <c r="M766" i="9" s="1"/>
  <c r="G766" i="9"/>
  <c r="I766" i="9" s="1"/>
  <c r="F766" i="9"/>
  <c r="M765" i="9"/>
  <c r="K765" i="9"/>
  <c r="G765" i="9"/>
  <c r="I765" i="9" s="1"/>
  <c r="F765" i="9"/>
  <c r="M764" i="9"/>
  <c r="K764" i="9"/>
  <c r="I764" i="9"/>
  <c r="G764" i="9"/>
  <c r="F764" i="9"/>
  <c r="K763" i="9"/>
  <c r="M763" i="9" s="1"/>
  <c r="I763" i="9"/>
  <c r="G763" i="9"/>
  <c r="F763" i="9"/>
  <c r="K761" i="9"/>
  <c r="M761" i="9" s="1"/>
  <c r="I761" i="9"/>
  <c r="G761" i="9"/>
  <c r="F761" i="9"/>
  <c r="C757" i="9"/>
  <c r="M756" i="9"/>
  <c r="K756" i="9"/>
  <c r="G756" i="9"/>
  <c r="I756" i="9" s="1"/>
  <c r="F756" i="9"/>
  <c r="K755" i="9"/>
  <c r="M755" i="9" s="1"/>
  <c r="G755" i="9"/>
  <c r="I755" i="9" s="1"/>
  <c r="F755" i="9"/>
  <c r="K754" i="9"/>
  <c r="G754" i="9"/>
  <c r="I754" i="9" s="1"/>
  <c r="F754" i="9"/>
  <c r="K752" i="9"/>
  <c r="G752" i="9"/>
  <c r="F752" i="9"/>
  <c r="F795" i="9" s="1"/>
  <c r="F797" i="9" s="1"/>
  <c r="F745" i="9"/>
  <c r="C744" i="9"/>
  <c r="C746" i="9" s="1"/>
  <c r="K743" i="9"/>
  <c r="M743" i="9" s="1"/>
  <c r="I743" i="9"/>
  <c r="G743" i="9"/>
  <c r="F743" i="9"/>
  <c r="K742" i="9"/>
  <c r="M742" i="9" s="1"/>
  <c r="M690" i="9" s="1"/>
  <c r="I742" i="9"/>
  <c r="G742" i="9"/>
  <c r="F742" i="9"/>
  <c r="M741" i="9"/>
  <c r="M689" i="9" s="1"/>
  <c r="K741" i="9"/>
  <c r="G741" i="9"/>
  <c r="I741" i="9" s="1"/>
  <c r="F741" i="9"/>
  <c r="M740" i="9"/>
  <c r="M688" i="9" s="1"/>
  <c r="K740" i="9"/>
  <c r="G740" i="9"/>
  <c r="I740" i="9" s="1"/>
  <c r="F740" i="9"/>
  <c r="K738" i="9"/>
  <c r="M738" i="9" s="1"/>
  <c r="M686" i="9" s="1"/>
  <c r="G738" i="9"/>
  <c r="I738" i="9" s="1"/>
  <c r="I686" i="9" s="1"/>
  <c r="F738" i="9"/>
  <c r="F686" i="9" s="1"/>
  <c r="M737" i="9"/>
  <c r="M685" i="9" s="1"/>
  <c r="K737" i="9"/>
  <c r="I737" i="9"/>
  <c r="G737" i="9"/>
  <c r="F737" i="9"/>
  <c r="K735" i="9"/>
  <c r="M735" i="9" s="1"/>
  <c r="M683" i="9" s="1"/>
  <c r="G735" i="9"/>
  <c r="I735" i="9" s="1"/>
  <c r="I683" i="9" s="1"/>
  <c r="F735" i="9"/>
  <c r="K734" i="9"/>
  <c r="M734" i="9" s="1"/>
  <c r="G734" i="9"/>
  <c r="I734" i="9" s="1"/>
  <c r="I682" i="9" s="1"/>
  <c r="F734" i="9"/>
  <c r="K733" i="9"/>
  <c r="M733" i="9" s="1"/>
  <c r="G733" i="9"/>
  <c r="I733" i="9" s="1"/>
  <c r="I681" i="9" s="1"/>
  <c r="F733" i="9"/>
  <c r="K732" i="9"/>
  <c r="M732" i="9" s="1"/>
  <c r="G732" i="9"/>
  <c r="I732" i="9" s="1"/>
  <c r="I680" i="9" s="1"/>
  <c r="F732" i="9"/>
  <c r="K731" i="9"/>
  <c r="M731" i="9" s="1"/>
  <c r="G731" i="9"/>
  <c r="I731" i="9" s="1"/>
  <c r="F731" i="9"/>
  <c r="K729" i="9"/>
  <c r="M729" i="9" s="1"/>
  <c r="M677" i="9" s="1"/>
  <c r="I729" i="9"/>
  <c r="G729" i="9"/>
  <c r="F729" i="9"/>
  <c r="K728" i="9"/>
  <c r="M728" i="9" s="1"/>
  <c r="M676" i="9" s="1"/>
  <c r="I728" i="9"/>
  <c r="G728" i="9"/>
  <c r="F728" i="9"/>
  <c r="M727" i="9"/>
  <c r="K727" i="9"/>
  <c r="I727" i="9"/>
  <c r="G727" i="9"/>
  <c r="F727" i="9"/>
  <c r="F675" i="9" s="1"/>
  <c r="M726" i="9"/>
  <c r="K726" i="9"/>
  <c r="G726" i="9"/>
  <c r="I726" i="9" s="1"/>
  <c r="F726" i="9"/>
  <c r="F674" i="9" s="1"/>
  <c r="M724" i="9"/>
  <c r="K724" i="9"/>
  <c r="G724" i="9"/>
  <c r="I724" i="9" s="1"/>
  <c r="F724" i="9"/>
  <c r="F672" i="9" s="1"/>
  <c r="K722" i="9"/>
  <c r="M722" i="9" s="1"/>
  <c r="G722" i="9"/>
  <c r="I722" i="9" s="1"/>
  <c r="F722" i="9"/>
  <c r="F668" i="9" s="1"/>
  <c r="K721" i="9"/>
  <c r="M721" i="9" s="1"/>
  <c r="M667" i="9" s="1"/>
  <c r="G721" i="9"/>
  <c r="I721" i="9" s="1"/>
  <c r="F721" i="9"/>
  <c r="M719" i="9"/>
  <c r="M665" i="9" s="1"/>
  <c r="K719" i="9"/>
  <c r="G719" i="9"/>
  <c r="I719" i="9" s="1"/>
  <c r="F719" i="9"/>
  <c r="M718" i="9"/>
  <c r="M664" i="9" s="1"/>
  <c r="K718" i="9"/>
  <c r="G718" i="9"/>
  <c r="I718" i="9" s="1"/>
  <c r="F718" i="9"/>
  <c r="K716" i="9"/>
  <c r="M716" i="9" s="1"/>
  <c r="M662" i="9" s="1"/>
  <c r="G716" i="9"/>
  <c r="I716" i="9" s="1"/>
  <c r="I662" i="9" s="1"/>
  <c r="F716" i="9"/>
  <c r="M715" i="9"/>
  <c r="M661" i="9" s="1"/>
  <c r="K715" i="9"/>
  <c r="I715" i="9"/>
  <c r="I661" i="9" s="1"/>
  <c r="G715" i="9"/>
  <c r="F715" i="9"/>
  <c r="K714" i="9"/>
  <c r="M714" i="9" s="1"/>
  <c r="M660" i="9" s="1"/>
  <c r="G714" i="9"/>
  <c r="I714" i="9" s="1"/>
  <c r="I660" i="9" s="1"/>
  <c r="F714" i="9"/>
  <c r="K713" i="9"/>
  <c r="M713" i="9" s="1"/>
  <c r="M659" i="9" s="1"/>
  <c r="G713" i="9"/>
  <c r="I713" i="9" s="1"/>
  <c r="I659" i="9" s="1"/>
  <c r="F713" i="9"/>
  <c r="K712" i="9"/>
  <c r="M712" i="9" s="1"/>
  <c r="G712" i="9"/>
  <c r="I712" i="9" s="1"/>
  <c r="I658" i="9" s="1"/>
  <c r="F712" i="9"/>
  <c r="K710" i="9"/>
  <c r="M710" i="9" s="1"/>
  <c r="G710" i="9"/>
  <c r="I710" i="9" s="1"/>
  <c r="F710" i="9"/>
  <c r="C706" i="9"/>
  <c r="K705" i="9"/>
  <c r="M705" i="9" s="1"/>
  <c r="M651" i="9" s="1"/>
  <c r="G705" i="9"/>
  <c r="I705" i="9" s="1"/>
  <c r="F705" i="9"/>
  <c r="K704" i="9"/>
  <c r="M704" i="9" s="1"/>
  <c r="M650" i="9" s="1"/>
  <c r="I704" i="9"/>
  <c r="G704" i="9"/>
  <c r="F704" i="9"/>
  <c r="K703" i="9"/>
  <c r="M703" i="9" s="1"/>
  <c r="G703" i="9"/>
  <c r="I703" i="9" s="1"/>
  <c r="I649" i="9" s="1"/>
  <c r="F703" i="9"/>
  <c r="F649" i="9" s="1"/>
  <c r="M701" i="9"/>
  <c r="K701" i="9"/>
  <c r="G701" i="9"/>
  <c r="I701" i="9" s="1"/>
  <c r="F701" i="9"/>
  <c r="M694" i="9"/>
  <c r="I694" i="9"/>
  <c r="F694" i="9"/>
  <c r="C694" i="9"/>
  <c r="F691" i="9"/>
  <c r="C691" i="9"/>
  <c r="C690" i="9"/>
  <c r="I689" i="9"/>
  <c r="C689" i="9"/>
  <c r="C688" i="9"/>
  <c r="C692" i="9" s="1"/>
  <c r="C686" i="9"/>
  <c r="I685" i="9"/>
  <c r="F685" i="9"/>
  <c r="C685" i="9"/>
  <c r="C683" i="9"/>
  <c r="M682" i="9"/>
  <c r="F682" i="9"/>
  <c r="C682" i="9"/>
  <c r="F681" i="9"/>
  <c r="C681" i="9"/>
  <c r="C680" i="9"/>
  <c r="I679" i="9"/>
  <c r="F679" i="9"/>
  <c r="C679" i="9"/>
  <c r="F677" i="9"/>
  <c r="C677" i="9"/>
  <c r="F676" i="9"/>
  <c r="C676" i="9"/>
  <c r="C675" i="9"/>
  <c r="I674" i="9"/>
  <c r="C674" i="9"/>
  <c r="I672" i="9"/>
  <c r="C672" i="9"/>
  <c r="I668" i="9"/>
  <c r="C668" i="9"/>
  <c r="I667" i="9"/>
  <c r="C667" i="9"/>
  <c r="C669" i="9" s="1"/>
  <c r="C666" i="9"/>
  <c r="C665" i="9"/>
  <c r="C664" i="9"/>
  <c r="F662" i="9"/>
  <c r="C662" i="9"/>
  <c r="C661" i="9"/>
  <c r="C660" i="9"/>
  <c r="F659" i="9"/>
  <c r="C659" i="9"/>
  <c r="M658" i="9"/>
  <c r="F658" i="9"/>
  <c r="C658" i="9"/>
  <c r="I656" i="9"/>
  <c r="C656" i="9"/>
  <c r="C654" i="9"/>
  <c r="C653" i="9"/>
  <c r="F651" i="9"/>
  <c r="C651" i="9"/>
  <c r="F650" i="9"/>
  <c r="C650" i="9"/>
  <c r="C649" i="9"/>
  <c r="C647" i="9"/>
  <c r="F640" i="9"/>
  <c r="C639" i="9"/>
  <c r="C641" i="9" s="1"/>
  <c r="K638" i="9"/>
  <c r="M638" i="9" s="1"/>
  <c r="I638" i="9"/>
  <c r="G638" i="9"/>
  <c r="F638" i="9"/>
  <c r="K637" i="9"/>
  <c r="M637" i="9" s="1"/>
  <c r="I637" i="9"/>
  <c r="G637" i="9"/>
  <c r="F637" i="9"/>
  <c r="K636" i="9"/>
  <c r="M636" i="9" s="1"/>
  <c r="G636" i="9"/>
  <c r="I636" i="9" s="1"/>
  <c r="I564" i="9" s="1"/>
  <c r="F636" i="9"/>
  <c r="K635" i="9"/>
  <c r="M635" i="9" s="1"/>
  <c r="I635" i="9"/>
  <c r="G635" i="9"/>
  <c r="F635" i="9"/>
  <c r="K634" i="9"/>
  <c r="M634" i="9" s="1"/>
  <c r="I634" i="9"/>
  <c r="G634" i="9"/>
  <c r="F634" i="9"/>
  <c r="K633" i="9"/>
  <c r="M633" i="9" s="1"/>
  <c r="I633" i="9"/>
  <c r="G633" i="9"/>
  <c r="F633" i="9"/>
  <c r="K632" i="9"/>
  <c r="M632" i="9" s="1"/>
  <c r="G632" i="9"/>
  <c r="I632" i="9" s="1"/>
  <c r="F632" i="9"/>
  <c r="K631" i="9"/>
  <c r="M631" i="9" s="1"/>
  <c r="I631" i="9"/>
  <c r="G631" i="9"/>
  <c r="F631" i="9"/>
  <c r="K630" i="9"/>
  <c r="M630" i="9" s="1"/>
  <c r="I630" i="9"/>
  <c r="G630" i="9"/>
  <c r="F630" i="9"/>
  <c r="K629" i="9"/>
  <c r="M629" i="9" s="1"/>
  <c r="I629" i="9"/>
  <c r="G629" i="9"/>
  <c r="F629" i="9"/>
  <c r="M628" i="9"/>
  <c r="K628" i="9"/>
  <c r="G628" i="9"/>
  <c r="I628" i="9" s="1"/>
  <c r="F628" i="9"/>
  <c r="M627" i="9"/>
  <c r="K627" i="9"/>
  <c r="G627" i="9"/>
  <c r="I627" i="9" s="1"/>
  <c r="F627" i="9"/>
  <c r="K625" i="9"/>
  <c r="M625" i="9" s="1"/>
  <c r="G625" i="9"/>
  <c r="I625" i="9" s="1"/>
  <c r="F625" i="9"/>
  <c r="K624" i="9"/>
  <c r="M624" i="9" s="1"/>
  <c r="G624" i="9"/>
  <c r="I624" i="9" s="1"/>
  <c r="F624" i="9"/>
  <c r="F548" i="9" s="1"/>
  <c r="M623" i="9"/>
  <c r="K623" i="9"/>
  <c r="G623" i="9"/>
  <c r="I623" i="9" s="1"/>
  <c r="F623" i="9"/>
  <c r="M621" i="9"/>
  <c r="K621" i="9"/>
  <c r="G621" i="9"/>
  <c r="I621" i="9" s="1"/>
  <c r="F621" i="9"/>
  <c r="K620" i="9"/>
  <c r="M620" i="9" s="1"/>
  <c r="G620" i="9"/>
  <c r="I620" i="9" s="1"/>
  <c r="F620" i="9"/>
  <c r="K618" i="9"/>
  <c r="M618" i="9" s="1"/>
  <c r="G618" i="9"/>
  <c r="I618" i="9" s="1"/>
  <c r="I639" i="9" s="1"/>
  <c r="I641" i="9" s="1"/>
  <c r="F618" i="9"/>
  <c r="K617" i="9"/>
  <c r="M617" i="9" s="1"/>
  <c r="G617" i="9"/>
  <c r="I617" i="9" s="1"/>
  <c r="I541" i="9" s="1"/>
  <c r="F617" i="9"/>
  <c r="C616" i="9"/>
  <c r="K615" i="9"/>
  <c r="M615" i="9" s="1"/>
  <c r="I615" i="9"/>
  <c r="G615" i="9"/>
  <c r="F615" i="9"/>
  <c r="K614" i="9"/>
  <c r="M614" i="9" s="1"/>
  <c r="I614" i="9"/>
  <c r="G614" i="9"/>
  <c r="F614" i="9"/>
  <c r="K613" i="9"/>
  <c r="M613" i="9" s="1"/>
  <c r="G613" i="9"/>
  <c r="I613" i="9" s="1"/>
  <c r="F613" i="9"/>
  <c r="C607" i="9"/>
  <c r="F606" i="9"/>
  <c r="C605" i="9"/>
  <c r="K604" i="9"/>
  <c r="M604" i="9" s="1"/>
  <c r="G604" i="9"/>
  <c r="I604" i="9" s="1"/>
  <c r="F604" i="9"/>
  <c r="K603" i="9"/>
  <c r="M603" i="9" s="1"/>
  <c r="M565" i="9" s="1"/>
  <c r="I603" i="9"/>
  <c r="G603" i="9"/>
  <c r="F603" i="9"/>
  <c r="F565" i="9" s="1"/>
  <c r="M602" i="9"/>
  <c r="K602" i="9"/>
  <c r="G602" i="9"/>
  <c r="I602" i="9" s="1"/>
  <c r="F602" i="9"/>
  <c r="F564" i="9" s="1"/>
  <c r="M601" i="9"/>
  <c r="M563" i="9" s="1"/>
  <c r="K601" i="9"/>
  <c r="G601" i="9"/>
  <c r="I601" i="9" s="1"/>
  <c r="F601" i="9"/>
  <c r="K600" i="9"/>
  <c r="M600" i="9" s="1"/>
  <c r="M562" i="9" s="1"/>
  <c r="I600" i="9"/>
  <c r="I562" i="9" s="1"/>
  <c r="G600" i="9"/>
  <c r="F600" i="9"/>
  <c r="M599" i="9"/>
  <c r="K599" i="9"/>
  <c r="G599" i="9"/>
  <c r="I599" i="9" s="1"/>
  <c r="I561" i="9" s="1"/>
  <c r="F599" i="9"/>
  <c r="F561" i="9" s="1"/>
  <c r="M598" i="9"/>
  <c r="M560" i="9" s="1"/>
  <c r="K598" i="9"/>
  <c r="G598" i="9"/>
  <c r="I598" i="9" s="1"/>
  <c r="F598" i="9"/>
  <c r="F560" i="9" s="1"/>
  <c r="M597" i="9"/>
  <c r="M559" i="9" s="1"/>
  <c r="K597" i="9"/>
  <c r="G597" i="9"/>
  <c r="I597" i="9" s="1"/>
  <c r="I559" i="9" s="1"/>
  <c r="F597" i="9"/>
  <c r="F559" i="9" s="1"/>
  <c r="K596" i="9"/>
  <c r="M596" i="9" s="1"/>
  <c r="M558" i="9" s="1"/>
  <c r="G596" i="9"/>
  <c r="I596" i="9" s="1"/>
  <c r="F596" i="9"/>
  <c r="M595" i="9"/>
  <c r="M557" i="9" s="1"/>
  <c r="K595" i="9"/>
  <c r="G595" i="9"/>
  <c r="I595" i="9" s="1"/>
  <c r="I557" i="9" s="1"/>
  <c r="F595" i="9"/>
  <c r="F557" i="9" s="1"/>
  <c r="K594" i="9"/>
  <c r="M594" i="9" s="1"/>
  <c r="G594" i="9"/>
  <c r="I594" i="9" s="1"/>
  <c r="F594" i="9"/>
  <c r="F556" i="9" s="1"/>
  <c r="K593" i="9"/>
  <c r="M593" i="9" s="1"/>
  <c r="M555" i="9" s="1"/>
  <c r="G593" i="9"/>
  <c r="I593" i="9" s="1"/>
  <c r="F593" i="9"/>
  <c r="F555" i="9" s="1"/>
  <c r="K591" i="9"/>
  <c r="M591" i="9" s="1"/>
  <c r="M549" i="9" s="1"/>
  <c r="G591" i="9"/>
  <c r="I591" i="9" s="1"/>
  <c r="F591" i="9"/>
  <c r="K590" i="9"/>
  <c r="M590" i="9" s="1"/>
  <c r="G590" i="9"/>
  <c r="I590" i="9" s="1"/>
  <c r="I548" i="9" s="1"/>
  <c r="F590" i="9"/>
  <c r="K589" i="9"/>
  <c r="M589" i="9" s="1"/>
  <c r="M547" i="9" s="1"/>
  <c r="G589" i="9"/>
  <c r="I589" i="9" s="1"/>
  <c r="F589" i="9"/>
  <c r="K587" i="9"/>
  <c r="M587" i="9" s="1"/>
  <c r="G587" i="9"/>
  <c r="I587" i="9" s="1"/>
  <c r="I545" i="9" s="1"/>
  <c r="F587" i="9"/>
  <c r="K586" i="9"/>
  <c r="M586" i="9" s="1"/>
  <c r="M544" i="9" s="1"/>
  <c r="I586" i="9"/>
  <c r="G586" i="9"/>
  <c r="F586" i="9"/>
  <c r="K584" i="9"/>
  <c r="M584" i="9" s="1"/>
  <c r="M542" i="9" s="1"/>
  <c r="I584" i="9"/>
  <c r="I542" i="9" s="1"/>
  <c r="G584" i="9"/>
  <c r="F584" i="9"/>
  <c r="F542" i="9" s="1"/>
  <c r="K583" i="9"/>
  <c r="M583" i="9" s="1"/>
  <c r="G583" i="9"/>
  <c r="I583" i="9" s="1"/>
  <c r="F583" i="9"/>
  <c r="F541" i="9" s="1"/>
  <c r="C582" i="9"/>
  <c r="K581" i="9"/>
  <c r="M581" i="9" s="1"/>
  <c r="G581" i="9"/>
  <c r="I581" i="9" s="1"/>
  <c r="I539" i="9" s="1"/>
  <c r="F581" i="9"/>
  <c r="F539" i="9" s="1"/>
  <c r="M580" i="9"/>
  <c r="M538" i="9" s="1"/>
  <c r="K580" i="9"/>
  <c r="G580" i="9"/>
  <c r="I580" i="9" s="1"/>
  <c r="I538" i="9" s="1"/>
  <c r="F580" i="9"/>
  <c r="F538" i="9" s="1"/>
  <c r="K579" i="9"/>
  <c r="M579" i="9" s="1"/>
  <c r="G579" i="9"/>
  <c r="I579" i="9" s="1"/>
  <c r="F579" i="9"/>
  <c r="F605" i="9" s="1"/>
  <c r="M570" i="9"/>
  <c r="I570" i="9"/>
  <c r="F570" i="9"/>
  <c r="C570" i="9"/>
  <c r="C571" i="9" s="1"/>
  <c r="P539" i="9" s="1"/>
  <c r="C569" i="9"/>
  <c r="M566" i="9"/>
  <c r="F566" i="9"/>
  <c r="C566" i="9"/>
  <c r="C565" i="9"/>
  <c r="C564" i="9"/>
  <c r="F563" i="9"/>
  <c r="C563" i="9"/>
  <c r="C568" i="9" s="1"/>
  <c r="F562" i="9"/>
  <c r="C562" i="9"/>
  <c r="C567" i="9" s="1"/>
  <c r="C561" i="9"/>
  <c r="C560" i="9"/>
  <c r="C559" i="9"/>
  <c r="F558" i="9"/>
  <c r="C558" i="9"/>
  <c r="C557" i="9"/>
  <c r="I556" i="9"/>
  <c r="C556" i="9"/>
  <c r="C555" i="9"/>
  <c r="C549" i="9"/>
  <c r="C548" i="9"/>
  <c r="C551" i="9" s="1"/>
  <c r="C547" i="9"/>
  <c r="C550" i="9" s="1"/>
  <c r="M545" i="9"/>
  <c r="F545" i="9"/>
  <c r="C545" i="9"/>
  <c r="F544" i="9"/>
  <c r="C544" i="9"/>
  <c r="C542" i="9"/>
  <c r="C541" i="9"/>
  <c r="M539" i="9"/>
  <c r="C539" i="9"/>
  <c r="P538" i="9"/>
  <c r="C538" i="9"/>
  <c r="C537" i="9"/>
  <c r="C540" i="9" s="1"/>
  <c r="C529" i="9"/>
  <c r="C531" i="9" s="1"/>
  <c r="C528" i="9"/>
  <c r="C527" i="9"/>
  <c r="I526" i="9"/>
  <c r="M526" i="9" s="1"/>
  <c r="F526" i="9"/>
  <c r="I523" i="9"/>
  <c r="M523" i="9" s="1"/>
  <c r="F523" i="9"/>
  <c r="I522" i="9"/>
  <c r="M522" i="9" s="1"/>
  <c r="F522" i="9"/>
  <c r="I521" i="9"/>
  <c r="M521" i="9" s="1"/>
  <c r="F521" i="9"/>
  <c r="I520" i="9"/>
  <c r="M520" i="9" s="1"/>
  <c r="F520" i="9"/>
  <c r="I519" i="9"/>
  <c r="M519" i="9" s="1"/>
  <c r="F519" i="9"/>
  <c r="M518" i="9"/>
  <c r="I518" i="9"/>
  <c r="F518" i="9"/>
  <c r="M517" i="9"/>
  <c r="I517" i="9"/>
  <c r="F517" i="9"/>
  <c r="I516" i="9"/>
  <c r="M516" i="9" s="1"/>
  <c r="F516" i="9"/>
  <c r="I515" i="9"/>
  <c r="M515" i="9" s="1"/>
  <c r="F515" i="9"/>
  <c r="I514" i="9"/>
  <c r="M514" i="9" s="1"/>
  <c r="F514" i="9"/>
  <c r="I513" i="9"/>
  <c r="M513" i="9" s="1"/>
  <c r="F513" i="9"/>
  <c r="I512" i="9"/>
  <c r="M512" i="9" s="1"/>
  <c r="F512" i="9"/>
  <c r="C510" i="9"/>
  <c r="C509" i="9"/>
  <c r="I508" i="9"/>
  <c r="M508" i="9" s="1"/>
  <c r="F508" i="9"/>
  <c r="I507" i="9"/>
  <c r="M507" i="9" s="1"/>
  <c r="F507" i="9"/>
  <c r="I506" i="9"/>
  <c r="M506" i="9" s="1"/>
  <c r="F506" i="9"/>
  <c r="I505" i="9"/>
  <c r="M505" i="9" s="1"/>
  <c r="F505" i="9"/>
  <c r="I503" i="9"/>
  <c r="M503" i="9" s="1"/>
  <c r="F503" i="9"/>
  <c r="I501" i="9"/>
  <c r="M501" i="9" s="1"/>
  <c r="F501" i="9"/>
  <c r="I500" i="9"/>
  <c r="M500" i="9" s="1"/>
  <c r="F500" i="9"/>
  <c r="C499" i="9"/>
  <c r="I498" i="9"/>
  <c r="M498" i="9" s="1"/>
  <c r="F498" i="9"/>
  <c r="I497" i="9"/>
  <c r="M497" i="9" s="1"/>
  <c r="F497" i="9"/>
  <c r="M496" i="9"/>
  <c r="I496" i="9"/>
  <c r="F496" i="9"/>
  <c r="F529" i="9" s="1"/>
  <c r="F531" i="9" s="1"/>
  <c r="F489" i="9"/>
  <c r="C488" i="9"/>
  <c r="C490" i="9" s="1"/>
  <c r="K487" i="9"/>
  <c r="M487" i="9" s="1"/>
  <c r="G487" i="9"/>
  <c r="I487" i="9" s="1"/>
  <c r="F487" i="9"/>
  <c r="F427" i="9" s="1"/>
  <c r="M486" i="9"/>
  <c r="K486" i="9"/>
  <c r="G486" i="9"/>
  <c r="I486" i="9" s="1"/>
  <c r="F486" i="9"/>
  <c r="F485" i="9"/>
  <c r="K484" i="9"/>
  <c r="M484" i="9" s="1"/>
  <c r="I484" i="9"/>
  <c r="I424" i="9" s="1"/>
  <c r="G484" i="9"/>
  <c r="F484" i="9"/>
  <c r="K483" i="9"/>
  <c r="M483" i="9" s="1"/>
  <c r="G483" i="9"/>
  <c r="I483" i="9" s="1"/>
  <c r="F483" i="9"/>
  <c r="K482" i="9"/>
  <c r="M482" i="9" s="1"/>
  <c r="G482" i="9"/>
  <c r="I482" i="9" s="1"/>
  <c r="F482" i="9"/>
  <c r="K481" i="9"/>
  <c r="M481" i="9" s="1"/>
  <c r="G481" i="9"/>
  <c r="I481" i="9" s="1"/>
  <c r="F481" i="9"/>
  <c r="F421" i="9" s="1"/>
  <c r="K480" i="9"/>
  <c r="M480" i="9" s="1"/>
  <c r="G480" i="9"/>
  <c r="I480" i="9" s="1"/>
  <c r="F480" i="9"/>
  <c r="K479" i="9"/>
  <c r="M479" i="9" s="1"/>
  <c r="G479" i="9"/>
  <c r="I479" i="9" s="1"/>
  <c r="F479" i="9"/>
  <c r="F419" i="9" s="1"/>
  <c r="K478" i="9"/>
  <c r="M478" i="9" s="1"/>
  <c r="G478" i="9"/>
  <c r="I478" i="9" s="1"/>
  <c r="F478" i="9"/>
  <c r="K476" i="9"/>
  <c r="M476" i="9" s="1"/>
  <c r="G476" i="9"/>
  <c r="I476" i="9" s="1"/>
  <c r="F476" i="9"/>
  <c r="K475" i="9"/>
  <c r="M475" i="9" s="1"/>
  <c r="G475" i="9"/>
  <c r="I475" i="9" s="1"/>
  <c r="F475" i="9"/>
  <c r="M474" i="9"/>
  <c r="K474" i="9"/>
  <c r="G474" i="9"/>
  <c r="I474" i="9" s="1"/>
  <c r="F474" i="9"/>
  <c r="M473" i="9"/>
  <c r="K473" i="9"/>
  <c r="G473" i="9"/>
  <c r="I473" i="9" s="1"/>
  <c r="F473" i="9"/>
  <c r="K472" i="9"/>
  <c r="M472" i="9" s="1"/>
  <c r="M412" i="9" s="1"/>
  <c r="G472" i="9"/>
  <c r="I472" i="9" s="1"/>
  <c r="F472" i="9"/>
  <c r="C470" i="9"/>
  <c r="M469" i="9"/>
  <c r="I469" i="9"/>
  <c r="F469" i="9"/>
  <c r="M468" i="9"/>
  <c r="I468" i="9"/>
  <c r="F468" i="9"/>
  <c r="M467" i="9"/>
  <c r="I467" i="9"/>
  <c r="F467" i="9"/>
  <c r="F460" i="9"/>
  <c r="C459" i="9"/>
  <c r="K458" i="9"/>
  <c r="M458" i="9" s="1"/>
  <c r="I458" i="9"/>
  <c r="G458" i="9"/>
  <c r="F458" i="9"/>
  <c r="K457" i="9"/>
  <c r="M457" i="9" s="1"/>
  <c r="I457" i="9"/>
  <c r="G457" i="9"/>
  <c r="F457" i="9"/>
  <c r="F456" i="9"/>
  <c r="F425" i="9" s="1"/>
  <c r="M455" i="9"/>
  <c r="M424" i="9" s="1"/>
  <c r="K455" i="9"/>
  <c r="G455" i="9"/>
  <c r="I455" i="9" s="1"/>
  <c r="F455" i="9"/>
  <c r="F424" i="9" s="1"/>
  <c r="K454" i="9"/>
  <c r="M454" i="9" s="1"/>
  <c r="M423" i="9" s="1"/>
  <c r="G454" i="9"/>
  <c r="I454" i="9" s="1"/>
  <c r="F454" i="9"/>
  <c r="K453" i="9"/>
  <c r="M453" i="9" s="1"/>
  <c r="M422" i="9" s="1"/>
  <c r="I453" i="9"/>
  <c r="G453" i="9"/>
  <c r="F453" i="9"/>
  <c r="K452" i="9"/>
  <c r="M452" i="9" s="1"/>
  <c r="M421" i="9" s="1"/>
  <c r="G452" i="9"/>
  <c r="I452" i="9" s="1"/>
  <c r="F452" i="9"/>
  <c r="K451" i="9"/>
  <c r="M451" i="9" s="1"/>
  <c r="M420" i="9" s="1"/>
  <c r="G451" i="9"/>
  <c r="I451" i="9" s="1"/>
  <c r="F451" i="9"/>
  <c r="K450" i="9"/>
  <c r="M450" i="9" s="1"/>
  <c r="G450" i="9"/>
  <c r="I450" i="9" s="1"/>
  <c r="I419" i="9" s="1"/>
  <c r="F450" i="9"/>
  <c r="K449" i="9"/>
  <c r="M449" i="9" s="1"/>
  <c r="G449" i="9"/>
  <c r="I449" i="9" s="1"/>
  <c r="F449" i="9"/>
  <c r="K447" i="9"/>
  <c r="M447" i="9" s="1"/>
  <c r="M416" i="9" s="1"/>
  <c r="G447" i="9"/>
  <c r="I447" i="9" s="1"/>
  <c r="F447" i="9"/>
  <c r="K446" i="9"/>
  <c r="M446" i="9" s="1"/>
  <c r="M415" i="9" s="1"/>
  <c r="G446" i="9"/>
  <c r="I446" i="9" s="1"/>
  <c r="F446" i="9"/>
  <c r="K445" i="9"/>
  <c r="M445" i="9" s="1"/>
  <c r="G445" i="9"/>
  <c r="I445" i="9" s="1"/>
  <c r="I414" i="9" s="1"/>
  <c r="F445" i="9"/>
  <c r="F414" i="9" s="1"/>
  <c r="K444" i="9"/>
  <c r="M444" i="9" s="1"/>
  <c r="G444" i="9"/>
  <c r="I444" i="9" s="1"/>
  <c r="F444" i="9"/>
  <c r="M443" i="9"/>
  <c r="K443" i="9"/>
  <c r="G443" i="9"/>
  <c r="I443" i="9" s="1"/>
  <c r="F443" i="9"/>
  <c r="F412" i="9" s="1"/>
  <c r="M440" i="9"/>
  <c r="K440" i="9"/>
  <c r="G440" i="9"/>
  <c r="I440" i="9" s="1"/>
  <c r="F440" i="9"/>
  <c r="K439" i="9"/>
  <c r="M439" i="9" s="1"/>
  <c r="G439" i="9"/>
  <c r="I439" i="9" s="1"/>
  <c r="F439" i="9"/>
  <c r="K438" i="9"/>
  <c r="M438" i="9" s="1"/>
  <c r="I438" i="9"/>
  <c r="G438" i="9"/>
  <c r="F438" i="9"/>
  <c r="F407" i="9" s="1"/>
  <c r="F161" i="9" s="1"/>
  <c r="M432" i="9"/>
  <c r="M196" i="9" s="1"/>
  <c r="I432" i="9"/>
  <c r="F432" i="9" s="1"/>
  <c r="C432" i="9"/>
  <c r="C430" i="9"/>
  <c r="C429" i="9"/>
  <c r="C428" i="9"/>
  <c r="K427" i="9"/>
  <c r="G427" i="9"/>
  <c r="M426" i="9"/>
  <c r="K426" i="9"/>
  <c r="G426" i="9"/>
  <c r="F426" i="9"/>
  <c r="K424" i="9"/>
  <c r="G424" i="9"/>
  <c r="K423" i="9"/>
  <c r="G423" i="9"/>
  <c r="K422" i="9"/>
  <c r="G422" i="9"/>
  <c r="F422" i="9"/>
  <c r="K421" i="9"/>
  <c r="G421" i="9"/>
  <c r="K420" i="9"/>
  <c r="G420" i="9"/>
  <c r="K419" i="9"/>
  <c r="G419" i="9"/>
  <c r="K418" i="9"/>
  <c r="G418" i="9"/>
  <c r="F418" i="9"/>
  <c r="K416" i="9"/>
  <c r="G416" i="9"/>
  <c r="C416" i="9"/>
  <c r="K415" i="9"/>
  <c r="I415" i="9"/>
  <c r="G415" i="9"/>
  <c r="C415" i="9"/>
  <c r="K414" i="9"/>
  <c r="G414" i="9"/>
  <c r="C414" i="9"/>
  <c r="K413" i="9"/>
  <c r="G413" i="9"/>
  <c r="C413" i="9"/>
  <c r="K412" i="9"/>
  <c r="G412" i="9"/>
  <c r="C412" i="9"/>
  <c r="C411" i="9"/>
  <c r="C410" i="9"/>
  <c r="K409" i="9"/>
  <c r="G409" i="9"/>
  <c r="C409" i="9"/>
  <c r="K408" i="9"/>
  <c r="G408" i="9"/>
  <c r="C408" i="9"/>
  <c r="K407" i="9"/>
  <c r="G407" i="9"/>
  <c r="C407" i="9"/>
  <c r="F399" i="9"/>
  <c r="C398" i="9"/>
  <c r="C400" i="9" s="1"/>
  <c r="K397" i="9"/>
  <c r="M397" i="9" s="1"/>
  <c r="G397" i="9"/>
  <c r="I397" i="9" s="1"/>
  <c r="F397" i="9"/>
  <c r="M396" i="9"/>
  <c r="K396" i="9"/>
  <c r="G396" i="9"/>
  <c r="I396" i="9" s="1"/>
  <c r="F396" i="9"/>
  <c r="F395" i="9"/>
  <c r="K394" i="9"/>
  <c r="M394" i="9" s="1"/>
  <c r="I394" i="9"/>
  <c r="G394" i="9"/>
  <c r="F394" i="9"/>
  <c r="K393" i="9"/>
  <c r="M393" i="9" s="1"/>
  <c r="G393" i="9"/>
  <c r="I393" i="9" s="1"/>
  <c r="F393" i="9"/>
  <c r="K392" i="9"/>
  <c r="M392" i="9" s="1"/>
  <c r="I392" i="9"/>
  <c r="G392" i="9"/>
  <c r="F392" i="9"/>
  <c r="K391" i="9"/>
  <c r="M391" i="9" s="1"/>
  <c r="I391" i="9"/>
  <c r="G391" i="9"/>
  <c r="F391" i="9"/>
  <c r="K390" i="9"/>
  <c r="M390" i="9" s="1"/>
  <c r="I390" i="9"/>
  <c r="G390" i="9"/>
  <c r="F390" i="9"/>
  <c r="K389" i="9"/>
  <c r="M389" i="9" s="1"/>
  <c r="G389" i="9"/>
  <c r="I389" i="9" s="1"/>
  <c r="F389" i="9"/>
  <c r="K388" i="9"/>
  <c r="M388" i="9" s="1"/>
  <c r="I388" i="9"/>
  <c r="G388" i="9"/>
  <c r="F388" i="9"/>
  <c r="K386" i="9"/>
  <c r="M386" i="9" s="1"/>
  <c r="I386" i="9"/>
  <c r="G386" i="9"/>
  <c r="F386" i="9"/>
  <c r="K385" i="9"/>
  <c r="M385" i="9" s="1"/>
  <c r="I385" i="9"/>
  <c r="G385" i="9"/>
  <c r="F385" i="9"/>
  <c r="M384" i="9"/>
  <c r="K384" i="9"/>
  <c r="G384" i="9"/>
  <c r="I384" i="9" s="1"/>
  <c r="F384" i="9"/>
  <c r="M383" i="9"/>
  <c r="K383" i="9"/>
  <c r="G383" i="9"/>
  <c r="I383" i="9" s="1"/>
  <c r="F383" i="9"/>
  <c r="K382" i="9"/>
  <c r="M382" i="9" s="1"/>
  <c r="G382" i="9"/>
  <c r="I382" i="9" s="1"/>
  <c r="F382" i="9"/>
  <c r="C380" i="9"/>
  <c r="K379" i="9"/>
  <c r="M379" i="9" s="1"/>
  <c r="G379" i="9"/>
  <c r="I379" i="9" s="1"/>
  <c r="F379" i="9"/>
  <c r="K378" i="9"/>
  <c r="M378" i="9" s="1"/>
  <c r="I378" i="9"/>
  <c r="G378" i="9"/>
  <c r="F378" i="9"/>
  <c r="K377" i="9"/>
  <c r="M377" i="9" s="1"/>
  <c r="G377" i="9"/>
  <c r="I377" i="9" s="1"/>
  <c r="F377" i="9"/>
  <c r="F370" i="9"/>
  <c r="C369" i="9"/>
  <c r="K368" i="9"/>
  <c r="M368" i="9" s="1"/>
  <c r="G368" i="9"/>
  <c r="I368" i="9" s="1"/>
  <c r="F368" i="9"/>
  <c r="K367" i="9"/>
  <c r="M367" i="9" s="1"/>
  <c r="I367" i="9"/>
  <c r="G367" i="9"/>
  <c r="F367" i="9"/>
  <c r="F338" i="9" s="1"/>
  <c r="F366" i="9"/>
  <c r="F337" i="9" s="1"/>
  <c r="M365" i="9"/>
  <c r="K365" i="9"/>
  <c r="G365" i="9"/>
  <c r="I365" i="9" s="1"/>
  <c r="F365" i="9"/>
  <c r="F336" i="9" s="1"/>
  <c r="K364" i="9"/>
  <c r="M364" i="9" s="1"/>
  <c r="G364" i="9"/>
  <c r="I364" i="9" s="1"/>
  <c r="F364" i="9"/>
  <c r="M363" i="9"/>
  <c r="K363" i="9"/>
  <c r="G363" i="9"/>
  <c r="I363" i="9" s="1"/>
  <c r="F363" i="9"/>
  <c r="F334" i="9" s="1"/>
  <c r="K362" i="9"/>
  <c r="M362" i="9" s="1"/>
  <c r="G362" i="9"/>
  <c r="I362" i="9" s="1"/>
  <c r="F362" i="9"/>
  <c r="F333" i="9" s="1"/>
  <c r="M361" i="9"/>
  <c r="K361" i="9"/>
  <c r="G361" i="9"/>
  <c r="I361" i="9" s="1"/>
  <c r="F361" i="9"/>
  <c r="F332" i="9" s="1"/>
  <c r="K360" i="9"/>
  <c r="M360" i="9" s="1"/>
  <c r="G360" i="9"/>
  <c r="I360" i="9" s="1"/>
  <c r="F360" i="9"/>
  <c r="F331" i="9" s="1"/>
  <c r="M359" i="9"/>
  <c r="K359" i="9"/>
  <c r="G359" i="9"/>
  <c r="I359" i="9" s="1"/>
  <c r="F359" i="9"/>
  <c r="F330" i="9" s="1"/>
  <c r="K357" i="9"/>
  <c r="M357" i="9" s="1"/>
  <c r="G357" i="9"/>
  <c r="I357" i="9" s="1"/>
  <c r="F357" i="9"/>
  <c r="M356" i="9"/>
  <c r="K356" i="9"/>
  <c r="G356" i="9"/>
  <c r="I356" i="9" s="1"/>
  <c r="F356" i="9"/>
  <c r="F327" i="9" s="1"/>
  <c r="K355" i="9"/>
  <c r="M355" i="9" s="1"/>
  <c r="G355" i="9"/>
  <c r="I355" i="9" s="1"/>
  <c r="F355" i="9"/>
  <c r="M354" i="9"/>
  <c r="K354" i="9"/>
  <c r="G354" i="9"/>
  <c r="I354" i="9" s="1"/>
  <c r="F354" i="9"/>
  <c r="F325" i="9" s="1"/>
  <c r="K353" i="9"/>
  <c r="M353" i="9" s="1"/>
  <c r="G353" i="9"/>
  <c r="I353" i="9" s="1"/>
  <c r="F353" i="9"/>
  <c r="F324" i="9" s="1"/>
  <c r="C351" i="9"/>
  <c r="K350" i="9"/>
  <c r="M350" i="9" s="1"/>
  <c r="G350" i="9"/>
  <c r="I350" i="9" s="1"/>
  <c r="F350" i="9"/>
  <c r="K349" i="9"/>
  <c r="M349" i="9" s="1"/>
  <c r="I349" i="9"/>
  <c r="G349" i="9"/>
  <c r="F349" i="9"/>
  <c r="K348" i="9"/>
  <c r="M348" i="9" s="1"/>
  <c r="I348" i="9"/>
  <c r="G348" i="9"/>
  <c r="F348" i="9"/>
  <c r="M341" i="9"/>
  <c r="I341" i="9"/>
  <c r="F341" i="9" s="1"/>
  <c r="C341" i="9"/>
  <c r="K339" i="9"/>
  <c r="M339" i="9" s="1"/>
  <c r="G339" i="9"/>
  <c r="I339" i="9" s="1"/>
  <c r="F339" i="9"/>
  <c r="M338" i="9"/>
  <c r="K338" i="9"/>
  <c r="I338" i="9"/>
  <c r="G338" i="9"/>
  <c r="K336" i="9"/>
  <c r="G336" i="9"/>
  <c r="K335" i="9"/>
  <c r="G335" i="9"/>
  <c r="F335" i="9"/>
  <c r="K334" i="9"/>
  <c r="M333" i="9" s="1"/>
  <c r="G334" i="9"/>
  <c r="K333" i="9"/>
  <c r="I333" i="9"/>
  <c r="G333" i="9"/>
  <c r="M332" i="9"/>
  <c r="K332" i="9"/>
  <c r="M331" i="9" s="1"/>
  <c r="I332" i="9"/>
  <c r="G332" i="9"/>
  <c r="K331" i="9"/>
  <c r="M330" i="9" s="1"/>
  <c r="I331" i="9"/>
  <c r="G331" i="9"/>
  <c r="K330" i="9"/>
  <c r="I330" i="9"/>
  <c r="G330" i="9"/>
  <c r="I334" i="9" s="1"/>
  <c r="K328" i="9"/>
  <c r="M327" i="9" s="1"/>
  <c r="G328" i="9"/>
  <c r="I328" i="9" s="1"/>
  <c r="F328" i="9"/>
  <c r="C328" i="9"/>
  <c r="K327" i="9"/>
  <c r="I327" i="9"/>
  <c r="G327" i="9"/>
  <c r="C327" i="9"/>
  <c r="K326" i="9"/>
  <c r="M326" i="9" s="1"/>
  <c r="G326" i="9"/>
  <c r="I326" i="9" s="1"/>
  <c r="F326" i="9"/>
  <c r="C326" i="9"/>
  <c r="K325" i="9"/>
  <c r="M325" i="9" s="1"/>
  <c r="I325" i="9"/>
  <c r="G325" i="9"/>
  <c r="C325" i="9"/>
  <c r="K324" i="9"/>
  <c r="G324" i="9"/>
  <c r="C324" i="9"/>
  <c r="M324" i="9" s="1"/>
  <c r="C323" i="9"/>
  <c r="K321" i="9"/>
  <c r="I321" i="9"/>
  <c r="G321" i="9"/>
  <c r="F321" i="9"/>
  <c r="C321" i="9"/>
  <c r="M320" i="9"/>
  <c r="K320" i="9"/>
  <c r="G320" i="9"/>
  <c r="I320" i="9" s="1"/>
  <c r="F320" i="9"/>
  <c r="C320" i="9"/>
  <c r="K319" i="9"/>
  <c r="M319" i="9" s="1"/>
  <c r="I319" i="9"/>
  <c r="G319" i="9"/>
  <c r="F319" i="9"/>
  <c r="C319" i="9"/>
  <c r="C165" i="9" s="1"/>
  <c r="F312" i="9"/>
  <c r="C311" i="9"/>
  <c r="C313" i="9" s="1"/>
  <c r="K310" i="9"/>
  <c r="M310" i="9" s="1"/>
  <c r="G310" i="9"/>
  <c r="I310" i="9" s="1"/>
  <c r="F310" i="9"/>
  <c r="K309" i="9"/>
  <c r="M309" i="9" s="1"/>
  <c r="G309" i="9"/>
  <c r="I309" i="9" s="1"/>
  <c r="F309" i="9"/>
  <c r="F308" i="9"/>
  <c r="K307" i="9"/>
  <c r="M307" i="9" s="1"/>
  <c r="G307" i="9"/>
  <c r="I307" i="9" s="1"/>
  <c r="F307" i="9"/>
  <c r="F222" i="9" s="1"/>
  <c r="F188" i="9" s="1"/>
  <c r="K306" i="9"/>
  <c r="M306" i="9" s="1"/>
  <c r="G306" i="9"/>
  <c r="I306" i="9" s="1"/>
  <c r="F306" i="9"/>
  <c r="M305" i="9"/>
  <c r="K305" i="9"/>
  <c r="G305" i="9"/>
  <c r="I305" i="9" s="1"/>
  <c r="F305" i="9"/>
  <c r="K304" i="9"/>
  <c r="M304" i="9" s="1"/>
  <c r="G304" i="9"/>
  <c r="I304" i="9" s="1"/>
  <c r="F304" i="9"/>
  <c r="K303" i="9"/>
  <c r="M303" i="9" s="1"/>
  <c r="I303" i="9"/>
  <c r="G303" i="9"/>
  <c r="F303" i="9"/>
  <c r="K302" i="9"/>
  <c r="M302" i="9" s="1"/>
  <c r="G302" i="9"/>
  <c r="I302" i="9" s="1"/>
  <c r="F302" i="9"/>
  <c r="K301" i="9"/>
  <c r="M301" i="9" s="1"/>
  <c r="G301" i="9"/>
  <c r="I301" i="9" s="1"/>
  <c r="F301" i="9"/>
  <c r="K299" i="9"/>
  <c r="M299" i="9" s="1"/>
  <c r="G299" i="9"/>
  <c r="I299" i="9" s="1"/>
  <c r="F299" i="9"/>
  <c r="K298" i="9"/>
  <c r="M298" i="9" s="1"/>
  <c r="G298" i="9"/>
  <c r="I298" i="9" s="1"/>
  <c r="F298" i="9"/>
  <c r="K297" i="9"/>
  <c r="M297" i="9" s="1"/>
  <c r="G297" i="9"/>
  <c r="I297" i="9" s="1"/>
  <c r="F297" i="9"/>
  <c r="K296" i="9"/>
  <c r="M296" i="9" s="1"/>
  <c r="G296" i="9"/>
  <c r="I296" i="9" s="1"/>
  <c r="F296" i="9"/>
  <c r="K295" i="9"/>
  <c r="M295" i="9" s="1"/>
  <c r="G295" i="9"/>
  <c r="I295" i="9" s="1"/>
  <c r="F295" i="9"/>
  <c r="C294" i="9"/>
  <c r="K293" i="9"/>
  <c r="M293" i="9" s="1"/>
  <c r="G293" i="9"/>
  <c r="I293" i="9" s="1"/>
  <c r="F293" i="9"/>
  <c r="M292" i="9"/>
  <c r="K292" i="9"/>
  <c r="G292" i="9"/>
  <c r="I292" i="9" s="1"/>
  <c r="F292" i="9"/>
  <c r="K291" i="9"/>
  <c r="M291" i="9" s="1"/>
  <c r="G291" i="9"/>
  <c r="I291" i="9" s="1"/>
  <c r="F291" i="9"/>
  <c r="F284" i="9"/>
  <c r="C283" i="9"/>
  <c r="C285" i="9" s="1"/>
  <c r="K282" i="9"/>
  <c r="M282" i="9" s="1"/>
  <c r="G282" i="9"/>
  <c r="I282" i="9" s="1"/>
  <c r="F282" i="9"/>
  <c r="F225" i="9" s="1"/>
  <c r="F191" i="9" s="1"/>
  <c r="K281" i="9"/>
  <c r="M281" i="9" s="1"/>
  <c r="M224" i="9" s="1"/>
  <c r="G281" i="9"/>
  <c r="I281" i="9" s="1"/>
  <c r="F281" i="9"/>
  <c r="F280" i="9"/>
  <c r="F223" i="9" s="1"/>
  <c r="F189" i="9" s="1"/>
  <c r="K279" i="9"/>
  <c r="M279" i="9" s="1"/>
  <c r="G279" i="9"/>
  <c r="I279" i="9" s="1"/>
  <c r="F279" i="9"/>
  <c r="M278" i="9"/>
  <c r="K278" i="9"/>
  <c r="G278" i="9"/>
  <c r="I278" i="9" s="1"/>
  <c r="F278" i="9"/>
  <c r="F221" i="9" s="1"/>
  <c r="K277" i="9"/>
  <c r="M277" i="9" s="1"/>
  <c r="M220" i="9" s="1"/>
  <c r="G277" i="9"/>
  <c r="I277" i="9" s="1"/>
  <c r="F277" i="9"/>
  <c r="K276" i="9"/>
  <c r="M276" i="9" s="1"/>
  <c r="M219" i="9" s="1"/>
  <c r="G276" i="9"/>
  <c r="I276" i="9" s="1"/>
  <c r="F276" i="9"/>
  <c r="K275" i="9"/>
  <c r="M275" i="9" s="1"/>
  <c r="G275" i="9"/>
  <c r="I275" i="9" s="1"/>
  <c r="F275" i="9"/>
  <c r="K274" i="9"/>
  <c r="M274" i="9" s="1"/>
  <c r="G274" i="9"/>
  <c r="I274" i="9" s="1"/>
  <c r="F274" i="9"/>
  <c r="F217" i="9" s="1"/>
  <c r="K273" i="9"/>
  <c r="M273" i="9" s="1"/>
  <c r="G273" i="9"/>
  <c r="I273" i="9" s="1"/>
  <c r="F273" i="9"/>
  <c r="K271" i="9"/>
  <c r="M271" i="9" s="1"/>
  <c r="G271" i="9"/>
  <c r="I271" i="9" s="1"/>
  <c r="F271" i="9"/>
  <c r="F214" i="9" s="1"/>
  <c r="K270" i="9"/>
  <c r="M270" i="9" s="1"/>
  <c r="G270" i="9"/>
  <c r="I270" i="9" s="1"/>
  <c r="F270" i="9"/>
  <c r="M269" i="9"/>
  <c r="K269" i="9"/>
  <c r="G269" i="9"/>
  <c r="I269" i="9" s="1"/>
  <c r="F269" i="9"/>
  <c r="F212" i="9" s="1"/>
  <c r="F172" i="9" s="1"/>
  <c r="K268" i="9"/>
  <c r="M268" i="9" s="1"/>
  <c r="G268" i="9"/>
  <c r="I268" i="9" s="1"/>
  <c r="F268" i="9"/>
  <c r="K267" i="9"/>
  <c r="M267" i="9" s="1"/>
  <c r="G267" i="9"/>
  <c r="I267" i="9" s="1"/>
  <c r="F267" i="9"/>
  <c r="C266" i="9"/>
  <c r="K265" i="9"/>
  <c r="M265" i="9" s="1"/>
  <c r="G265" i="9"/>
  <c r="I265" i="9" s="1"/>
  <c r="I208" i="9" s="1"/>
  <c r="I167" i="9" s="1"/>
  <c r="F265" i="9"/>
  <c r="K264" i="9"/>
  <c r="M264" i="9" s="1"/>
  <c r="G264" i="9"/>
  <c r="I264" i="9" s="1"/>
  <c r="I207" i="9" s="1"/>
  <c r="F264" i="9"/>
  <c r="K263" i="9"/>
  <c r="M263" i="9" s="1"/>
  <c r="I263" i="9"/>
  <c r="G263" i="9"/>
  <c r="F263" i="9"/>
  <c r="F255" i="9"/>
  <c r="C254" i="9"/>
  <c r="C256" i="9" s="1"/>
  <c r="K253" i="9"/>
  <c r="M253" i="9" s="1"/>
  <c r="G253" i="9"/>
  <c r="I253" i="9" s="1"/>
  <c r="I225" i="9" s="1"/>
  <c r="F253" i="9"/>
  <c r="K252" i="9"/>
  <c r="M252" i="9" s="1"/>
  <c r="G252" i="9"/>
  <c r="I252" i="9" s="1"/>
  <c r="F252" i="9"/>
  <c r="F251" i="9"/>
  <c r="K250" i="9"/>
  <c r="M250" i="9" s="1"/>
  <c r="G250" i="9"/>
  <c r="I250" i="9" s="1"/>
  <c r="F250" i="9"/>
  <c r="K249" i="9"/>
  <c r="M249" i="9" s="1"/>
  <c r="G249" i="9"/>
  <c r="I249" i="9" s="1"/>
  <c r="F249" i="9"/>
  <c r="K248" i="9"/>
  <c r="M248" i="9" s="1"/>
  <c r="G248" i="9"/>
  <c r="I248" i="9" s="1"/>
  <c r="F248" i="9"/>
  <c r="F220" i="9" s="1"/>
  <c r="K247" i="9"/>
  <c r="M247" i="9" s="1"/>
  <c r="I247" i="9"/>
  <c r="G247" i="9"/>
  <c r="C247" i="9"/>
  <c r="F247" i="9" s="1"/>
  <c r="K246" i="9"/>
  <c r="M246" i="9" s="1"/>
  <c r="G246" i="9"/>
  <c r="I246" i="9" s="1"/>
  <c r="F246" i="9"/>
  <c r="K245" i="9"/>
  <c r="M245" i="9" s="1"/>
  <c r="G245" i="9"/>
  <c r="I245" i="9" s="1"/>
  <c r="F245" i="9"/>
  <c r="K244" i="9"/>
  <c r="M244" i="9" s="1"/>
  <c r="G244" i="9"/>
  <c r="I244" i="9" s="1"/>
  <c r="F244" i="9"/>
  <c r="F216" i="9" s="1"/>
  <c r="K242" i="9"/>
  <c r="M242" i="9" s="1"/>
  <c r="G242" i="9"/>
  <c r="I242" i="9" s="1"/>
  <c r="F242" i="9"/>
  <c r="K241" i="9"/>
  <c r="M241" i="9" s="1"/>
  <c r="G241" i="9"/>
  <c r="I241" i="9" s="1"/>
  <c r="F241" i="9"/>
  <c r="K240" i="9"/>
  <c r="M240" i="9" s="1"/>
  <c r="G240" i="9"/>
  <c r="I240" i="9" s="1"/>
  <c r="F240" i="9"/>
  <c r="M239" i="9"/>
  <c r="K239" i="9"/>
  <c r="G239" i="9"/>
  <c r="I239" i="9" s="1"/>
  <c r="F239" i="9"/>
  <c r="F211" i="9" s="1"/>
  <c r="K238" i="9"/>
  <c r="M238" i="9" s="1"/>
  <c r="G238" i="9"/>
  <c r="I238" i="9" s="1"/>
  <c r="F238" i="9"/>
  <c r="K236" i="9"/>
  <c r="M236" i="9" s="1"/>
  <c r="G236" i="9"/>
  <c r="I236" i="9" s="1"/>
  <c r="F236" i="9"/>
  <c r="K235" i="9"/>
  <c r="M235" i="9" s="1"/>
  <c r="G235" i="9"/>
  <c r="I235" i="9" s="1"/>
  <c r="F235" i="9"/>
  <c r="K234" i="9"/>
  <c r="M234" i="9" s="1"/>
  <c r="G234" i="9"/>
  <c r="I234" i="9" s="1"/>
  <c r="F234" i="9"/>
  <c r="M227" i="9"/>
  <c r="I227" i="9"/>
  <c r="F227" i="9" s="1"/>
  <c r="C227" i="9"/>
  <c r="C196" i="9" s="1"/>
  <c r="K225" i="9"/>
  <c r="G225" i="9"/>
  <c r="C225" i="9"/>
  <c r="K224" i="9"/>
  <c r="G224" i="9"/>
  <c r="C224" i="9"/>
  <c r="C223" i="9"/>
  <c r="K222" i="9"/>
  <c r="G222" i="9"/>
  <c r="C222" i="9"/>
  <c r="K221" i="9"/>
  <c r="G221" i="9"/>
  <c r="C221" i="9"/>
  <c r="K220" i="9"/>
  <c r="G220" i="9"/>
  <c r="C220" i="9"/>
  <c r="K219" i="9"/>
  <c r="G219" i="9"/>
  <c r="C219" i="9"/>
  <c r="K218" i="9"/>
  <c r="G218" i="9"/>
  <c r="C218" i="9"/>
  <c r="C184" i="9" s="1"/>
  <c r="K217" i="9"/>
  <c r="G217" i="9"/>
  <c r="C217" i="9"/>
  <c r="K216" i="9"/>
  <c r="G216" i="9"/>
  <c r="C216" i="9"/>
  <c r="K214" i="9"/>
  <c r="K366" i="9" s="1"/>
  <c r="M366" i="9" s="1"/>
  <c r="G214" i="9"/>
  <c r="G456" i="9" s="1"/>
  <c r="I456" i="9" s="1"/>
  <c r="C214" i="9"/>
  <c r="C174" i="9" s="1"/>
  <c r="K213" i="9"/>
  <c r="G213" i="9"/>
  <c r="C213" i="9"/>
  <c r="C173" i="9" s="1"/>
  <c r="C177" i="9" s="1"/>
  <c r="K212" i="9"/>
  <c r="G212" i="9"/>
  <c r="C212" i="9"/>
  <c r="K211" i="9"/>
  <c r="G211" i="9"/>
  <c r="C211" i="9"/>
  <c r="C171" i="9" s="1"/>
  <c r="C175" i="9" s="1"/>
  <c r="K210" i="9"/>
  <c r="G210" i="9"/>
  <c r="C210" i="9"/>
  <c r="K208" i="9"/>
  <c r="G208" i="9"/>
  <c r="F208" i="9"/>
  <c r="F167" i="9" s="1"/>
  <c r="C208" i="9"/>
  <c r="C167" i="9" s="1"/>
  <c r="K207" i="9"/>
  <c r="G207" i="9"/>
  <c r="F207" i="9"/>
  <c r="F166" i="9" s="1"/>
  <c r="C207" i="9"/>
  <c r="K206" i="9"/>
  <c r="G206" i="9"/>
  <c r="F206" i="9"/>
  <c r="F165" i="9" s="1"/>
  <c r="C206" i="9"/>
  <c r="C191" i="9"/>
  <c r="C190" i="9"/>
  <c r="C189" i="9"/>
  <c r="C188" i="9"/>
  <c r="C194" i="9" s="1"/>
  <c r="C187" i="9"/>
  <c r="C193" i="9" s="1"/>
  <c r="C186" i="9"/>
  <c r="C192" i="9" s="1"/>
  <c r="C185" i="9"/>
  <c r="C183" i="9"/>
  <c r="C182" i="9"/>
  <c r="C166" i="9"/>
  <c r="C168" i="9" s="1"/>
  <c r="C163" i="9"/>
  <c r="C162" i="9"/>
  <c r="C161" i="9"/>
  <c r="F154" i="9"/>
  <c r="C153" i="9"/>
  <c r="C155" i="9" s="1"/>
  <c r="K152" i="9"/>
  <c r="M152" i="9" s="1"/>
  <c r="G152" i="9"/>
  <c r="I152" i="9" s="1"/>
  <c r="F152" i="9"/>
  <c r="M151" i="9"/>
  <c r="K151" i="9"/>
  <c r="G151" i="9"/>
  <c r="I151" i="9" s="1"/>
  <c r="F151" i="9"/>
  <c r="K150" i="9"/>
  <c r="M150" i="9" s="1"/>
  <c r="G150" i="9"/>
  <c r="I150" i="9" s="1"/>
  <c r="F150" i="9"/>
  <c r="M149" i="9"/>
  <c r="K149" i="9"/>
  <c r="G149" i="9"/>
  <c r="I149" i="9" s="1"/>
  <c r="F149" i="9"/>
  <c r="K148" i="9"/>
  <c r="M148" i="9" s="1"/>
  <c r="G148" i="9"/>
  <c r="I148" i="9" s="1"/>
  <c r="F148" i="9"/>
  <c r="M147" i="9"/>
  <c r="K147" i="9"/>
  <c r="G147" i="9"/>
  <c r="I147" i="9" s="1"/>
  <c r="F147" i="9"/>
  <c r="F141" i="9"/>
  <c r="C140" i="9"/>
  <c r="C142" i="9" s="1"/>
  <c r="M139" i="9"/>
  <c r="K139" i="9"/>
  <c r="G139" i="9"/>
  <c r="I139" i="9" s="1"/>
  <c r="I94" i="9" s="1"/>
  <c r="F139" i="9"/>
  <c r="F94" i="9" s="1"/>
  <c r="K138" i="9"/>
  <c r="M138" i="9" s="1"/>
  <c r="G138" i="9"/>
  <c r="I138" i="9" s="1"/>
  <c r="F138" i="9"/>
  <c r="M137" i="9"/>
  <c r="M92" i="9" s="1"/>
  <c r="K137" i="9"/>
  <c r="G137" i="9"/>
  <c r="I137" i="9" s="1"/>
  <c r="F137" i="9"/>
  <c r="K136" i="9"/>
  <c r="M136" i="9" s="1"/>
  <c r="G136" i="9"/>
  <c r="I136" i="9" s="1"/>
  <c r="F136" i="9"/>
  <c r="M135" i="9"/>
  <c r="K135" i="9"/>
  <c r="G135" i="9"/>
  <c r="I135" i="9" s="1"/>
  <c r="F135" i="9"/>
  <c r="K134" i="9"/>
  <c r="M134" i="9" s="1"/>
  <c r="G134" i="9"/>
  <c r="I134" i="9" s="1"/>
  <c r="F134" i="9"/>
  <c r="F89" i="9" s="1"/>
  <c r="F128" i="9"/>
  <c r="C127" i="9"/>
  <c r="K126" i="9"/>
  <c r="G126" i="9"/>
  <c r="F126" i="9"/>
  <c r="K125" i="9"/>
  <c r="G125" i="9"/>
  <c r="F125" i="9"/>
  <c r="K124" i="9"/>
  <c r="G124" i="9"/>
  <c r="F124" i="9"/>
  <c r="M123" i="9"/>
  <c r="K123" i="9"/>
  <c r="G123" i="9"/>
  <c r="I123" i="9" s="1"/>
  <c r="F123" i="9"/>
  <c r="F91" i="9" s="1"/>
  <c r="K122" i="9"/>
  <c r="M122" i="9" s="1"/>
  <c r="G122" i="9"/>
  <c r="I122" i="9" s="1"/>
  <c r="F122" i="9"/>
  <c r="K121" i="9"/>
  <c r="M121" i="9" s="1"/>
  <c r="M127" i="9" s="1"/>
  <c r="M129" i="9" s="1"/>
  <c r="G121" i="9"/>
  <c r="I121" i="9" s="1"/>
  <c r="F121" i="9"/>
  <c r="C116" i="9"/>
  <c r="F115" i="9"/>
  <c r="C114" i="9"/>
  <c r="K113" i="9"/>
  <c r="G113" i="9"/>
  <c r="F113" i="9"/>
  <c r="K112" i="9"/>
  <c r="G112" i="9"/>
  <c r="F112" i="9"/>
  <c r="K111" i="9"/>
  <c r="G111" i="9"/>
  <c r="F111" i="9"/>
  <c r="F92" i="9" s="1"/>
  <c r="K110" i="9"/>
  <c r="M110" i="9" s="1"/>
  <c r="G110" i="9"/>
  <c r="I110" i="9" s="1"/>
  <c r="F110" i="9"/>
  <c r="K109" i="9"/>
  <c r="M109" i="9" s="1"/>
  <c r="G109" i="9"/>
  <c r="I109" i="9" s="1"/>
  <c r="F109" i="9"/>
  <c r="K108" i="9"/>
  <c r="M108" i="9" s="1"/>
  <c r="G108" i="9"/>
  <c r="I108" i="9" s="1"/>
  <c r="F108" i="9"/>
  <c r="M100" i="9"/>
  <c r="I100" i="9"/>
  <c r="F100" i="9" s="1"/>
  <c r="C100" i="9"/>
  <c r="C94" i="9"/>
  <c r="C93" i="9"/>
  <c r="C92" i="9"/>
  <c r="C91" i="9"/>
  <c r="C96" i="9" s="1"/>
  <c r="C90" i="9"/>
  <c r="C95" i="9" s="1"/>
  <c r="C89" i="9"/>
  <c r="P91" i="9" s="1"/>
  <c r="C84" i="9"/>
  <c r="F83" i="9"/>
  <c r="C80" i="9"/>
  <c r="I79" i="9"/>
  <c r="F79" i="9"/>
  <c r="I78" i="9"/>
  <c r="F78" i="9"/>
  <c r="I77" i="9"/>
  <c r="F77" i="9"/>
  <c r="I76" i="9"/>
  <c r="F76" i="9"/>
  <c r="I74" i="9"/>
  <c r="F74" i="9"/>
  <c r="I73" i="9"/>
  <c r="I82" i="9" s="1"/>
  <c r="I84" i="9" s="1"/>
  <c r="F73" i="9"/>
  <c r="I72" i="9"/>
  <c r="F72" i="9"/>
  <c r="F82" i="9" s="1"/>
  <c r="F84" i="9" s="1"/>
  <c r="C66" i="9"/>
  <c r="F65" i="9"/>
  <c r="C62" i="9"/>
  <c r="I61" i="9"/>
  <c r="I22" i="9" s="1"/>
  <c r="F61" i="9"/>
  <c r="I60" i="9"/>
  <c r="F60" i="9"/>
  <c r="I59" i="9"/>
  <c r="F59" i="9"/>
  <c r="I58" i="9"/>
  <c r="F58" i="9"/>
  <c r="I56" i="9"/>
  <c r="I17" i="9" s="1"/>
  <c r="F56" i="9"/>
  <c r="I55" i="9"/>
  <c r="F55" i="9"/>
  <c r="I54" i="9"/>
  <c r="I64" i="9" s="1"/>
  <c r="I66" i="9" s="1"/>
  <c r="F54" i="9"/>
  <c r="F64" i="9" s="1"/>
  <c r="F66" i="9" s="1"/>
  <c r="C48" i="9"/>
  <c r="F47" i="9"/>
  <c r="C44" i="9"/>
  <c r="I43" i="9"/>
  <c r="F43" i="9"/>
  <c r="I42" i="9"/>
  <c r="F42" i="9"/>
  <c r="I41" i="9"/>
  <c r="F41" i="9"/>
  <c r="I40" i="9"/>
  <c r="F40" i="9"/>
  <c r="F19" i="9" s="1"/>
  <c r="I38" i="9"/>
  <c r="F38" i="9"/>
  <c r="I37" i="9"/>
  <c r="I46" i="9" s="1"/>
  <c r="I48" i="9" s="1"/>
  <c r="F37" i="9"/>
  <c r="F16" i="9" s="1"/>
  <c r="I36" i="9"/>
  <c r="F36" i="9"/>
  <c r="I26" i="9"/>
  <c r="C26" i="9"/>
  <c r="C25" i="9"/>
  <c r="C24" i="9"/>
  <c r="C22" i="9"/>
  <c r="C21" i="9"/>
  <c r="I20" i="9"/>
  <c r="C20" i="9"/>
  <c r="C19" i="9"/>
  <c r="C17" i="9"/>
  <c r="C16" i="9"/>
  <c r="I15" i="9"/>
  <c r="C15" i="9"/>
  <c r="M90" i="9" l="1"/>
  <c r="F459" i="9"/>
  <c r="F409" i="9"/>
  <c r="F163" i="9" s="1"/>
  <c r="I566" i="9"/>
  <c r="M91" i="9"/>
  <c r="F537" i="9"/>
  <c r="F127" i="9"/>
  <c r="F129" i="9" s="1"/>
  <c r="M153" i="9"/>
  <c r="M155" i="9" s="1"/>
  <c r="F210" i="9"/>
  <c r="F170" i="9" s="1"/>
  <c r="M216" i="9"/>
  <c r="M182" i="9" s="1"/>
  <c r="F219" i="9"/>
  <c r="F185" i="9" s="1"/>
  <c r="I221" i="9"/>
  <c r="M335" i="9"/>
  <c r="I426" i="9"/>
  <c r="I427" i="9"/>
  <c r="I191" i="9" s="1"/>
  <c r="C797" i="9"/>
  <c r="C693" i="9"/>
  <c r="C695" i="9" s="1"/>
  <c r="P649" i="9" s="1"/>
  <c r="M211" i="9"/>
  <c r="M171" i="9" s="1"/>
  <c r="F93" i="9"/>
  <c r="M206" i="9"/>
  <c r="M165" i="9" s="1"/>
  <c r="M218" i="9"/>
  <c r="M184" i="9" s="1"/>
  <c r="F224" i="9"/>
  <c r="F46" i="9"/>
  <c r="F25" i="9" s="1"/>
  <c r="F27" i="9" s="1"/>
  <c r="F17" i="9"/>
  <c r="F20" i="9"/>
  <c r="F22" i="9"/>
  <c r="F114" i="9"/>
  <c r="F116" i="9" s="1"/>
  <c r="F90" i="9"/>
  <c r="I127" i="9"/>
  <c r="I129" i="9" s="1"/>
  <c r="F140" i="9"/>
  <c r="F142" i="9" s="1"/>
  <c r="F153" i="9"/>
  <c r="F155" i="9" s="1"/>
  <c r="C170" i="9"/>
  <c r="C226" i="9"/>
  <c r="F254" i="9"/>
  <c r="F256" i="9" s="1"/>
  <c r="F182" i="9"/>
  <c r="I166" i="9"/>
  <c r="M213" i="9"/>
  <c r="M173" i="9" s="1"/>
  <c r="F183" i="9"/>
  <c r="M222" i="9"/>
  <c r="M188" i="9" s="1"/>
  <c r="M190" i="9"/>
  <c r="M321" i="9"/>
  <c r="I324" i="9"/>
  <c r="M328" i="9"/>
  <c r="F549" i="9"/>
  <c r="I555" i="9"/>
  <c r="I752" i="9"/>
  <c r="I795" i="9" s="1"/>
  <c r="I797" i="9" s="1"/>
  <c r="M752" i="9"/>
  <c r="M647" i="9" s="1"/>
  <c r="C27" i="9"/>
  <c r="I16" i="9"/>
  <c r="I19" i="9"/>
  <c r="I21" i="9"/>
  <c r="I140" i="9"/>
  <c r="I142" i="9" s="1"/>
  <c r="I93" i="9"/>
  <c r="I92" i="9"/>
  <c r="C172" i="9"/>
  <c r="C176" i="9" s="1"/>
  <c r="F218" i="9"/>
  <c r="F190" i="9"/>
  <c r="M419" i="9"/>
  <c r="F413" i="9"/>
  <c r="F171" i="9" s="1"/>
  <c r="B33" i="13"/>
  <c r="B33" i="4"/>
  <c r="I549" i="9"/>
  <c r="M556" i="9"/>
  <c r="M564" i="9"/>
  <c r="F664" i="9"/>
  <c r="F688" i="9"/>
  <c r="I688" i="9"/>
  <c r="F21" i="9"/>
  <c r="C23" i="9"/>
  <c r="F26" i="9"/>
  <c r="C10" i="12"/>
  <c r="B9" i="4"/>
  <c r="C10" i="8"/>
  <c r="B9" i="13"/>
  <c r="C99" i="9"/>
  <c r="C101" i="9" s="1"/>
  <c r="P92" i="9" s="1"/>
  <c r="M140" i="9"/>
  <c r="M142" i="9" s="1"/>
  <c r="M93" i="9"/>
  <c r="M94" i="9"/>
  <c r="C209" i="9"/>
  <c r="C169" i="9" s="1"/>
  <c r="P162" i="9" s="1"/>
  <c r="F283" i="9"/>
  <c r="F285" i="9" s="1"/>
  <c r="I213" i="9"/>
  <c r="I173" i="9" s="1"/>
  <c r="I218" i="9"/>
  <c r="M225" i="9"/>
  <c r="M208" i="9"/>
  <c r="M167" i="9" s="1"/>
  <c r="F213" i="9"/>
  <c r="K308" i="9"/>
  <c r="M308" i="9" s="1"/>
  <c r="M311" i="9" s="1"/>
  <c r="M313" i="9" s="1"/>
  <c r="C322" i="9"/>
  <c r="I565" i="9"/>
  <c r="M541" i="9"/>
  <c r="M561" i="9"/>
  <c r="F647" i="9"/>
  <c r="M668" i="9"/>
  <c r="M672" i="9"/>
  <c r="M674" i="9"/>
  <c r="I676" i="9"/>
  <c r="M679" i="9"/>
  <c r="I650" i="9"/>
  <c r="I408" i="9"/>
  <c r="I162" i="9" s="1"/>
  <c r="M414" i="9"/>
  <c r="M418" i="9"/>
  <c r="F420" i="9"/>
  <c r="I413" i="9"/>
  <c r="F639" i="9"/>
  <c r="F641" i="9" s="1"/>
  <c r="C652" i="9"/>
  <c r="P648" i="9" s="1"/>
  <c r="M656" i="9"/>
  <c r="I665" i="9"/>
  <c r="M680" i="9"/>
  <c r="F680" i="9"/>
  <c r="F186" i="9"/>
  <c r="M408" i="9"/>
  <c r="M162" i="9" s="1"/>
  <c r="M409" i="9"/>
  <c r="M163" i="9" s="1"/>
  <c r="M413" i="9"/>
  <c r="F415" i="9"/>
  <c r="F416" i="9"/>
  <c r="F174" i="9" s="1"/>
  <c r="I420" i="9"/>
  <c r="I423" i="9"/>
  <c r="F408" i="9"/>
  <c r="F162" i="9" s="1"/>
  <c r="F423" i="9"/>
  <c r="F187" i="9" s="1"/>
  <c r="F547" i="9"/>
  <c r="I563" i="9"/>
  <c r="I537" i="9"/>
  <c r="I558" i="9"/>
  <c r="I560" i="9"/>
  <c r="I651" i="9"/>
  <c r="F660" i="9"/>
  <c r="F661" i="9"/>
  <c r="F683" i="9"/>
  <c r="M754" i="9"/>
  <c r="M649" i="9" s="1"/>
  <c r="I677" i="9"/>
  <c r="F99" i="9"/>
  <c r="F101" i="9" s="1"/>
  <c r="I153" i="9"/>
  <c r="I155" i="9" s="1"/>
  <c r="M210" i="9"/>
  <c r="M170" i="9" s="1"/>
  <c r="M214" i="9"/>
  <c r="M174" i="9" s="1"/>
  <c r="M221" i="9"/>
  <c r="F48" i="9"/>
  <c r="M89" i="9"/>
  <c r="Q88" i="9" s="1"/>
  <c r="M114" i="9"/>
  <c r="I210" i="9"/>
  <c r="I211" i="9"/>
  <c r="I171" i="9" s="1"/>
  <c r="I212" i="9"/>
  <c r="I172" i="9" s="1"/>
  <c r="I214" i="9"/>
  <c r="I216" i="9"/>
  <c r="I217" i="9"/>
  <c r="I183" i="9" s="1"/>
  <c r="I219" i="9"/>
  <c r="I220" i="9"/>
  <c r="I222" i="9"/>
  <c r="I224" i="9"/>
  <c r="I190" i="9" s="1"/>
  <c r="I206" i="9"/>
  <c r="I165" i="9" s="1"/>
  <c r="M212" i="9"/>
  <c r="M217" i="9"/>
  <c r="M183" i="9" s="1"/>
  <c r="M185" i="9"/>
  <c r="I114" i="9"/>
  <c r="I89" i="9"/>
  <c r="P88" i="9" s="1"/>
  <c r="I90" i="9"/>
  <c r="I91" i="9"/>
  <c r="M207" i="9"/>
  <c r="M166" i="9" s="1"/>
  <c r="G223" i="9"/>
  <c r="C228" i="9"/>
  <c r="F15" i="9"/>
  <c r="I25" i="9"/>
  <c r="I27" i="9" s="1"/>
  <c r="C129" i="9"/>
  <c r="K251" i="9"/>
  <c r="M251" i="9" s="1"/>
  <c r="M254" i="9" s="1"/>
  <c r="M256" i="9" s="1"/>
  <c r="K280" i="9"/>
  <c r="M280" i="9" s="1"/>
  <c r="G337" i="9"/>
  <c r="I336" i="9" s="1"/>
  <c r="G425" i="9"/>
  <c r="P535" i="9"/>
  <c r="I744" i="9"/>
  <c r="F744" i="9"/>
  <c r="I335" i="9"/>
  <c r="I187" i="9" s="1"/>
  <c r="F607" i="9"/>
  <c r="I196" i="9"/>
  <c r="F196" i="9" s="1"/>
  <c r="F226" i="9"/>
  <c r="G251" i="9"/>
  <c r="I251" i="9" s="1"/>
  <c r="I254" i="9" s="1"/>
  <c r="I256" i="9" s="1"/>
  <c r="G280" i="9"/>
  <c r="I280" i="9" s="1"/>
  <c r="F311" i="9"/>
  <c r="F313" i="9" s="1"/>
  <c r="M334" i="9"/>
  <c r="M186" i="9" s="1"/>
  <c r="M337" i="9"/>
  <c r="M369" i="9"/>
  <c r="M407" i="9"/>
  <c r="M161" i="9" s="1"/>
  <c r="I488" i="9"/>
  <c r="I490" i="9" s="1"/>
  <c r="G485" i="9"/>
  <c r="I485" i="9" s="1"/>
  <c r="I605" i="9"/>
  <c r="I425" i="9"/>
  <c r="I337" i="9"/>
  <c r="C371" i="9"/>
  <c r="C340" i="9"/>
  <c r="C342" i="9" s="1"/>
  <c r="F461" i="9"/>
  <c r="K425" i="9"/>
  <c r="K485" i="9"/>
  <c r="M485" i="9" s="1"/>
  <c r="M488" i="9" s="1"/>
  <c r="M490" i="9" s="1"/>
  <c r="K395" i="9"/>
  <c r="M395" i="9" s="1"/>
  <c r="M398" i="9" s="1"/>
  <c r="M400" i="9" s="1"/>
  <c r="K456" i="9"/>
  <c r="M456" i="9" s="1"/>
  <c r="M425" i="9" s="1"/>
  <c r="K337" i="9"/>
  <c r="M336" i="9" s="1"/>
  <c r="K223" i="9"/>
  <c r="G308" i="9"/>
  <c r="I308" i="9" s="1"/>
  <c r="I311" i="9" s="1"/>
  <c r="I313" i="9" s="1"/>
  <c r="F369" i="9"/>
  <c r="G366" i="9"/>
  <c r="I366" i="9" s="1"/>
  <c r="I369" i="9" s="1"/>
  <c r="G395" i="9"/>
  <c r="I395" i="9" s="1"/>
  <c r="I398" i="9" s="1"/>
  <c r="I400" i="9" s="1"/>
  <c r="C431" i="9"/>
  <c r="C195" i="9" s="1"/>
  <c r="C197" i="9" s="1"/>
  <c r="P163" i="9" s="1"/>
  <c r="C461" i="9"/>
  <c r="M529" i="9"/>
  <c r="M531" i="9" s="1"/>
  <c r="M675" i="9"/>
  <c r="F398" i="9"/>
  <c r="F400" i="9" s="1"/>
  <c r="I459" i="9"/>
  <c r="I407" i="9"/>
  <c r="I161" i="9" s="1"/>
  <c r="I418" i="9"/>
  <c r="I422" i="9"/>
  <c r="M427" i="9"/>
  <c r="I544" i="9"/>
  <c r="I547" i="9"/>
  <c r="I664" i="9"/>
  <c r="F488" i="9"/>
  <c r="F490" i="9" s="1"/>
  <c r="I529" i="9"/>
  <c r="I531" i="9" s="1"/>
  <c r="M605" i="9"/>
  <c r="M537" i="9"/>
  <c r="Q535" i="9" s="1"/>
  <c r="I409" i="9"/>
  <c r="I163" i="9" s="1"/>
  <c r="I412" i="9"/>
  <c r="I416" i="9"/>
  <c r="I421" i="9"/>
  <c r="M548" i="9"/>
  <c r="M639" i="9"/>
  <c r="M641" i="9" s="1"/>
  <c r="M744" i="9"/>
  <c r="F656" i="9"/>
  <c r="F665" i="9"/>
  <c r="F667" i="9"/>
  <c r="M681" i="9"/>
  <c r="M691" i="9"/>
  <c r="P159" i="9" l="1"/>
  <c r="M795" i="9"/>
  <c r="M797" i="9" s="1"/>
  <c r="F569" i="9"/>
  <c r="F571" i="9" s="1"/>
  <c r="I647" i="9"/>
  <c r="P645" i="9" s="1"/>
  <c r="I182" i="9"/>
  <c r="F173" i="9"/>
  <c r="B21" i="13"/>
  <c r="B21" i="4"/>
  <c r="Q159" i="9"/>
  <c r="M172" i="9"/>
  <c r="I184" i="9"/>
  <c r="M191" i="9"/>
  <c r="M223" i="9"/>
  <c r="I186" i="9"/>
  <c r="I174" i="9"/>
  <c r="M187" i="9"/>
  <c r="B45" i="13"/>
  <c r="B45" i="4"/>
  <c r="F184" i="9"/>
  <c r="I371" i="9"/>
  <c r="I340" i="9"/>
  <c r="I342" i="9" s="1"/>
  <c r="F371" i="9"/>
  <c r="F340" i="9"/>
  <c r="F342" i="9" s="1"/>
  <c r="F228" i="9"/>
  <c r="M189" i="9"/>
  <c r="I170" i="9"/>
  <c r="M283" i="9"/>
  <c r="I607" i="9"/>
  <c r="I569" i="9"/>
  <c r="I571" i="9" s="1"/>
  <c r="P534" i="9" s="1"/>
  <c r="M340" i="9"/>
  <c r="M342" i="9" s="1"/>
  <c r="M371" i="9"/>
  <c r="I223" i="9"/>
  <c r="I189" i="9" s="1"/>
  <c r="F746" i="9"/>
  <c r="F693" i="9"/>
  <c r="F695" i="9" s="1"/>
  <c r="I185" i="9"/>
  <c r="M459" i="9"/>
  <c r="I746" i="9"/>
  <c r="I693" i="9"/>
  <c r="I695" i="9" s="1"/>
  <c r="P644" i="9" s="1"/>
  <c r="I461" i="9"/>
  <c r="I431" i="9"/>
  <c r="F431" i="9"/>
  <c r="M746" i="9"/>
  <c r="M693" i="9"/>
  <c r="M695" i="9" s="1"/>
  <c r="Q644" i="9" s="1"/>
  <c r="B42" i="13" s="1"/>
  <c r="M607" i="9"/>
  <c r="M569" i="9"/>
  <c r="M571" i="9" s="1"/>
  <c r="Q534" i="9" s="1"/>
  <c r="Q645" i="9"/>
  <c r="I99" i="9"/>
  <c r="I101" i="9" s="1"/>
  <c r="P87" i="9" s="1"/>
  <c r="I116" i="9"/>
  <c r="I283" i="9"/>
  <c r="I188" i="9"/>
  <c r="M99" i="9"/>
  <c r="M101" i="9" s="1"/>
  <c r="Q87" i="9" s="1"/>
  <c r="M116" i="9"/>
  <c r="B30" i="13" l="1"/>
  <c r="C7" i="8"/>
  <c r="B6" i="4"/>
  <c r="B49" i="13"/>
  <c r="B57" i="13"/>
  <c r="B105" i="13" s="1"/>
  <c r="E10" i="12" s="1"/>
  <c r="B30" i="4"/>
  <c r="B6" i="13"/>
  <c r="C7" i="12"/>
  <c r="C14" i="12" s="1"/>
  <c r="B42" i="4"/>
  <c r="M431" i="9"/>
  <c r="M461" i="9"/>
  <c r="I226" i="9"/>
  <c r="I285" i="9"/>
  <c r="M285" i="9"/>
  <c r="M226" i="9"/>
  <c r="F195" i="9"/>
  <c r="F197" i="9" s="1"/>
  <c r="B13" i="13" l="1"/>
  <c r="B37" i="13"/>
  <c r="M195" i="9"/>
  <c r="M197" i="9" s="1"/>
  <c r="Q158" i="9" s="1"/>
  <c r="M228" i="9"/>
  <c r="I228" i="9"/>
  <c r="I195" i="9"/>
  <c r="I197" i="9" s="1"/>
  <c r="P158" i="9" s="1"/>
  <c r="B18" i="4" l="1"/>
  <c r="B18" i="13"/>
  <c r="B25" i="13" l="1"/>
  <c r="B54" i="13"/>
  <c r="A8" i="8"/>
  <c r="A9" i="8" s="1"/>
  <c r="A10" i="8" s="1"/>
  <c r="A11" i="8" s="1"/>
  <c r="A12" i="8" s="1"/>
  <c r="A13" i="8" s="1"/>
  <c r="A14" i="8" s="1"/>
  <c r="A15" i="8" s="1"/>
  <c r="B61" i="13" l="1"/>
  <c r="C14" i="8"/>
  <c r="D18" i="6" l="1"/>
  <c r="E18" i="6"/>
  <c r="F18" i="6"/>
  <c r="G18" i="6"/>
  <c r="H18" i="6"/>
  <c r="I18" i="6"/>
  <c r="J18" i="6"/>
  <c r="B93" i="4" l="1"/>
  <c r="A14" i="6"/>
  <c r="A15" i="6" s="1"/>
  <c r="A16" i="6" s="1"/>
  <c r="A17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J11" i="6"/>
  <c r="I11" i="6"/>
  <c r="H11" i="6"/>
  <c r="G11" i="6"/>
  <c r="F11" i="6"/>
  <c r="E11" i="6"/>
  <c r="D11" i="6"/>
  <c r="C11" i="6"/>
  <c r="J10" i="6"/>
  <c r="I10" i="6"/>
  <c r="H10" i="6"/>
  <c r="G10" i="6"/>
  <c r="F10" i="6"/>
  <c r="E10" i="6"/>
  <c r="D10" i="6"/>
  <c r="C10" i="6"/>
  <c r="J9" i="6"/>
  <c r="I9" i="6"/>
  <c r="H9" i="6"/>
  <c r="G9" i="6"/>
  <c r="F9" i="6"/>
  <c r="E9" i="6"/>
  <c r="C9" i="6"/>
  <c r="B5" i="6"/>
  <c r="B4" i="6"/>
  <c r="B2" i="6"/>
  <c r="M42" i="3" l="1"/>
  <c r="J41" i="3" s="1"/>
  <c r="J38" i="3"/>
  <c r="J36" i="3"/>
  <c r="K33" i="3"/>
  <c r="J33" i="3"/>
  <c r="I33" i="3"/>
  <c r="H33" i="3"/>
  <c r="G33" i="3"/>
  <c r="F33" i="3"/>
  <c r="E33" i="3"/>
  <c r="D33" i="3"/>
  <c r="P160" i="9" l="1"/>
  <c r="B19" i="13"/>
  <c r="P646" i="9"/>
  <c r="B43" i="13"/>
  <c r="B44" i="13" s="1"/>
  <c r="B46" i="13" s="1"/>
  <c r="B19" i="4"/>
  <c r="P536" i="9"/>
  <c r="B31" i="13"/>
  <c r="B32" i="13" s="1"/>
  <c r="B34" i="13" s="1"/>
  <c r="J40" i="3"/>
  <c r="B31" i="4"/>
  <c r="P89" i="9"/>
  <c r="B7" i="4"/>
  <c r="B8" i="4" s="1"/>
  <c r="B10" i="4" s="1"/>
  <c r="B7" i="13"/>
  <c r="B8" i="13" s="1"/>
  <c r="B10" i="13" s="1"/>
  <c r="B79" i="13"/>
  <c r="B79" i="4"/>
  <c r="B67" i="13"/>
  <c r="B91" i="13" s="1"/>
  <c r="B67" i="4"/>
  <c r="B91" i="4" s="1"/>
  <c r="B43" i="4"/>
  <c r="B49" i="4"/>
  <c r="B32" i="4"/>
  <c r="B34" i="4" s="1"/>
  <c r="B37" i="4"/>
  <c r="B13" i="4"/>
  <c r="B25" i="4"/>
  <c r="B55" i="4"/>
  <c r="B54" i="4"/>
  <c r="B57" i="4"/>
  <c r="B44" i="4"/>
  <c r="B46" i="4" s="1"/>
  <c r="B20" i="4"/>
  <c r="B22" i="4" s="1"/>
  <c r="J37" i="3"/>
  <c r="J39" i="3"/>
  <c r="K46" i="13" l="1"/>
  <c r="H46" i="13"/>
  <c r="G46" i="13"/>
  <c r="D46" i="13"/>
  <c r="J46" i="13"/>
  <c r="I46" i="13"/>
  <c r="E46" i="13"/>
  <c r="F46" i="13"/>
  <c r="F34" i="13"/>
  <c r="E34" i="13"/>
  <c r="G34" i="13"/>
  <c r="D34" i="13"/>
  <c r="K34" i="13"/>
  <c r="H34" i="13"/>
  <c r="J34" i="13"/>
  <c r="I34" i="13"/>
  <c r="C8" i="8"/>
  <c r="C9" i="8" s="1"/>
  <c r="C11" i="8" s="1"/>
  <c r="Q89" i="9"/>
  <c r="P90" i="9"/>
  <c r="Q536" i="9"/>
  <c r="Q537" i="9" s="1"/>
  <c r="P537" i="9"/>
  <c r="B55" i="13"/>
  <c r="B56" i="13" s="1"/>
  <c r="B58" i="13" s="1"/>
  <c r="B20" i="13"/>
  <c r="B22" i="13" s="1"/>
  <c r="H10" i="13"/>
  <c r="E10" i="13"/>
  <c r="K10" i="13"/>
  <c r="D10" i="13"/>
  <c r="F10" i="13"/>
  <c r="G10" i="13"/>
  <c r="J10" i="13"/>
  <c r="I10" i="13"/>
  <c r="Q646" i="9"/>
  <c r="Q647" i="9" s="1"/>
  <c r="P647" i="9"/>
  <c r="Q160" i="9"/>
  <c r="Q161" i="9" s="1"/>
  <c r="P161" i="9"/>
  <c r="K22" i="4"/>
  <c r="J22" i="4"/>
  <c r="I22" i="4"/>
  <c r="H22" i="4"/>
  <c r="J34" i="4"/>
  <c r="K34" i="4"/>
  <c r="H34" i="4"/>
  <c r="I34" i="4"/>
  <c r="K46" i="4"/>
  <c r="J46" i="4"/>
  <c r="I46" i="4"/>
  <c r="H46" i="4"/>
  <c r="J10" i="4"/>
  <c r="K10" i="4"/>
  <c r="H10" i="4"/>
  <c r="I10" i="4"/>
  <c r="B105" i="4"/>
  <c r="B103" i="4"/>
  <c r="E8" i="8" s="1"/>
  <c r="B56" i="4"/>
  <c r="B58" i="4" s="1"/>
  <c r="B61" i="4"/>
  <c r="F46" i="4"/>
  <c r="E46" i="4"/>
  <c r="D46" i="4"/>
  <c r="G46" i="4"/>
  <c r="D22" i="4"/>
  <c r="E22" i="4"/>
  <c r="F22" i="4"/>
  <c r="G22" i="4"/>
  <c r="F34" i="4"/>
  <c r="G34" i="4"/>
  <c r="D34" i="4"/>
  <c r="E34" i="4"/>
  <c r="E10" i="4"/>
  <c r="F10" i="4"/>
  <c r="G10" i="4"/>
  <c r="D10" i="4"/>
  <c r="C58" i="2"/>
  <c r="H57" i="2"/>
  <c r="E57" i="2"/>
  <c r="G57" i="2" s="1"/>
  <c r="E56" i="2"/>
  <c r="G56" i="2" s="1"/>
  <c r="E55" i="2"/>
  <c r="E58" i="2" s="1"/>
  <c r="C49" i="2"/>
  <c r="E48" i="2"/>
  <c r="G48" i="2" s="1"/>
  <c r="H47" i="2"/>
  <c r="E47" i="2"/>
  <c r="G47" i="2" s="1"/>
  <c r="E46" i="2"/>
  <c r="E49" i="2" s="1"/>
  <c r="G36" i="2"/>
  <c r="M35" i="2"/>
  <c r="H35" i="2"/>
  <c r="M34" i="2"/>
  <c r="H34" i="2"/>
  <c r="G34" i="2"/>
  <c r="H33" i="2"/>
  <c r="G33" i="2"/>
  <c r="E26" i="2"/>
  <c r="E25" i="2"/>
  <c r="C27" i="2"/>
  <c r="E24" i="2"/>
  <c r="H16" i="2"/>
  <c r="G16" i="2"/>
  <c r="C17" i="2"/>
  <c r="H15" i="2"/>
  <c r="G14" i="2"/>
  <c r="C8" i="2"/>
  <c r="H7" i="2"/>
  <c r="H6" i="2"/>
  <c r="H5" i="2"/>
  <c r="G5" i="2"/>
  <c r="Q165" i="9" l="1"/>
  <c r="Q164" i="9"/>
  <c r="P650" i="9"/>
  <c r="P651" i="9"/>
  <c r="P93" i="9"/>
  <c r="P94" i="9"/>
  <c r="H48" i="2"/>
  <c r="Q650" i="9"/>
  <c r="Q651" i="9"/>
  <c r="H58" i="13"/>
  <c r="D58" i="13"/>
  <c r="J58" i="13"/>
  <c r="I58" i="13"/>
  <c r="E58" i="13"/>
  <c r="K58" i="13"/>
  <c r="G58" i="13"/>
  <c r="F58" i="13"/>
  <c r="C8" i="12"/>
  <c r="C9" i="12" s="1"/>
  <c r="C11" i="12" s="1"/>
  <c r="Q90" i="9"/>
  <c r="B103" i="13"/>
  <c r="E8" i="12" s="1"/>
  <c r="Q541" i="9"/>
  <c r="Q540" i="9"/>
  <c r="G22" i="13"/>
  <c r="F22" i="13"/>
  <c r="J22" i="13"/>
  <c r="K22" i="13"/>
  <c r="H22" i="13"/>
  <c r="D22" i="13"/>
  <c r="E22" i="13"/>
  <c r="I22" i="13"/>
  <c r="P164" i="9"/>
  <c r="P165" i="9"/>
  <c r="P540" i="9"/>
  <c r="P541" i="9"/>
  <c r="E10" i="8"/>
  <c r="J58" i="4"/>
  <c r="K58" i="4"/>
  <c r="H58" i="4"/>
  <c r="I58" i="4"/>
  <c r="D58" i="4"/>
  <c r="G58" i="4"/>
  <c r="F58" i="4"/>
  <c r="E58" i="4"/>
  <c r="L35" i="2"/>
  <c r="N35" i="2" s="1"/>
  <c r="E27" i="2"/>
  <c r="H24" i="2"/>
  <c r="G24" i="2"/>
  <c r="H26" i="2"/>
  <c r="G26" i="2"/>
  <c r="H8" i="2"/>
  <c r="G17" i="2"/>
  <c r="G25" i="2"/>
  <c r="H25" i="2"/>
  <c r="C37" i="2"/>
  <c r="G6" i="2"/>
  <c r="G8" i="2" s="1"/>
  <c r="E8" i="2"/>
  <c r="E37" i="2"/>
  <c r="G46" i="2"/>
  <c r="G49" i="2" s="1"/>
  <c r="H14" i="2"/>
  <c r="H17" i="2" s="1"/>
  <c r="G15" i="2"/>
  <c r="E17" i="2"/>
  <c r="K34" i="2"/>
  <c r="L34" i="2" s="1"/>
  <c r="N34" i="2" s="1"/>
  <c r="H36" i="2"/>
  <c r="H37" i="2" s="1"/>
  <c r="H46" i="2"/>
  <c r="G55" i="2"/>
  <c r="G58" i="2" s="1"/>
  <c r="H56" i="2"/>
  <c r="G35" i="2"/>
  <c r="G37" i="2" s="1"/>
  <c r="G7" i="2"/>
  <c r="H55" i="2"/>
  <c r="G27" i="2" l="1"/>
  <c r="H58" i="2"/>
  <c r="C12" i="12"/>
  <c r="E12" i="12" s="1"/>
  <c r="B11" i="13"/>
  <c r="B12" i="13" s="1"/>
  <c r="C12" i="8"/>
  <c r="E12" i="8" s="1"/>
  <c r="B11" i="4"/>
  <c r="B12" i="4" s="1"/>
  <c r="H49" i="2"/>
  <c r="Q94" i="9"/>
  <c r="Q93" i="9"/>
  <c r="H27" i="2"/>
  <c r="N36" i="2"/>
  <c r="B23" i="13" l="1"/>
  <c r="B24" i="13" s="1"/>
  <c r="B23" i="4"/>
  <c r="B24" i="4" s="1"/>
  <c r="C13" i="12" l="1"/>
  <c r="C15" i="12" s="1"/>
  <c r="B14" i="13"/>
  <c r="C13" i="8"/>
  <c r="C15" i="8" s="1"/>
  <c r="B14" i="4"/>
  <c r="B35" i="4"/>
  <c r="B36" i="4" s="1"/>
  <c r="B26" i="4"/>
  <c r="B35" i="13"/>
  <c r="B36" i="13" s="1"/>
  <c r="B26" i="13"/>
  <c r="B47" i="13" l="1"/>
  <c r="B48" i="13" s="1"/>
  <c r="B38" i="13"/>
  <c r="B47" i="4"/>
  <c r="B48" i="4" s="1"/>
  <c r="B38" i="4"/>
  <c r="B50" i="4" l="1"/>
  <c r="B59" i="4"/>
  <c r="B60" i="4" s="1"/>
  <c r="B59" i="13"/>
  <c r="B60" i="13" s="1"/>
  <c r="B50" i="13"/>
  <c r="B71" i="13" l="1"/>
  <c r="B62" i="13"/>
  <c r="B62" i="4"/>
  <c r="B71" i="4"/>
  <c r="F1277" i="11"/>
  <c r="I1277" i="11" s="1"/>
  <c r="M1277" i="11" s="1"/>
  <c r="B83" i="4" l="1"/>
  <c r="B83" i="13"/>
  <c r="F449" i="11"/>
  <c r="F555" i="11"/>
  <c r="C714" i="11"/>
  <c r="C555" i="11"/>
  <c r="C872" i="11"/>
  <c r="C873" i="11" s="1"/>
  <c r="F83" i="11"/>
  <c r="F872" i="11"/>
  <c r="F819" i="11"/>
  <c r="C1155" i="11"/>
  <c r="C1156" i="11" s="1"/>
  <c r="C1200" i="11"/>
  <c r="C1084" i="11"/>
  <c r="C1103" i="11"/>
  <c r="C1104" i="11" s="1"/>
  <c r="F714" i="11"/>
  <c r="C1269" i="11"/>
  <c r="C1270" i="11" s="1"/>
  <c r="C1138" i="11"/>
  <c r="C1139" i="11" s="1"/>
  <c r="C819" i="11"/>
  <c r="F1084" i="11"/>
  <c r="F1103" i="11"/>
  <c r="F896" i="11"/>
  <c r="F344" i="11"/>
  <c r="C1213" i="11"/>
  <c r="C1214" i="11" s="1"/>
  <c r="C344" i="11"/>
  <c r="C83" i="11"/>
  <c r="C449" i="11"/>
  <c r="C896" i="11"/>
  <c r="C897" i="11" s="1"/>
  <c r="B95" i="4" l="1"/>
  <c r="B95" i="13"/>
  <c r="C241" i="11"/>
  <c r="C345" i="11"/>
  <c r="I1103" i="11"/>
  <c r="F1104" i="11"/>
  <c r="B78" i="4" s="1"/>
  <c r="B80" i="4" s="1"/>
  <c r="C1047" i="11"/>
  <c r="C1085" i="11"/>
  <c r="C989" i="11"/>
  <c r="F768" i="11"/>
  <c r="F769" i="11" s="1"/>
  <c r="I819" i="11"/>
  <c r="F820" i="11"/>
  <c r="C379" i="11"/>
  <c r="C380" i="11" s="1"/>
  <c r="C450" i="11"/>
  <c r="I714" i="11"/>
  <c r="F636" i="11"/>
  <c r="F715" i="11"/>
  <c r="F873" i="11"/>
  <c r="I872" i="11"/>
  <c r="F241" i="11"/>
  <c r="F345" i="11"/>
  <c r="I344" i="11"/>
  <c r="C768" i="11"/>
  <c r="C769" i="11" s="1"/>
  <c r="C820" i="11"/>
  <c r="I83" i="11"/>
  <c r="F26" i="11"/>
  <c r="F84" i="11"/>
  <c r="F556" i="11"/>
  <c r="I555" i="11"/>
  <c r="F485" i="11"/>
  <c r="C485" i="11"/>
  <c r="C486" i="11" s="1"/>
  <c r="C556" i="11"/>
  <c r="I1084" i="11"/>
  <c r="F989" i="11"/>
  <c r="F1085" i="11"/>
  <c r="F1047" i="11"/>
  <c r="C1169" i="11"/>
  <c r="C1170" i="11" s="1"/>
  <c r="C1201" i="11"/>
  <c r="C715" i="11"/>
  <c r="C636" i="11"/>
  <c r="C637" i="11" s="1"/>
  <c r="C84" i="11"/>
  <c r="C26" i="11"/>
  <c r="C27" i="11" s="1"/>
  <c r="I896" i="11"/>
  <c r="F897" i="11"/>
  <c r="F379" i="11"/>
  <c r="I449" i="11"/>
  <c r="F450" i="11"/>
  <c r="B107" i="4" l="1"/>
  <c r="B107" i="13"/>
  <c r="I26" i="11"/>
  <c r="F27" i="11"/>
  <c r="M1103" i="11"/>
  <c r="U1103" i="11"/>
  <c r="Q1103" i="11"/>
  <c r="I1047" i="11"/>
  <c r="F1048" i="11"/>
  <c r="F1009" i="11"/>
  <c r="I241" i="11"/>
  <c r="F204" i="11"/>
  <c r="F242" i="11"/>
  <c r="I636" i="11"/>
  <c r="F637" i="11"/>
  <c r="F952" i="11"/>
  <c r="I989" i="11"/>
  <c r="F990" i="11"/>
  <c r="I485" i="11"/>
  <c r="F486" i="11"/>
  <c r="B85" i="4"/>
  <c r="B82" i="4"/>
  <c r="I379" i="11"/>
  <c r="F380" i="11"/>
  <c r="Q1084" i="11"/>
  <c r="M1084" i="11"/>
  <c r="U1084" i="11"/>
  <c r="C990" i="11"/>
  <c r="C952" i="11"/>
  <c r="U896" i="11"/>
  <c r="Q896" i="11"/>
  <c r="M896" i="11"/>
  <c r="I768" i="11"/>
  <c r="C1048" i="11"/>
  <c r="C1009" i="11"/>
  <c r="C1010" i="11" s="1"/>
  <c r="C204" i="11"/>
  <c r="C205" i="11" s="1"/>
  <c r="C242" i="11"/>
  <c r="K82" i="4" l="1"/>
  <c r="J82" i="4"/>
  <c r="G82" i="4"/>
  <c r="I82" i="4"/>
  <c r="H82" i="4"/>
  <c r="D82" i="4"/>
  <c r="F82" i="4"/>
  <c r="E82" i="4"/>
  <c r="F953" i="11"/>
  <c r="I952" i="11"/>
  <c r="F933" i="11"/>
  <c r="F914" i="11" s="1"/>
  <c r="F915" i="11" s="1"/>
  <c r="F205" i="11"/>
  <c r="I204" i="11"/>
  <c r="U1047" i="11"/>
  <c r="M1047" i="11"/>
  <c r="Q1047" i="11"/>
  <c r="U636" i="11"/>
  <c r="Q636" i="11"/>
  <c r="M636" i="11"/>
  <c r="F1010" i="11"/>
  <c r="I1009" i="11"/>
  <c r="C953" i="11"/>
  <c r="C934" i="11" s="1"/>
  <c r="C933" i="11"/>
  <c r="C914" i="11" s="1"/>
  <c r="C915" i="11" s="1"/>
  <c r="C1275" i="11" s="1"/>
  <c r="C1278" i="11" s="1"/>
  <c r="Q989" i="11"/>
  <c r="U989" i="11"/>
  <c r="M989" i="11"/>
  <c r="Q26" i="11"/>
  <c r="M26" i="11"/>
  <c r="U26" i="11"/>
  <c r="B84" i="4" l="1"/>
  <c r="B86" i="4" s="1"/>
  <c r="F1275" i="11"/>
  <c r="F1278" i="11" s="1"/>
  <c r="U65" i="11"/>
  <c r="U83" i="11"/>
  <c r="U47" i="11"/>
  <c r="U1009" i="11"/>
  <c r="M1009" i="11"/>
  <c r="Q1009" i="11"/>
  <c r="U676" i="11"/>
  <c r="U714" i="11"/>
  <c r="U952" i="11"/>
  <c r="M952" i="11"/>
  <c r="I933" i="11"/>
  <c r="I914" i="11" s="1"/>
  <c r="Q952" i="11"/>
  <c r="F934" i="11"/>
  <c r="B66" i="4" s="1"/>
  <c r="B68" i="4" s="1"/>
  <c r="Q47" i="11"/>
  <c r="Q65" i="11"/>
  <c r="Q83" i="11"/>
  <c r="M676" i="11"/>
  <c r="M714" i="11"/>
  <c r="M47" i="11"/>
  <c r="M65" i="11"/>
  <c r="M83" i="11"/>
  <c r="M204" i="11"/>
  <c r="U204" i="11"/>
  <c r="Q204" i="11"/>
  <c r="Q676" i="11"/>
  <c r="Q714" i="11"/>
  <c r="Q933" i="11" l="1"/>
  <c r="Q914" i="11" s="1"/>
  <c r="M933" i="11"/>
  <c r="M914" i="11" s="1"/>
  <c r="U275" i="11"/>
  <c r="U241" i="11"/>
  <c r="U520" i="11"/>
  <c r="U555" i="11"/>
  <c r="U379" i="11"/>
  <c r="U414" i="11"/>
  <c r="U485" i="11"/>
  <c r="U310" i="11"/>
  <c r="U344" i="11"/>
  <c r="U449" i="11"/>
  <c r="M485" i="11"/>
  <c r="M275" i="11"/>
  <c r="M344" i="11"/>
  <c r="M449" i="11"/>
  <c r="M520" i="11"/>
  <c r="M379" i="11"/>
  <c r="M414" i="11"/>
  <c r="M555" i="11"/>
  <c r="M310" i="11"/>
  <c r="M241" i="11"/>
  <c r="Q555" i="11"/>
  <c r="Q414" i="11"/>
  <c r="Q275" i="11"/>
  <c r="Q449" i="11"/>
  <c r="Q520" i="11"/>
  <c r="Q241" i="11"/>
  <c r="Q379" i="11"/>
  <c r="Q485" i="11"/>
  <c r="Q310" i="11"/>
  <c r="Q344" i="11"/>
  <c r="B90" i="4"/>
  <c r="B92" i="4" s="1"/>
  <c r="B70" i="4"/>
  <c r="B73" i="4"/>
  <c r="U933" i="11"/>
  <c r="U914" i="11" s="1"/>
  <c r="J70" i="4" l="1"/>
  <c r="K70" i="4"/>
  <c r="I70" i="4"/>
  <c r="F70" i="4"/>
  <c r="D70" i="4"/>
  <c r="G70" i="4"/>
  <c r="H70" i="4"/>
  <c r="E70" i="4"/>
  <c r="B97" i="4"/>
  <c r="B94" i="4"/>
  <c r="B102" i="4"/>
  <c r="B72" i="4" l="1"/>
  <c r="B74" i="4" s="1"/>
  <c r="K94" i="4"/>
  <c r="J94" i="4"/>
  <c r="I94" i="4"/>
  <c r="F94" i="4"/>
  <c r="G94" i="4"/>
  <c r="H94" i="4"/>
  <c r="E94" i="4"/>
  <c r="D94" i="4"/>
  <c r="E7" i="8"/>
  <c r="B109" i="4"/>
  <c r="B104" i="4"/>
  <c r="B106" i="4" s="1"/>
  <c r="X27" i="11"/>
  <c r="X101" i="11"/>
  <c r="X769" i="11"/>
  <c r="X1104" i="11"/>
  <c r="X637" i="11"/>
  <c r="X897" i="11"/>
  <c r="X915" i="11"/>
  <c r="X205" i="11"/>
  <c r="B96" i="4" l="1"/>
  <c r="E9" i="8"/>
  <c r="E11" i="8" s="1"/>
  <c r="E14" i="8"/>
  <c r="K106" i="4"/>
  <c r="J106" i="4"/>
  <c r="E106" i="4"/>
  <c r="I106" i="4"/>
  <c r="D106" i="4"/>
  <c r="B108" i="4" s="1"/>
  <c r="G106" i="4"/>
  <c r="H106" i="4"/>
  <c r="F106" i="4"/>
  <c r="B98" i="4"/>
  <c r="B110" i="4" l="1"/>
  <c r="E13" i="8"/>
  <c r="E15" i="8" s="1"/>
  <c r="K940" i="11"/>
  <c r="K732" i="11"/>
  <c r="K734" i="11"/>
  <c r="K733" i="11"/>
  <c r="K607" i="11"/>
  <c r="K175" i="11"/>
  <c r="K174" i="11"/>
  <c r="K173" i="11"/>
  <c r="K649" i="11" l="1"/>
  <c r="K687" i="11"/>
  <c r="K624" i="11"/>
  <c r="K351" i="11"/>
  <c r="K365" i="11" s="1"/>
  <c r="K214" i="11"/>
  <c r="K227" i="11" s="1"/>
  <c r="K386" i="11"/>
  <c r="K317" i="11"/>
  <c r="K421" i="11"/>
  <c r="K248" i="11"/>
  <c r="K283" i="11"/>
  <c r="K190" i="11"/>
  <c r="K753" i="11"/>
  <c r="K786" i="11"/>
  <c r="K739" i="11"/>
  <c r="K760" i="11" s="1"/>
  <c r="K837" i="11"/>
  <c r="K839" i="11"/>
  <c r="K755" i="11"/>
  <c r="K788" i="11"/>
  <c r="K838" i="11"/>
  <c r="K787" i="11"/>
  <c r="K754" i="11"/>
  <c r="K387" i="11"/>
  <c r="K249" i="11"/>
  <c r="K284" i="11"/>
  <c r="K318" i="11"/>
  <c r="K215" i="11"/>
  <c r="K228" i="11" s="1"/>
  <c r="K422" i="11"/>
  <c r="K191" i="11"/>
  <c r="K352" i="11"/>
  <c r="K366" i="11" s="1"/>
  <c r="K319" i="11"/>
  <c r="K216" i="11"/>
  <c r="K229" i="11" s="1"/>
  <c r="K250" i="11"/>
  <c r="K192" i="11"/>
  <c r="K423" i="11"/>
  <c r="K353" i="11"/>
  <c r="K367" i="11" s="1"/>
  <c r="K285" i="11"/>
  <c r="K388" i="11"/>
  <c r="K960" i="11"/>
  <c r="K978" i="11"/>
  <c r="M978" i="11" s="1"/>
  <c r="K1092" i="11"/>
  <c r="K725" i="11"/>
  <c r="K730" i="11"/>
  <c r="K724" i="11"/>
  <c r="K943" i="11"/>
  <c r="K944" i="11"/>
  <c r="K941" i="11"/>
  <c r="K604" i="11"/>
  <c r="K608" i="11"/>
  <c r="K603" i="11"/>
  <c r="K605" i="11"/>
  <c r="K170" i="11"/>
  <c r="K566" i="11"/>
  <c r="K581" i="11" s="1"/>
  <c r="K171" i="11"/>
  <c r="M192" i="11"/>
  <c r="M191" i="11"/>
  <c r="K169" i="11"/>
  <c r="M190" i="11"/>
  <c r="M940" i="11"/>
  <c r="K493" i="11" l="1"/>
  <c r="K528" i="11"/>
  <c r="K458" i="11"/>
  <c r="K472" i="11" s="1"/>
  <c r="K979" i="11"/>
  <c r="M979" i="11" s="1"/>
  <c r="K961" i="11"/>
  <c r="K263" i="11"/>
  <c r="M263" i="11" s="1"/>
  <c r="M250" i="11"/>
  <c r="M787" i="11"/>
  <c r="K806" i="11"/>
  <c r="M806" i="11" s="1"/>
  <c r="K684" i="11"/>
  <c r="K622" i="11"/>
  <c r="K646" i="11"/>
  <c r="K784" i="11"/>
  <c r="K835" i="11"/>
  <c r="K751" i="11"/>
  <c r="K738" i="11"/>
  <c r="K759" i="11" s="1"/>
  <c r="K436" i="11"/>
  <c r="M436" i="11" s="1"/>
  <c r="M422" i="11"/>
  <c r="M838" i="11"/>
  <c r="K858" i="11"/>
  <c r="M858" i="11" s="1"/>
  <c r="M837" i="11"/>
  <c r="K857" i="11"/>
  <c r="M857" i="11" s="1"/>
  <c r="K844" i="11"/>
  <c r="K494" i="11"/>
  <c r="K459" i="11"/>
  <c r="K473" i="11" s="1"/>
  <c r="K529" i="11"/>
  <c r="K625" i="11"/>
  <c r="K650" i="11"/>
  <c r="K688" i="11"/>
  <c r="K963" i="11"/>
  <c r="K981" i="11"/>
  <c r="M981" i="11" s="1"/>
  <c r="M960" i="11"/>
  <c r="K881" i="11"/>
  <c r="K437" i="11"/>
  <c r="M437" i="11" s="1"/>
  <c r="M423" i="11"/>
  <c r="K332" i="11"/>
  <c r="M332" i="11" s="1"/>
  <c r="M319" i="11"/>
  <c r="M387" i="11"/>
  <c r="M352" i="11" s="1"/>
  <c r="K401" i="11"/>
  <c r="M401" i="11" s="1"/>
  <c r="M788" i="11"/>
  <c r="K807" i="11"/>
  <c r="M807" i="11" s="1"/>
  <c r="K296" i="11"/>
  <c r="M296" i="11" s="1"/>
  <c r="M283" i="11"/>
  <c r="M386" i="11"/>
  <c r="K400" i="11"/>
  <c r="M400" i="11" s="1"/>
  <c r="K702" i="11"/>
  <c r="M702" i="11" s="1"/>
  <c r="M687" i="11"/>
  <c r="K527" i="11"/>
  <c r="K457" i="11"/>
  <c r="K471" i="11" s="1"/>
  <c r="K492" i="11"/>
  <c r="K685" i="11"/>
  <c r="K647" i="11"/>
  <c r="K623" i="11"/>
  <c r="K749" i="11"/>
  <c r="K829" i="11"/>
  <c r="K830" i="11"/>
  <c r="K750" i="11"/>
  <c r="K298" i="11"/>
  <c r="M298" i="11" s="1"/>
  <c r="M285" i="11"/>
  <c r="K297" i="11"/>
  <c r="M284" i="11"/>
  <c r="M839" i="11"/>
  <c r="K859" i="11"/>
  <c r="M859" i="11" s="1"/>
  <c r="K435" i="11"/>
  <c r="M435" i="11" s="1"/>
  <c r="M421" i="11"/>
  <c r="K683" i="11"/>
  <c r="K621" i="11"/>
  <c r="K645" i="11"/>
  <c r="K964" i="11"/>
  <c r="K982" i="11"/>
  <c r="M982" i="11" s="1"/>
  <c r="M249" i="11"/>
  <c r="K262" i="11"/>
  <c r="M262" i="11" s="1"/>
  <c r="K330" i="11"/>
  <c r="M330" i="11" s="1"/>
  <c r="M317" i="11"/>
  <c r="K402" i="11"/>
  <c r="M402" i="11" s="1"/>
  <c r="M388" i="11"/>
  <c r="K331" i="11"/>
  <c r="M331" i="11" s="1"/>
  <c r="M318" i="11"/>
  <c r="M786" i="11"/>
  <c r="K805" i="11"/>
  <c r="M805" i="11" s="1"/>
  <c r="K793" i="11"/>
  <c r="M248" i="11"/>
  <c r="K261" i="11"/>
  <c r="M261" i="11" s="1"/>
  <c r="M649" i="11"/>
  <c r="K664" i="11"/>
  <c r="M664" i="11" s="1"/>
  <c r="M882" i="11"/>
  <c r="K563" i="11"/>
  <c r="K579" i="11" s="1"/>
  <c r="K562" i="11"/>
  <c r="K578" i="11" s="1"/>
  <c r="K567" i="11"/>
  <c r="K582" i="11" s="1"/>
  <c r="K564" i="11"/>
  <c r="K580" i="11" s="1"/>
  <c r="M566" i="11"/>
  <c r="M581" i="11"/>
  <c r="M881" i="11"/>
  <c r="M1095" i="11"/>
  <c r="M1092" i="11"/>
  <c r="M216" i="11" l="1"/>
  <c r="M366" i="11"/>
  <c r="M229" i="11"/>
  <c r="M227" i="11"/>
  <c r="M646" i="11"/>
  <c r="K662" i="11"/>
  <c r="M662" i="11" s="1"/>
  <c r="M353" i="11"/>
  <c r="K699" i="11"/>
  <c r="M699" i="11" s="1"/>
  <c r="M683" i="11"/>
  <c r="K506" i="11"/>
  <c r="M506" i="11" s="1"/>
  <c r="M492" i="11"/>
  <c r="M963" i="11"/>
  <c r="K884" i="11"/>
  <c r="M529" i="11"/>
  <c r="K543" i="11"/>
  <c r="M543" i="11" s="1"/>
  <c r="M367" i="11"/>
  <c r="K885" i="11"/>
  <c r="M964" i="11"/>
  <c r="M215" i="11"/>
  <c r="M365" i="11"/>
  <c r="K703" i="11"/>
  <c r="M703" i="11" s="1"/>
  <c r="M688" i="11"/>
  <c r="K843" i="11"/>
  <c r="K855" i="11"/>
  <c r="M855" i="11" s="1"/>
  <c r="M835" i="11"/>
  <c r="K700" i="11"/>
  <c r="M700" i="11" s="1"/>
  <c r="M684" i="11"/>
  <c r="K542" i="11"/>
  <c r="M542" i="11" s="1"/>
  <c r="M528" i="11"/>
  <c r="M793" i="11"/>
  <c r="K812" i="11"/>
  <c r="M812" i="11" s="1"/>
  <c r="M829" i="11"/>
  <c r="K853" i="11"/>
  <c r="M853" i="11" s="1"/>
  <c r="M685" i="11"/>
  <c r="K701" i="11"/>
  <c r="M701" i="11" s="1"/>
  <c r="M214" i="11"/>
  <c r="K864" i="11"/>
  <c r="M864" i="11" s="1"/>
  <c r="M844" i="11"/>
  <c r="K661" i="11"/>
  <c r="M661" i="11" s="1"/>
  <c r="M645" i="11"/>
  <c r="M297" i="11"/>
  <c r="M228" i="11" s="1"/>
  <c r="M308" i="11"/>
  <c r="M239" i="11" s="1"/>
  <c r="K854" i="11"/>
  <c r="M854" i="11" s="1"/>
  <c r="M830" i="11"/>
  <c r="K663" i="11"/>
  <c r="M663" i="11" s="1"/>
  <c r="M647" i="11"/>
  <c r="K541" i="11"/>
  <c r="M541" i="11" s="1"/>
  <c r="M527" i="11"/>
  <c r="M351" i="11"/>
  <c r="K665" i="11"/>
  <c r="M665" i="11" s="1"/>
  <c r="M650" i="11"/>
  <c r="K508" i="11"/>
  <c r="M508" i="11" s="1"/>
  <c r="M494" i="11"/>
  <c r="K792" i="11"/>
  <c r="K803" i="11"/>
  <c r="M803" i="11" s="1"/>
  <c r="M784" i="11"/>
  <c r="K882" i="11"/>
  <c r="M961" i="11"/>
  <c r="K507" i="11"/>
  <c r="M507" i="11" s="1"/>
  <c r="M493" i="11"/>
  <c r="M578" i="11"/>
  <c r="G20" i="11"/>
  <c r="G741" i="11"/>
  <c r="G1092" i="11"/>
  <c r="G603" i="11"/>
  <c r="M885" i="11"/>
  <c r="M579" i="11"/>
  <c r="M563" i="11"/>
  <c r="M482" i="11" s="1"/>
  <c r="M580" i="11"/>
  <c r="M582" i="11"/>
  <c r="M567" i="11"/>
  <c r="M562" i="11"/>
  <c r="M564" i="11"/>
  <c r="M483" i="11" s="1"/>
  <c r="K1095" i="11"/>
  <c r="M472" i="11" l="1"/>
  <c r="M471" i="11"/>
  <c r="G621" i="11"/>
  <c r="G645" i="11"/>
  <c r="G683" i="11"/>
  <c r="X603" i="11"/>
  <c r="M457" i="11"/>
  <c r="I1092" i="11"/>
  <c r="X1092" i="11"/>
  <c r="M792" i="11"/>
  <c r="K811" i="11"/>
  <c r="M811" i="11" s="1"/>
  <c r="M481" i="11"/>
  <c r="G846" i="11"/>
  <c r="G762" i="11"/>
  <c r="X741" i="11"/>
  <c r="G744" i="11"/>
  <c r="X744" i="11" s="1"/>
  <c r="G795" i="11"/>
  <c r="G41" i="11"/>
  <c r="I41" i="11" s="1"/>
  <c r="G59" i="11"/>
  <c r="I59" i="11" s="1"/>
  <c r="G77" i="11"/>
  <c r="I77" i="11" s="1"/>
  <c r="M459" i="11"/>
  <c r="M458" i="11"/>
  <c r="M473" i="11"/>
  <c r="K863" i="11"/>
  <c r="M863" i="11" s="1"/>
  <c r="M843" i="11"/>
  <c r="G1098" i="11"/>
  <c r="G1096" i="11"/>
  <c r="G1095" i="11"/>
  <c r="G730" i="11"/>
  <c r="G724" i="11"/>
  <c r="G1099" i="11"/>
  <c r="G734" i="11"/>
  <c r="G732" i="11"/>
  <c r="G733" i="11"/>
  <c r="G16" i="11"/>
  <c r="G19" i="11"/>
  <c r="G21" i="11"/>
  <c r="G15" i="11"/>
  <c r="G17" i="11"/>
  <c r="G92" i="11"/>
  <c r="G940" i="11"/>
  <c r="G610" i="11"/>
  <c r="G181" i="11"/>
  <c r="G725" i="11"/>
  <c r="G742" i="11"/>
  <c r="W1139" i="11"/>
  <c r="W1141" i="11" s="1"/>
  <c r="W1156" i="11"/>
  <c r="W1157" i="11" s="1"/>
  <c r="W1170" i="11"/>
  <c r="W1172" i="11" s="1"/>
  <c r="W1230" i="11"/>
  <c r="W1231" i="11" s="1"/>
  <c r="W205" i="11"/>
  <c r="W1270" i="11"/>
  <c r="W1271" i="11" s="1"/>
  <c r="W27" i="11"/>
  <c r="W769" i="11"/>
  <c r="M175" i="11"/>
  <c r="K998" i="11"/>
  <c r="W1104" i="11"/>
  <c r="W934" i="11"/>
  <c r="W637" i="11"/>
  <c r="M998" i="11"/>
  <c r="M1001" i="11"/>
  <c r="K1001" i="11"/>
  <c r="K1000" i="11"/>
  <c r="K997" i="11"/>
  <c r="M941" i="11"/>
  <c r="M944" i="11"/>
  <c r="U200" i="11"/>
  <c r="W897" i="11" l="1"/>
  <c r="W915" i="11"/>
  <c r="G72" i="11"/>
  <c r="I72" i="11" s="1"/>
  <c r="G54" i="11"/>
  <c r="I54" i="11" s="1"/>
  <c r="G36" i="11"/>
  <c r="I36" i="11" s="1"/>
  <c r="I1096" i="11"/>
  <c r="X1096" i="11"/>
  <c r="I683" i="11"/>
  <c r="G699" i="11"/>
  <c r="I699" i="11" s="1"/>
  <c r="I1098" i="11"/>
  <c r="G1101" i="11"/>
  <c r="X1101" i="11" s="1"/>
  <c r="X1098" i="11"/>
  <c r="M923" i="11"/>
  <c r="M904" i="11" s="1"/>
  <c r="G763" i="11"/>
  <c r="G847" i="11"/>
  <c r="X742" i="11"/>
  <c r="G796" i="11"/>
  <c r="G126" i="11"/>
  <c r="X92" i="11"/>
  <c r="G141" i="11"/>
  <c r="G111" i="11"/>
  <c r="G156" i="11"/>
  <c r="G94" i="11"/>
  <c r="X94" i="11" s="1"/>
  <c r="G76" i="11"/>
  <c r="I76" i="11" s="1"/>
  <c r="G58" i="11"/>
  <c r="I58" i="11" s="1"/>
  <c r="G40" i="11"/>
  <c r="I40" i="11" s="1"/>
  <c r="G786" i="11"/>
  <c r="X732" i="11"/>
  <c r="G753" i="11"/>
  <c r="G837" i="11"/>
  <c r="G739" i="11"/>
  <c r="G760" i="11" s="1"/>
  <c r="G835" i="11"/>
  <c r="G738" i="11"/>
  <c r="G759" i="11" s="1"/>
  <c r="G751" i="11"/>
  <c r="G784" i="11"/>
  <c r="X730" i="11"/>
  <c r="I795" i="11"/>
  <c r="G814" i="11"/>
  <c r="I814" i="11" s="1"/>
  <c r="G866" i="11"/>
  <c r="I866" i="11" s="1"/>
  <c r="I846" i="11"/>
  <c r="K1019" i="11"/>
  <c r="M1019" i="11" s="1"/>
  <c r="M1055" i="11" s="1"/>
  <c r="K1037" i="11"/>
  <c r="M1037" i="11" s="1"/>
  <c r="M1074" i="11" s="1"/>
  <c r="G290" i="11"/>
  <c r="G188" i="11"/>
  <c r="G221" i="11"/>
  <c r="G233" i="11" s="1"/>
  <c r="G535" i="11"/>
  <c r="G394" i="11"/>
  <c r="G324" i="11"/>
  <c r="G255" i="11"/>
  <c r="G465" i="11"/>
  <c r="G477" i="11" s="1"/>
  <c r="G359" i="11"/>
  <c r="G371" i="11" s="1"/>
  <c r="X181" i="11"/>
  <c r="G196" i="11"/>
  <c r="G500" i="11"/>
  <c r="G429" i="11"/>
  <c r="X1099" i="11"/>
  <c r="I1099" i="11"/>
  <c r="G652" i="11"/>
  <c r="G690" i="11"/>
  <c r="X610" i="11"/>
  <c r="G626" i="11"/>
  <c r="G611" i="11"/>
  <c r="G60" i="11"/>
  <c r="I60" i="11" s="1"/>
  <c r="G78" i="11"/>
  <c r="I78" i="11" s="1"/>
  <c r="G42" i="11"/>
  <c r="I42" i="11" s="1"/>
  <c r="K778" i="11"/>
  <c r="X724" i="11"/>
  <c r="G829" i="11"/>
  <c r="G749" i="11"/>
  <c r="G778" i="11"/>
  <c r="I20" i="11"/>
  <c r="G661" i="11"/>
  <c r="I661" i="11" s="1"/>
  <c r="I621" i="11" s="1"/>
  <c r="I645" i="11"/>
  <c r="M926" i="11"/>
  <c r="M907" i="11" s="1"/>
  <c r="K1018" i="11"/>
  <c r="M1018" i="11" s="1"/>
  <c r="K1036" i="11"/>
  <c r="M1036" i="11" s="1"/>
  <c r="K1039" i="11"/>
  <c r="M1039" i="11" s="1"/>
  <c r="M1076" i="11" s="1"/>
  <c r="K1021" i="11"/>
  <c r="M1021" i="11" s="1"/>
  <c r="M1057" i="11" s="1"/>
  <c r="K1022" i="11"/>
  <c r="M1022" i="11" s="1"/>
  <c r="M1058" i="11" s="1"/>
  <c r="K1040" i="11"/>
  <c r="M1040" i="11" s="1"/>
  <c r="M1077" i="11" s="1"/>
  <c r="X725" i="11"/>
  <c r="K779" i="11"/>
  <c r="G830" i="11"/>
  <c r="G750" i="11"/>
  <c r="G779" i="11"/>
  <c r="G960" i="11"/>
  <c r="G978" i="11"/>
  <c r="I978" i="11" s="1"/>
  <c r="X940" i="11"/>
  <c r="I940" i="11"/>
  <c r="G74" i="11"/>
  <c r="I74" i="11" s="1"/>
  <c r="G56" i="11"/>
  <c r="I56" i="11" s="1"/>
  <c r="G38" i="11"/>
  <c r="I38" i="11" s="1"/>
  <c r="G73" i="11"/>
  <c r="I73" i="11" s="1"/>
  <c r="G37" i="11"/>
  <c r="I37" i="11" s="1"/>
  <c r="G55" i="11"/>
  <c r="I55" i="11" s="1"/>
  <c r="X733" i="11"/>
  <c r="G754" i="11"/>
  <c r="G838" i="11"/>
  <c r="G787" i="11"/>
  <c r="X734" i="11"/>
  <c r="G788" i="11"/>
  <c r="G755" i="11"/>
  <c r="G839" i="11"/>
  <c r="I1095" i="11"/>
  <c r="X1095" i="11"/>
  <c r="G947" i="11"/>
  <c r="G179" i="11"/>
  <c r="G180" i="11"/>
  <c r="G178" i="11"/>
  <c r="G173" i="11"/>
  <c r="G945" i="11"/>
  <c r="G1002" i="11"/>
  <c r="G1004" i="11"/>
  <c r="G1005" i="11"/>
  <c r="G1001" i="11"/>
  <c r="G998" i="11"/>
  <c r="G1000" i="11"/>
  <c r="G997" i="11"/>
  <c r="G174" i="11"/>
  <c r="G93" i="11"/>
  <c r="G182" i="11"/>
  <c r="G943" i="11"/>
  <c r="G941" i="11"/>
  <c r="G948" i="11"/>
  <c r="G944" i="11"/>
  <c r="G608" i="11"/>
  <c r="G605" i="11"/>
  <c r="G607" i="11"/>
  <c r="G615" i="11"/>
  <c r="G604" i="11"/>
  <c r="G175" i="11"/>
  <c r="S92" i="11"/>
  <c r="G736" i="11"/>
  <c r="G735" i="11"/>
  <c r="W101" i="11"/>
  <c r="M1000" i="11"/>
  <c r="M997" i="11"/>
  <c r="M922" i="11" s="1"/>
  <c r="M903" i="11" s="1"/>
  <c r="K735" i="11"/>
  <c r="K736" i="11"/>
  <c r="U201" i="11"/>
  <c r="U202" i="11"/>
  <c r="M625" i="11"/>
  <c r="M605" i="11"/>
  <c r="M622" i="11"/>
  <c r="M603" i="11"/>
  <c r="M624" i="11"/>
  <c r="M621" i="11"/>
  <c r="M608" i="11"/>
  <c r="M604" i="11"/>
  <c r="M607" i="11"/>
  <c r="M623" i="11"/>
  <c r="I1102" i="11" l="1"/>
  <c r="I1104" i="11" s="1"/>
  <c r="W1105" i="11" s="1"/>
  <c r="I16" i="11"/>
  <c r="I762" i="11"/>
  <c r="I741" i="11"/>
  <c r="B78" i="13"/>
  <c r="B80" i="13" s="1"/>
  <c r="K789" i="11"/>
  <c r="K756" i="11"/>
  <c r="K840" i="11"/>
  <c r="G622" i="11"/>
  <c r="X604" i="11"/>
  <c r="G684" i="11"/>
  <c r="G646" i="11"/>
  <c r="I943" i="11"/>
  <c r="X943" i="11"/>
  <c r="G981" i="11"/>
  <c r="I981" i="11" s="1"/>
  <c r="G963" i="11"/>
  <c r="G1037" i="11"/>
  <c r="I1037" i="11" s="1"/>
  <c r="I998" i="11"/>
  <c r="G1019" i="11"/>
  <c r="I1019" i="11" s="1"/>
  <c r="X998" i="11"/>
  <c r="G287" i="11"/>
  <c r="G391" i="11"/>
  <c r="G426" i="11"/>
  <c r="G532" i="11"/>
  <c r="G252" i="11"/>
  <c r="G321" i="11"/>
  <c r="G497" i="11"/>
  <c r="X178" i="11"/>
  <c r="G462" i="11"/>
  <c r="G474" i="11" s="1"/>
  <c r="G218" i="11"/>
  <c r="G230" i="11" s="1"/>
  <c r="G356" i="11"/>
  <c r="G368" i="11" s="1"/>
  <c r="G193" i="11"/>
  <c r="W922" i="11"/>
  <c r="X922" i="11" s="1"/>
  <c r="I960" i="11"/>
  <c r="G881" i="11"/>
  <c r="I881" i="11" s="1"/>
  <c r="M779" i="11"/>
  <c r="K802" i="11"/>
  <c r="M802" i="11" s="1"/>
  <c r="M1054" i="11"/>
  <c r="X944" i="11"/>
  <c r="G982" i="11"/>
  <c r="I982" i="11" s="1"/>
  <c r="I944" i="11"/>
  <c r="G964" i="11"/>
  <c r="G536" i="11"/>
  <c r="G466" i="11"/>
  <c r="G478" i="11" s="1"/>
  <c r="G325" i="11"/>
  <c r="G395" i="11"/>
  <c r="G360" i="11"/>
  <c r="G372" i="11" s="1"/>
  <c r="G430" i="11"/>
  <c r="G256" i="11"/>
  <c r="G501" i="11"/>
  <c r="X182" i="11"/>
  <c r="G197" i="11"/>
  <c r="G291" i="11"/>
  <c r="G222" i="11"/>
  <c r="G234" i="11" s="1"/>
  <c r="G318" i="11"/>
  <c r="G422" i="11"/>
  <c r="G352" i="11"/>
  <c r="G366" i="11" s="1"/>
  <c r="X174" i="11"/>
  <c r="G215" i="11"/>
  <c r="G228" i="11" s="1"/>
  <c r="G249" i="11"/>
  <c r="G387" i="11"/>
  <c r="G191" i="11"/>
  <c r="G284" i="11"/>
  <c r="G965" i="11"/>
  <c r="X945" i="11"/>
  <c r="I945" i="11"/>
  <c r="G983" i="11"/>
  <c r="I983" i="11" s="1"/>
  <c r="I779" i="11"/>
  <c r="G802" i="11"/>
  <c r="I802" i="11" s="1"/>
  <c r="K801" i="11"/>
  <c r="M801" i="11" s="1"/>
  <c r="M778" i="11"/>
  <c r="G666" i="11"/>
  <c r="I666" i="11" s="1"/>
  <c r="G653" i="11"/>
  <c r="I652" i="11"/>
  <c r="K790" i="11"/>
  <c r="K841" i="11"/>
  <c r="K757" i="11"/>
  <c r="W1275" i="11"/>
  <c r="X735" i="11"/>
  <c r="G840" i="11"/>
  <c r="G789" i="11"/>
  <c r="G756" i="11"/>
  <c r="G624" i="11"/>
  <c r="G687" i="11"/>
  <c r="X607" i="11"/>
  <c r="G649" i="11"/>
  <c r="G986" i="11"/>
  <c r="I986" i="11" s="1"/>
  <c r="I948" i="11"/>
  <c r="G968" i="11"/>
  <c r="X948" i="11"/>
  <c r="W930" i="11"/>
  <c r="X930" i="11" s="1"/>
  <c r="I997" i="11"/>
  <c r="X997" i="11"/>
  <c r="G1036" i="11"/>
  <c r="I1036" i="11" s="1"/>
  <c r="G1018" i="11"/>
  <c r="I1018" i="11" s="1"/>
  <c r="G1026" i="11"/>
  <c r="I1026" i="11" s="1"/>
  <c r="I1005" i="11"/>
  <c r="X1005" i="11"/>
  <c r="G1044" i="11"/>
  <c r="I1044" i="11" s="1"/>
  <c r="I1081" i="11" s="1"/>
  <c r="G322" i="11"/>
  <c r="G463" i="11"/>
  <c r="G475" i="11" s="1"/>
  <c r="G186" i="11"/>
  <c r="G253" i="11"/>
  <c r="G357" i="11"/>
  <c r="G369" i="11" s="1"/>
  <c r="G498" i="11"/>
  <c r="G288" i="11"/>
  <c r="G533" i="11"/>
  <c r="G392" i="11"/>
  <c r="X179" i="11"/>
  <c r="G427" i="11"/>
  <c r="G194" i="11"/>
  <c r="G219" i="11"/>
  <c r="G231" i="11" s="1"/>
  <c r="I17" i="11"/>
  <c r="I603" i="11"/>
  <c r="I21" i="11"/>
  <c r="I429" i="11"/>
  <c r="G441" i="11"/>
  <c r="I441" i="11" s="1"/>
  <c r="I394" i="11"/>
  <c r="G406" i="11"/>
  <c r="I406" i="11" s="1"/>
  <c r="G302" i="11"/>
  <c r="I302" i="11" s="1"/>
  <c r="I290" i="11"/>
  <c r="G803" i="11"/>
  <c r="I803" i="11" s="1"/>
  <c r="I784" i="11"/>
  <c r="G792" i="11"/>
  <c r="G805" i="11"/>
  <c r="I805" i="11" s="1"/>
  <c r="G793" i="11"/>
  <c r="I786" i="11"/>
  <c r="G867" i="11"/>
  <c r="I867" i="11" s="1"/>
  <c r="I847" i="11"/>
  <c r="I46" i="11"/>
  <c r="I15" i="11"/>
  <c r="S126" i="11"/>
  <c r="S128" i="11" s="1"/>
  <c r="S141" i="11"/>
  <c r="S156" i="11"/>
  <c r="U92" i="11"/>
  <c r="S111" i="11"/>
  <c r="S115" i="11" s="1"/>
  <c r="X608" i="11"/>
  <c r="G650" i="11"/>
  <c r="G688" i="11"/>
  <c r="G625" i="11"/>
  <c r="G1023" i="11"/>
  <c r="I1023" i="11" s="1"/>
  <c r="G1041" i="11"/>
  <c r="I1041" i="11" s="1"/>
  <c r="X1002" i="11"/>
  <c r="I1002" i="11"/>
  <c r="G950" i="11"/>
  <c r="X950" i="11" s="1"/>
  <c r="I947" i="11"/>
  <c r="G985" i="11"/>
  <c r="I985" i="11" s="1"/>
  <c r="G967" i="11"/>
  <c r="X947" i="11"/>
  <c r="G858" i="11"/>
  <c r="I858" i="11" s="1"/>
  <c r="I838" i="11"/>
  <c r="G691" i="11"/>
  <c r="I690" i="11"/>
  <c r="G704" i="11"/>
  <c r="I704" i="11" s="1"/>
  <c r="I255" i="11"/>
  <c r="G267" i="11"/>
  <c r="I267" i="11" s="1"/>
  <c r="G115" i="11"/>
  <c r="I115" i="11" s="1"/>
  <c r="I111" i="11"/>
  <c r="G815" i="11"/>
  <c r="I815" i="11" s="1"/>
  <c r="I796" i="11"/>
  <c r="I82" i="11"/>
  <c r="I84" i="11" s="1"/>
  <c r="G657" i="11"/>
  <c r="G630" i="11"/>
  <c r="X615" i="11"/>
  <c r="G695" i="11"/>
  <c r="G1022" i="11"/>
  <c r="I1022" i="11" s="1"/>
  <c r="X1001" i="11"/>
  <c r="I1001" i="11"/>
  <c r="G1040" i="11"/>
  <c r="I1040" i="11" s="1"/>
  <c r="G464" i="11"/>
  <c r="G476" i="11" s="1"/>
  <c r="G323" i="11"/>
  <c r="G195" i="11"/>
  <c r="G220" i="11"/>
  <c r="G232" i="11" s="1"/>
  <c r="G358" i="11"/>
  <c r="G370" i="11" s="1"/>
  <c r="G393" i="11"/>
  <c r="G289" i="11"/>
  <c r="G187" i="11"/>
  <c r="G534" i="11"/>
  <c r="X180" i="11"/>
  <c r="G499" i="11"/>
  <c r="G428" i="11"/>
  <c r="G254" i="11"/>
  <c r="I788" i="11"/>
  <c r="G807" i="11"/>
  <c r="I807" i="11" s="1"/>
  <c r="I778" i="11"/>
  <c r="G801" i="11"/>
  <c r="I801" i="11" s="1"/>
  <c r="X611" i="11"/>
  <c r="G627" i="11"/>
  <c r="I324" i="11"/>
  <c r="G336" i="11"/>
  <c r="I336" i="11" s="1"/>
  <c r="I835" i="11"/>
  <c r="G843" i="11"/>
  <c r="G855" i="11"/>
  <c r="I855" i="11" s="1"/>
  <c r="G143" i="11"/>
  <c r="I143" i="11" s="1"/>
  <c r="I141" i="11"/>
  <c r="G841" i="11"/>
  <c r="G790" i="11"/>
  <c r="X736" i="11"/>
  <c r="G757" i="11"/>
  <c r="G285" i="11"/>
  <c r="G388" i="11"/>
  <c r="G250" i="11"/>
  <c r="G192" i="11"/>
  <c r="X175" i="11"/>
  <c r="G423" i="11"/>
  <c r="G319" i="11"/>
  <c r="G353" i="11"/>
  <c r="G367" i="11" s="1"/>
  <c r="G216" i="11"/>
  <c r="G229" i="11" s="1"/>
  <c r="G647" i="11"/>
  <c r="G623" i="11"/>
  <c r="G685" i="11"/>
  <c r="X605" i="11"/>
  <c r="X941" i="11"/>
  <c r="G979" i="11"/>
  <c r="I979" i="11" s="1"/>
  <c r="G961" i="11"/>
  <c r="I941" i="11"/>
  <c r="G112" i="11"/>
  <c r="I112" i="11" s="1"/>
  <c r="G142" i="11"/>
  <c r="I142" i="11" s="1"/>
  <c r="G157" i="11"/>
  <c r="I157" i="11" s="1"/>
  <c r="G127" i="11"/>
  <c r="I127" i="11" s="1"/>
  <c r="X93" i="11"/>
  <c r="I1000" i="11"/>
  <c r="X1000" i="11"/>
  <c r="G1021" i="11"/>
  <c r="I1021" i="11" s="1"/>
  <c r="G1039" i="11"/>
  <c r="I1039" i="11" s="1"/>
  <c r="G1043" i="11"/>
  <c r="I1043" i="11" s="1"/>
  <c r="X1004" i="11"/>
  <c r="G1007" i="11"/>
  <c r="X1007" i="11" s="1"/>
  <c r="G1025" i="11"/>
  <c r="I1025" i="11" s="1"/>
  <c r="I1004" i="11"/>
  <c r="X173" i="11"/>
  <c r="G214" i="11"/>
  <c r="G227" i="11" s="1"/>
  <c r="G386" i="11"/>
  <c r="G421" i="11"/>
  <c r="G351" i="11"/>
  <c r="G365" i="11" s="1"/>
  <c r="G248" i="11"/>
  <c r="G317" i="11"/>
  <c r="G190" i="11"/>
  <c r="G283" i="11"/>
  <c r="G614" i="11"/>
  <c r="G613" i="11"/>
  <c r="G859" i="11"/>
  <c r="I859" i="11" s="1"/>
  <c r="I839" i="11"/>
  <c r="G806" i="11"/>
  <c r="I806" i="11" s="1"/>
  <c r="I787" i="11"/>
  <c r="G854" i="11"/>
  <c r="I854" i="11" s="1"/>
  <c r="I830" i="11"/>
  <c r="M1073" i="11"/>
  <c r="I829" i="11"/>
  <c r="G853" i="11"/>
  <c r="I853" i="11" s="1"/>
  <c r="I500" i="11"/>
  <c r="G512" i="11"/>
  <c r="I512" i="11" s="1"/>
  <c r="G547" i="11"/>
  <c r="I547" i="11" s="1"/>
  <c r="I535" i="11"/>
  <c r="I837" i="11"/>
  <c r="G857" i="11"/>
  <c r="I857" i="11" s="1"/>
  <c r="G844" i="11"/>
  <c r="I19" i="11"/>
  <c r="I156" i="11"/>
  <c r="G158" i="11"/>
  <c r="I158" i="11" s="1"/>
  <c r="G128" i="11"/>
  <c r="I128" i="11" s="1"/>
  <c r="I126" i="11"/>
  <c r="I64" i="11"/>
  <c r="I66" i="11" s="1"/>
  <c r="G571" i="11"/>
  <c r="I571" i="11" s="1"/>
  <c r="G169" i="11"/>
  <c r="G562" i="11"/>
  <c r="G563" i="11"/>
  <c r="G573" i="11"/>
  <c r="G567" i="11"/>
  <c r="G569" i="11"/>
  <c r="G566" i="11"/>
  <c r="G564" i="11"/>
  <c r="G170" i="11"/>
  <c r="G171" i="11"/>
  <c r="S94" i="11"/>
  <c r="U94" i="11" s="1"/>
  <c r="S93" i="11"/>
  <c r="Q1099" i="11"/>
  <c r="U1099" i="11"/>
  <c r="M753" i="11"/>
  <c r="M174" i="11"/>
  <c r="M754" i="11"/>
  <c r="M733" i="11"/>
  <c r="M749" i="11"/>
  <c r="M734" i="11"/>
  <c r="M724" i="11"/>
  <c r="M732" i="11"/>
  <c r="M755" i="11"/>
  <c r="M173" i="11"/>
  <c r="M730" i="11"/>
  <c r="M751" i="11"/>
  <c r="M750" i="11"/>
  <c r="M725" i="11"/>
  <c r="I725" i="11" l="1"/>
  <c r="I626" i="11"/>
  <c r="I465" i="11"/>
  <c r="I146" i="11"/>
  <c r="I148" i="11" s="1"/>
  <c r="I763" i="11"/>
  <c r="I749" i="11"/>
  <c r="I1078" i="11"/>
  <c r="I927" i="11"/>
  <c r="I908" i="11" s="1"/>
  <c r="I988" i="11"/>
  <c r="I990" i="11" s="1"/>
  <c r="I1077" i="11"/>
  <c r="I753" i="11"/>
  <c r="I926" i="11"/>
  <c r="I907" i="11" s="1"/>
  <c r="G458" i="11"/>
  <c r="G472" i="11" s="1"/>
  <c r="G528" i="11"/>
  <c r="G493" i="11"/>
  <c r="X170" i="11"/>
  <c r="I844" i="11"/>
  <c r="G864" i="11"/>
  <c r="I864" i="11" s="1"/>
  <c r="G296" i="11"/>
  <c r="I296" i="11" s="1"/>
  <c r="I283" i="11"/>
  <c r="W923" i="11"/>
  <c r="X923" i="11" s="1"/>
  <c r="G882" i="11"/>
  <c r="I882" i="11" s="1"/>
  <c r="I961" i="11"/>
  <c r="I1055" i="11" s="1"/>
  <c r="G701" i="11"/>
  <c r="I701" i="11" s="1"/>
  <c r="I685" i="11"/>
  <c r="G405" i="11"/>
  <c r="I405" i="11" s="1"/>
  <c r="I393" i="11"/>
  <c r="I221" i="11"/>
  <c r="I1073" i="11"/>
  <c r="I1046" i="11"/>
  <c r="I649" i="11"/>
  <c r="G664" i="11"/>
  <c r="I664" i="11" s="1"/>
  <c r="M790" i="11"/>
  <c r="K809" i="11"/>
  <c r="M809" i="11" s="1"/>
  <c r="G513" i="11"/>
  <c r="I513" i="11" s="1"/>
  <c r="I501" i="11"/>
  <c r="G407" i="11"/>
  <c r="I407" i="11" s="1"/>
  <c r="I395" i="11"/>
  <c r="G885" i="11"/>
  <c r="I885" i="11" s="1"/>
  <c r="W926" i="11"/>
  <c r="X926" i="11" s="1"/>
  <c r="I964" i="11"/>
  <c r="I1058" i="11" s="1"/>
  <c r="I426" i="11"/>
  <c r="G438" i="11"/>
  <c r="I438" i="11" s="1"/>
  <c r="I684" i="11"/>
  <c r="G700" i="11"/>
  <c r="I700" i="11" s="1"/>
  <c r="I563" i="11"/>
  <c r="I482" i="11" s="1"/>
  <c r="I201" i="11" s="1"/>
  <c r="G579" i="11"/>
  <c r="I579" i="11" s="1"/>
  <c r="G492" i="11"/>
  <c r="G457" i="11"/>
  <c r="G471" i="11" s="1"/>
  <c r="X169" i="11"/>
  <c r="G527" i="11"/>
  <c r="I477" i="11"/>
  <c r="I421" i="11"/>
  <c r="G435" i="11"/>
  <c r="I435" i="11" s="1"/>
  <c r="G670" i="11"/>
  <c r="I670" i="11" s="1"/>
  <c r="I657" i="11"/>
  <c r="I116" i="11"/>
  <c r="I92" i="11"/>
  <c r="S158" i="11"/>
  <c r="U158" i="11" s="1"/>
  <c r="U156" i="11"/>
  <c r="G811" i="11"/>
  <c r="I811" i="11" s="1"/>
  <c r="I792" i="11"/>
  <c r="G510" i="11"/>
  <c r="I510" i="11" s="1"/>
  <c r="I498" i="11"/>
  <c r="G889" i="11"/>
  <c r="I889" i="11" s="1"/>
  <c r="I968" i="11"/>
  <c r="I1062" i="11" s="1"/>
  <c r="I789" i="11"/>
  <c r="G808" i="11"/>
  <c r="I808" i="11" s="1"/>
  <c r="G303" i="11"/>
  <c r="I303" i="11" s="1"/>
  <c r="I291" i="11"/>
  <c r="G268" i="11"/>
  <c r="I268" i="11" s="1"/>
  <c r="I256" i="11"/>
  <c r="G337" i="11"/>
  <c r="I337" i="11" s="1"/>
  <c r="I325" i="11"/>
  <c r="I391" i="11"/>
  <c r="G403" i="11"/>
  <c r="I403" i="11" s="1"/>
  <c r="K808" i="11"/>
  <c r="M808" i="11" s="1"/>
  <c r="M789" i="11"/>
  <c r="G494" i="11"/>
  <c r="G459" i="11"/>
  <c r="G473" i="11" s="1"/>
  <c r="G529" i="11"/>
  <c r="X171" i="11"/>
  <c r="G580" i="11"/>
  <c r="I580" i="11" s="1"/>
  <c r="I564" i="11"/>
  <c r="I483" i="11" s="1"/>
  <c r="I202" i="11" s="1"/>
  <c r="I161" i="11"/>
  <c r="I163" i="11" s="1"/>
  <c r="I733" i="11"/>
  <c r="G655" i="11"/>
  <c r="X613" i="11"/>
  <c r="G628" i="11"/>
  <c r="G693" i="11"/>
  <c r="G618" i="11"/>
  <c r="X618" i="11" s="1"/>
  <c r="I317" i="11"/>
  <c r="G330" i="11"/>
  <c r="I330" i="11" s="1"/>
  <c r="I386" i="11"/>
  <c r="G400" i="11"/>
  <c r="I400" i="11" s="1"/>
  <c r="I1076" i="11"/>
  <c r="I93" i="11"/>
  <c r="I647" i="11"/>
  <c r="G663" i="11"/>
  <c r="I663" i="11" s="1"/>
  <c r="G437" i="11"/>
  <c r="I437" i="11" s="1"/>
  <c r="I423" i="11"/>
  <c r="G402" i="11"/>
  <c r="I402" i="11" s="1"/>
  <c r="I388" i="11"/>
  <c r="G809" i="11"/>
  <c r="I809" i="11" s="1"/>
  <c r="I790" i="11"/>
  <c r="I724" i="11"/>
  <c r="I428" i="11"/>
  <c r="G440" i="11"/>
  <c r="I440" i="11" s="1"/>
  <c r="G708" i="11"/>
  <c r="I708" i="11" s="1"/>
  <c r="I695" i="11"/>
  <c r="I94" i="11"/>
  <c r="U141" i="11"/>
  <c r="S143" i="11"/>
  <c r="U143" i="11" s="1"/>
  <c r="I732" i="11"/>
  <c r="I730" i="11"/>
  <c r="I371" i="11"/>
  <c r="I392" i="11"/>
  <c r="G404" i="11"/>
  <c r="I404" i="11" s="1"/>
  <c r="I322" i="11"/>
  <c r="G334" i="11"/>
  <c r="I334" i="11" s="1"/>
  <c r="I1008" i="11"/>
  <c r="I1010" i="11" s="1"/>
  <c r="X1010" i="11" s="1"/>
  <c r="I930" i="11"/>
  <c r="I911" i="11" s="1"/>
  <c r="G702" i="11"/>
  <c r="I702" i="11" s="1"/>
  <c r="I687" i="11"/>
  <c r="G860" i="11"/>
  <c r="I860" i="11" s="1"/>
  <c r="I840" i="11"/>
  <c r="I610" i="11"/>
  <c r="I922" i="11"/>
  <c r="I903" i="11" s="1"/>
  <c r="I965" i="11"/>
  <c r="I1059" i="11" s="1"/>
  <c r="G886" i="11"/>
  <c r="W927" i="11"/>
  <c r="X927" i="11" s="1"/>
  <c r="I249" i="11"/>
  <c r="G262" i="11"/>
  <c r="I262" i="11" s="1"/>
  <c r="I422" i="11"/>
  <c r="G436" i="11"/>
  <c r="I436" i="11" s="1"/>
  <c r="G442" i="11"/>
  <c r="I442" i="11" s="1"/>
  <c r="I430" i="11"/>
  <c r="I252" i="11"/>
  <c r="G264" i="11"/>
  <c r="I264" i="11" s="1"/>
  <c r="I287" i="11"/>
  <c r="G299" i="11"/>
  <c r="I299" i="11" s="1"/>
  <c r="I1074" i="11"/>
  <c r="I925" i="11"/>
  <c r="I906" i="11" s="1"/>
  <c r="G581" i="11"/>
  <c r="I581" i="11" s="1"/>
  <c r="I566" i="11"/>
  <c r="I734" i="11"/>
  <c r="I323" i="11"/>
  <c r="G335" i="11"/>
  <c r="I335" i="11" s="1"/>
  <c r="G703" i="11"/>
  <c r="I703" i="11" s="1"/>
  <c r="I688" i="11"/>
  <c r="I427" i="11"/>
  <c r="G439" i="11"/>
  <c r="I439" i="11" s="1"/>
  <c r="I288" i="11"/>
  <c r="G300" i="11"/>
  <c r="I300" i="11" s="1"/>
  <c r="G509" i="11"/>
  <c r="I509" i="11" s="1"/>
  <c r="I497" i="11"/>
  <c r="I1080" i="11"/>
  <c r="G332" i="11"/>
  <c r="I332" i="11" s="1"/>
  <c r="I319" i="11"/>
  <c r="I250" i="11"/>
  <c r="G263" i="11"/>
  <c r="I263" i="11" s="1"/>
  <c r="G266" i="11"/>
  <c r="I266" i="11" s="1"/>
  <c r="I254" i="11"/>
  <c r="I534" i="11"/>
  <c r="G546" i="11"/>
  <c r="I546" i="11" s="1"/>
  <c r="I929" i="11"/>
  <c r="I910" i="11" s="1"/>
  <c r="I650" i="11"/>
  <c r="G665" i="11"/>
  <c r="I665" i="11" s="1"/>
  <c r="I233" i="11"/>
  <c r="I951" i="11"/>
  <c r="G401" i="11"/>
  <c r="I401" i="11" s="1"/>
  <c r="I387" i="11"/>
  <c r="I321" i="11"/>
  <c r="G333" i="11"/>
  <c r="I333" i="11" s="1"/>
  <c r="S142" i="11"/>
  <c r="U142" i="11" s="1"/>
  <c r="S157" i="11"/>
  <c r="U157" i="11" s="1"/>
  <c r="S127" i="11"/>
  <c r="S112" i="11"/>
  <c r="U93" i="11"/>
  <c r="U90" i="11" s="1"/>
  <c r="U99" i="11" s="1"/>
  <c r="U101" i="11" s="1"/>
  <c r="G583" i="11"/>
  <c r="I569" i="11"/>
  <c r="I567" i="11"/>
  <c r="G582" i="11"/>
  <c r="I582" i="11" s="1"/>
  <c r="G586" i="11"/>
  <c r="I586" i="11" s="1"/>
  <c r="I573" i="11"/>
  <c r="I562" i="11"/>
  <c r="I481" i="11" s="1"/>
  <c r="I200" i="11" s="1"/>
  <c r="G578" i="11"/>
  <c r="I578" i="11" s="1"/>
  <c r="I131" i="11"/>
  <c r="I133" i="11" s="1"/>
  <c r="I754" i="11"/>
  <c r="G629" i="11"/>
  <c r="G656" i="11"/>
  <c r="G694" i="11"/>
  <c r="G619" i="11"/>
  <c r="X619" i="11" s="1"/>
  <c r="X614" i="11"/>
  <c r="G261" i="11"/>
  <c r="I261" i="11" s="1"/>
  <c r="I248" i="11"/>
  <c r="I923" i="11"/>
  <c r="I904" i="11" s="1"/>
  <c r="G298" i="11"/>
  <c r="I298" i="11" s="1"/>
  <c r="I285" i="11"/>
  <c r="I841" i="11"/>
  <c r="G861" i="11"/>
  <c r="I861" i="11" s="1"/>
  <c r="I843" i="11"/>
  <c r="G863" i="11"/>
  <c r="I863" i="11" s="1"/>
  <c r="I755" i="11"/>
  <c r="I499" i="11"/>
  <c r="G511" i="11"/>
  <c r="I511" i="11" s="1"/>
  <c r="I289" i="11"/>
  <c r="G301" i="11"/>
  <c r="I301" i="11" s="1"/>
  <c r="I742" i="11"/>
  <c r="G705" i="11"/>
  <c r="I705" i="11" s="1"/>
  <c r="I691" i="11"/>
  <c r="I967" i="11"/>
  <c r="I1061" i="11" s="1"/>
  <c r="G888" i="11"/>
  <c r="I48" i="11"/>
  <c r="I25" i="11"/>
  <c r="I27" i="11" s="1"/>
  <c r="I793" i="11"/>
  <c r="G812" i="11"/>
  <c r="I812" i="11" s="1"/>
  <c r="I751" i="11"/>
  <c r="I359" i="11"/>
  <c r="G545" i="11"/>
  <c r="I545" i="11" s="1"/>
  <c r="I533" i="11"/>
  <c r="G265" i="11"/>
  <c r="I265" i="11" s="1"/>
  <c r="I253" i="11"/>
  <c r="I1054" i="11"/>
  <c r="I1028" i="11"/>
  <c r="K861" i="11"/>
  <c r="M861" i="11" s="1"/>
  <c r="M841" i="11"/>
  <c r="G667" i="11"/>
  <c r="I667" i="11" s="1"/>
  <c r="I653" i="11"/>
  <c r="I750" i="11"/>
  <c r="G297" i="11"/>
  <c r="I297" i="11" s="1"/>
  <c r="I284" i="11"/>
  <c r="G331" i="11"/>
  <c r="I331" i="11" s="1"/>
  <c r="I318" i="11"/>
  <c r="I536" i="11"/>
  <c r="G548" i="11"/>
  <c r="I548" i="11" s="1"/>
  <c r="G544" i="11"/>
  <c r="I544" i="11" s="1"/>
  <c r="I532" i="11"/>
  <c r="G884" i="11"/>
  <c r="I884" i="11" s="1"/>
  <c r="W925" i="11"/>
  <c r="X925" i="11" s="1"/>
  <c r="I963" i="11"/>
  <c r="I1057" i="11" s="1"/>
  <c r="I646" i="11"/>
  <c r="G662" i="11"/>
  <c r="I662" i="11" s="1"/>
  <c r="M840" i="11"/>
  <c r="K860" i="11"/>
  <c r="M860" i="11" s="1"/>
  <c r="B85" i="13"/>
  <c r="B82" i="13"/>
  <c r="U115" i="11"/>
  <c r="U111" i="11"/>
  <c r="U127" i="11"/>
  <c r="U112" i="11"/>
  <c r="U126" i="11"/>
  <c r="U128" i="11"/>
  <c r="S1099" i="11"/>
  <c r="O1099" i="11"/>
  <c r="Q948" i="11"/>
  <c r="U948" i="11"/>
  <c r="Q15" i="11"/>
  <c r="Q25" i="11" s="1"/>
  <c r="Q27" i="11" s="1"/>
  <c r="U1005" i="11"/>
  <c r="Q1005" i="11"/>
  <c r="M1002" i="11"/>
  <c r="M1008" i="11" s="1"/>
  <c r="M1010" i="11" s="1"/>
  <c r="U185" i="11"/>
  <c r="U1282" i="11" s="1"/>
  <c r="M1096" i="11"/>
  <c r="M1102" i="11" s="1"/>
  <c r="M1104" i="11" s="1"/>
  <c r="M170" i="11"/>
  <c r="M169" i="11"/>
  <c r="M171" i="11"/>
  <c r="M759" i="11"/>
  <c r="M738" i="11"/>
  <c r="M756" i="11"/>
  <c r="M757" i="11"/>
  <c r="M739" i="11"/>
  <c r="M760" i="11"/>
  <c r="M736" i="11"/>
  <c r="M735" i="11"/>
  <c r="I739" i="11" l="1"/>
  <c r="I605" i="11"/>
  <c r="I622" i="11"/>
  <c r="I356" i="11"/>
  <c r="I760" i="11"/>
  <c r="I475" i="11"/>
  <c r="I216" i="11"/>
  <c r="I464" i="11"/>
  <c r="I625" i="11"/>
  <c r="I624" i="11"/>
  <c r="I231" i="11"/>
  <c r="I735" i="11"/>
  <c r="I358" i="11"/>
  <c r="I611" i="11"/>
  <c r="I196" i="11"/>
  <c r="I367" i="11"/>
  <c r="I222" i="11"/>
  <c r="I738" i="11"/>
  <c r="I466" i="11"/>
  <c r="I181" i="11"/>
  <c r="U930" i="11"/>
  <c r="U911" i="11" s="1"/>
  <c r="I627" i="11"/>
  <c r="I871" i="11"/>
  <c r="I873" i="11" s="1"/>
  <c r="I352" i="11"/>
  <c r="I1030" i="11"/>
  <c r="I888" i="11"/>
  <c r="G893" i="11"/>
  <c r="I893" i="11" s="1"/>
  <c r="I218" i="11"/>
  <c r="I357" i="11"/>
  <c r="I351" i="11"/>
  <c r="I413" i="11"/>
  <c r="I970" i="11"/>
  <c r="I972" i="11" s="1"/>
  <c r="I630" i="11"/>
  <c r="I214" i="11"/>
  <c r="I309" i="11"/>
  <c r="Q930" i="11"/>
  <c r="Q911" i="11" s="1"/>
  <c r="I274" i="11"/>
  <c r="I276" i="11" s="1"/>
  <c r="I694" i="11"/>
  <c r="G707" i="11"/>
  <c r="I707" i="11" s="1"/>
  <c r="G591" i="11"/>
  <c r="I591" i="11" s="1"/>
  <c r="G590" i="11"/>
  <c r="I590" i="11" s="1"/>
  <c r="I583" i="11"/>
  <c r="I607" i="11"/>
  <c r="I227" i="11"/>
  <c r="J82" i="13"/>
  <c r="K82" i="13"/>
  <c r="G82" i="13"/>
  <c r="I82" i="13"/>
  <c r="D82" i="13"/>
  <c r="H82" i="13"/>
  <c r="E82" i="13"/>
  <c r="F82" i="13"/>
  <c r="I228" i="11"/>
  <c r="U30" i="11"/>
  <c r="W29" i="11"/>
  <c r="I220" i="11"/>
  <c r="I656" i="11"/>
  <c r="G669" i="11"/>
  <c r="I669" i="11" s="1"/>
  <c r="I366" i="11"/>
  <c r="I462" i="11"/>
  <c r="I219" i="11"/>
  <c r="G892" i="11"/>
  <c r="I892" i="11" s="1"/>
  <c r="G891" i="11"/>
  <c r="I891" i="11" s="1"/>
  <c r="I886" i="11"/>
  <c r="I757" i="11"/>
  <c r="I343" i="11"/>
  <c r="I345" i="11" s="1"/>
  <c r="I368" i="11"/>
  <c r="I234" i="11"/>
  <c r="I759" i="11"/>
  <c r="I118" i="11"/>
  <c r="I99" i="11"/>
  <c r="I101" i="11" s="1"/>
  <c r="I448" i="11"/>
  <c r="I450" i="11" s="1"/>
  <c r="I360" i="11"/>
  <c r="I1048" i="11"/>
  <c r="I1083" i="11"/>
  <c r="I1085" i="11" s="1"/>
  <c r="I370" i="11"/>
  <c r="I528" i="11"/>
  <c r="G542" i="11"/>
  <c r="I542" i="11" s="1"/>
  <c r="I693" i="11"/>
  <c r="G706" i="11"/>
  <c r="I706" i="11" s="1"/>
  <c r="I527" i="11"/>
  <c r="G541" i="11"/>
  <c r="I541" i="11" s="1"/>
  <c r="G572" i="11"/>
  <c r="I215" i="11"/>
  <c r="I232" i="11"/>
  <c r="I736" i="11"/>
  <c r="I529" i="11"/>
  <c r="G543" i="11"/>
  <c r="I543" i="11" s="1"/>
  <c r="I478" i="11"/>
  <c r="G507" i="11"/>
  <c r="I507" i="11" s="1"/>
  <c r="I493" i="11"/>
  <c r="I604" i="11"/>
  <c r="I476" i="11"/>
  <c r="I229" i="11"/>
  <c r="I932" i="11"/>
  <c r="I953" i="11"/>
  <c r="I934" i="11" s="1"/>
  <c r="I608" i="11"/>
  <c r="I474" i="11"/>
  <c r="I230" i="11"/>
  <c r="I369" i="11"/>
  <c r="I818" i="11"/>
  <c r="I353" i="11"/>
  <c r="I623" i="11"/>
  <c r="I365" i="11"/>
  <c r="G668" i="11"/>
  <c r="I668" i="11" s="1"/>
  <c r="I655" i="11"/>
  <c r="G508" i="11"/>
  <c r="I508" i="11" s="1"/>
  <c r="I494" i="11"/>
  <c r="I756" i="11"/>
  <c r="I463" i="11"/>
  <c r="I615" i="11"/>
  <c r="I492" i="11"/>
  <c r="G506" i="11"/>
  <c r="I506" i="11" s="1"/>
  <c r="I372" i="11"/>
  <c r="S948" i="11"/>
  <c r="O15" i="11"/>
  <c r="S1005" i="11"/>
  <c r="O948" i="11"/>
  <c r="U1096" i="11"/>
  <c r="U1102" i="11" s="1"/>
  <c r="U1104" i="11" s="1"/>
  <c r="K1096" i="11"/>
  <c r="U1002" i="11"/>
  <c r="U1008" i="11" s="1"/>
  <c r="U1010" i="11" s="1"/>
  <c r="K1002" i="11"/>
  <c r="Q1096" i="11"/>
  <c r="Q1102" i="11" s="1"/>
  <c r="Q1104" i="11" s="1"/>
  <c r="O1005" i="11"/>
  <c r="M17" i="11"/>
  <c r="M20" i="11"/>
  <c r="M21" i="11"/>
  <c r="M19" i="11"/>
  <c r="M16" i="11"/>
  <c r="U20" i="11"/>
  <c r="U21" i="11"/>
  <c r="U17" i="11"/>
  <c r="U19" i="11"/>
  <c r="U15" i="11"/>
  <c r="U25" i="11" s="1"/>
  <c r="U27" i="11" s="1"/>
  <c r="U16" i="11"/>
  <c r="Q21" i="11"/>
  <c r="Q20" i="11"/>
  <c r="Q19" i="11"/>
  <c r="Q17" i="11"/>
  <c r="Q16" i="11"/>
  <c r="M15" i="11"/>
  <c r="M25" i="11" s="1"/>
  <c r="M27" i="11" s="1"/>
  <c r="Q1002" i="11"/>
  <c r="Q1008" i="11" s="1"/>
  <c r="Q1010" i="11" s="1"/>
  <c r="B84" i="13" l="1"/>
  <c r="I175" i="11"/>
  <c r="I613" i="11"/>
  <c r="I194" i="11"/>
  <c r="I182" i="11"/>
  <c r="I180" i="11"/>
  <c r="I193" i="11"/>
  <c r="I458" i="11"/>
  <c r="I170" i="11" s="1"/>
  <c r="I713" i="11"/>
  <c r="I715" i="11" s="1"/>
  <c r="I628" i="11"/>
  <c r="I363" i="11"/>
  <c r="I185" i="11" s="1"/>
  <c r="I195" i="11"/>
  <c r="I629" i="11"/>
  <c r="I174" i="11"/>
  <c r="I614" i="11"/>
  <c r="I1064" i="11"/>
  <c r="I1066" i="11" s="1"/>
  <c r="O986" i="11"/>
  <c r="Q986" i="11" s="1"/>
  <c r="O968" i="11"/>
  <c r="S968" i="11"/>
  <c r="S986" i="11"/>
  <c r="U986" i="11" s="1"/>
  <c r="I767" i="11"/>
  <c r="I820" i="11"/>
  <c r="I769" i="11" s="1"/>
  <c r="W770" i="11" s="1"/>
  <c r="O1044" i="11"/>
  <c r="Q1044" i="11" s="1"/>
  <c r="O1026" i="11"/>
  <c r="Q1026" i="11" s="1"/>
  <c r="I457" i="11"/>
  <c r="I169" i="11" s="1"/>
  <c r="I519" i="11"/>
  <c r="I459" i="11"/>
  <c r="I171" i="11" s="1"/>
  <c r="I472" i="11"/>
  <c r="I191" i="11" s="1"/>
  <c r="G592" i="11"/>
  <c r="I592" i="11" s="1"/>
  <c r="G585" i="11"/>
  <c r="I585" i="11" s="1"/>
  <c r="I572" i="11"/>
  <c r="I197" i="11"/>
  <c r="I895" i="11"/>
  <c r="I897" i="11" s="1"/>
  <c r="I311" i="11"/>
  <c r="I240" i="11"/>
  <c r="I178" i="11"/>
  <c r="I913" i="11"/>
  <c r="I915" i="11" s="1"/>
  <c r="W916" i="11" s="1"/>
  <c r="I912" i="11"/>
  <c r="S1026" i="11"/>
  <c r="U1026" i="11" s="1"/>
  <c r="S1044" i="11"/>
  <c r="U1044" i="11" s="1"/>
  <c r="I471" i="11"/>
  <c r="I190" i="11" s="1"/>
  <c r="I554" i="11"/>
  <c r="I556" i="11" s="1"/>
  <c r="I179" i="11"/>
  <c r="K1023" i="11"/>
  <c r="M1023" i="11" s="1"/>
  <c r="K1041" i="11"/>
  <c r="M1041" i="11" s="1"/>
  <c r="O36" i="11"/>
  <c r="Q36" i="11" s="1"/>
  <c r="Q46" i="11" s="1"/>
  <c r="Q48" i="11" s="1"/>
  <c r="O54" i="11"/>
  <c r="Q54" i="11" s="1"/>
  <c r="Q64" i="11" s="1"/>
  <c r="Q66" i="11" s="1"/>
  <c r="O72" i="11"/>
  <c r="Q72" i="11" s="1"/>
  <c r="Q82" i="11" s="1"/>
  <c r="Q84" i="11" s="1"/>
  <c r="I473" i="11"/>
  <c r="I192" i="11" s="1"/>
  <c r="X934" i="11"/>
  <c r="B66" i="13"/>
  <c r="B68" i="13" s="1"/>
  <c r="I675" i="11"/>
  <c r="U103" i="11"/>
  <c r="W102" i="11"/>
  <c r="B86" i="13"/>
  <c r="I173" i="11"/>
  <c r="I378" i="11"/>
  <c r="I380" i="11" s="1"/>
  <c r="I415" i="11"/>
  <c r="S91" i="11"/>
  <c r="Q889" i="11"/>
  <c r="S1096" i="11"/>
  <c r="O1096" i="11"/>
  <c r="S20" i="11"/>
  <c r="S19" i="11"/>
  <c r="S21" i="11"/>
  <c r="S17" i="11"/>
  <c r="S16" i="11"/>
  <c r="O19" i="11"/>
  <c r="O20" i="11"/>
  <c r="O21" i="11"/>
  <c r="O16" i="11"/>
  <c r="O17" i="11"/>
  <c r="K20" i="11"/>
  <c r="K19" i="11"/>
  <c r="K21" i="11"/>
  <c r="K16" i="11"/>
  <c r="K17" i="11"/>
  <c r="S15" i="11"/>
  <c r="K15" i="11"/>
  <c r="S1002" i="11"/>
  <c r="O1002" i="11"/>
  <c r="U1098" i="11"/>
  <c r="U1004" i="11"/>
  <c r="Q1098" i="11"/>
  <c r="I595" i="11" l="1"/>
  <c r="I597" i="11" s="1"/>
  <c r="Q1081" i="11"/>
  <c r="I242" i="11"/>
  <c r="S72" i="11"/>
  <c r="U72" i="11" s="1"/>
  <c r="U82" i="11" s="1"/>
  <c r="U84" i="11" s="1"/>
  <c r="S54" i="11"/>
  <c r="U54" i="11" s="1"/>
  <c r="U64" i="11" s="1"/>
  <c r="U66" i="11" s="1"/>
  <c r="S36" i="11"/>
  <c r="U36" i="11" s="1"/>
  <c r="U46" i="11" s="1"/>
  <c r="U48" i="11" s="1"/>
  <c r="K38" i="11"/>
  <c r="M38" i="11" s="1"/>
  <c r="K56" i="11"/>
  <c r="M56" i="11" s="1"/>
  <c r="K74" i="11"/>
  <c r="M74" i="11" s="1"/>
  <c r="O55" i="11"/>
  <c r="Q55" i="11" s="1"/>
  <c r="O37" i="11"/>
  <c r="Q37" i="11" s="1"/>
  <c r="O73" i="11"/>
  <c r="Q73" i="11" s="1"/>
  <c r="S55" i="11"/>
  <c r="U55" i="11" s="1"/>
  <c r="S37" i="11"/>
  <c r="U37" i="11" s="1"/>
  <c r="S73" i="11"/>
  <c r="U73" i="11" s="1"/>
  <c r="S41" i="11"/>
  <c r="U41" i="11" s="1"/>
  <c r="S59" i="11"/>
  <c r="U59" i="11" s="1"/>
  <c r="S77" i="11"/>
  <c r="U77" i="11" s="1"/>
  <c r="M1046" i="11"/>
  <c r="I521" i="11"/>
  <c r="I484" i="11"/>
  <c r="I486" i="11" s="1"/>
  <c r="U968" i="11"/>
  <c r="U1062" i="11" s="1"/>
  <c r="S889" i="11"/>
  <c r="S890" i="11" s="1"/>
  <c r="I635" i="11"/>
  <c r="I637" i="11" s="1"/>
  <c r="W638" i="11" s="1"/>
  <c r="I677" i="11"/>
  <c r="M1028" i="11"/>
  <c r="V937" i="11"/>
  <c r="X937" i="11" s="1"/>
  <c r="W935" i="11"/>
  <c r="W898" i="11"/>
  <c r="Q968" i="11"/>
  <c r="Q1062" i="11" s="1"/>
  <c r="O889" i="11"/>
  <c r="O890" i="11" s="1"/>
  <c r="S1023" i="11"/>
  <c r="U1023" i="11" s="1"/>
  <c r="S1041" i="11"/>
  <c r="U1041" i="11" s="1"/>
  <c r="K78" i="11"/>
  <c r="M78" i="11" s="1"/>
  <c r="K42" i="11"/>
  <c r="M42" i="11" s="1"/>
  <c r="K60" i="11"/>
  <c r="M60" i="11" s="1"/>
  <c r="K41" i="11"/>
  <c r="M41" i="11" s="1"/>
  <c r="K59" i="11"/>
  <c r="M59" i="11" s="1"/>
  <c r="K77" i="11"/>
  <c r="M77" i="11" s="1"/>
  <c r="O59" i="11"/>
  <c r="Q59" i="11" s="1"/>
  <c r="O77" i="11"/>
  <c r="Q77" i="11" s="1"/>
  <c r="O41" i="11"/>
  <c r="Q41" i="11" s="1"/>
  <c r="S60" i="11"/>
  <c r="U60" i="11" s="1"/>
  <c r="S78" i="11"/>
  <c r="U78" i="11" s="1"/>
  <c r="S42" i="11"/>
  <c r="U42" i="11" s="1"/>
  <c r="O1041" i="11"/>
  <c r="Q1041" i="11" s="1"/>
  <c r="O1023" i="11"/>
  <c r="Q1023" i="11" s="1"/>
  <c r="K54" i="11"/>
  <c r="M54" i="11" s="1"/>
  <c r="M64" i="11" s="1"/>
  <c r="M66" i="11" s="1"/>
  <c r="K36" i="11"/>
  <c r="M36" i="11" s="1"/>
  <c r="M46" i="11" s="1"/>
  <c r="M48" i="11" s="1"/>
  <c r="K72" i="11"/>
  <c r="M72" i="11" s="1"/>
  <c r="M82" i="11" s="1"/>
  <c r="M84" i="11" s="1"/>
  <c r="K37" i="11"/>
  <c r="M37" i="11" s="1"/>
  <c r="K55" i="11"/>
  <c r="M55" i="11" s="1"/>
  <c r="K73" i="11"/>
  <c r="M73" i="11" s="1"/>
  <c r="K58" i="11"/>
  <c r="M58" i="11" s="1"/>
  <c r="K40" i="11"/>
  <c r="M40" i="11" s="1"/>
  <c r="K76" i="11"/>
  <c r="M76" i="11" s="1"/>
  <c r="O74" i="11"/>
  <c r="Q74" i="11" s="1"/>
  <c r="O38" i="11"/>
  <c r="Q38" i="11" s="1"/>
  <c r="O56" i="11"/>
  <c r="Q56" i="11" s="1"/>
  <c r="O60" i="11"/>
  <c r="Q60" i="11" s="1"/>
  <c r="O42" i="11"/>
  <c r="Q42" i="11" s="1"/>
  <c r="O78" i="11"/>
  <c r="Q78" i="11" s="1"/>
  <c r="O76" i="11"/>
  <c r="Q76" i="11" s="1"/>
  <c r="O58" i="11"/>
  <c r="Q58" i="11" s="1"/>
  <c r="O40" i="11"/>
  <c r="Q40" i="11" s="1"/>
  <c r="S56" i="11"/>
  <c r="U56" i="11" s="1"/>
  <c r="S38" i="11"/>
  <c r="U38" i="11" s="1"/>
  <c r="S74" i="11"/>
  <c r="U74" i="11" s="1"/>
  <c r="S76" i="11"/>
  <c r="U76" i="11" s="1"/>
  <c r="S58" i="11"/>
  <c r="U58" i="11" s="1"/>
  <c r="S40" i="11"/>
  <c r="U40" i="11" s="1"/>
  <c r="S110" i="11"/>
  <c r="S140" i="11" s="1"/>
  <c r="U140" i="11" s="1"/>
  <c r="S155" i="11"/>
  <c r="U155" i="11" s="1"/>
  <c r="S125" i="11"/>
  <c r="U91" i="11"/>
  <c r="S98" i="11"/>
  <c r="B73" i="13"/>
  <c r="B90" i="13"/>
  <c r="B92" i="13" s="1"/>
  <c r="B70" i="13"/>
  <c r="U1081" i="11"/>
  <c r="S90" i="11"/>
  <c r="U125" i="11"/>
  <c r="U889" i="11"/>
  <c r="S1098" i="11"/>
  <c r="S1101" i="11" s="1"/>
  <c r="Q1004" i="11"/>
  <c r="S1004" i="11"/>
  <c r="O1098" i="11"/>
  <c r="O1101" i="11" s="1"/>
  <c r="U742" i="11"/>
  <c r="Q742" i="11"/>
  <c r="Q768" i="11"/>
  <c r="U768" i="11"/>
  <c r="M768" i="11"/>
  <c r="B97" i="13" l="1"/>
  <c r="B94" i="13"/>
  <c r="B102" i="13"/>
  <c r="Q1046" i="11"/>
  <c r="M1048" i="11"/>
  <c r="U872" i="11"/>
  <c r="U819" i="11"/>
  <c r="U1046" i="11"/>
  <c r="I203" i="11"/>
  <c r="I205" i="11" s="1"/>
  <c r="S109" i="11"/>
  <c r="S139" i="11"/>
  <c r="U139" i="11" s="1"/>
  <c r="U146" i="11" s="1"/>
  <c r="U148" i="11" s="1"/>
  <c r="S97" i="11"/>
  <c r="S154" i="11"/>
  <c r="U154" i="11" s="1"/>
  <c r="U161" i="11" s="1"/>
  <c r="U163" i="11" s="1"/>
  <c r="S124" i="11"/>
  <c r="K70" i="13"/>
  <c r="J70" i="13"/>
  <c r="I70" i="13"/>
  <c r="F70" i="13"/>
  <c r="G70" i="13"/>
  <c r="H70" i="13"/>
  <c r="E70" i="13"/>
  <c r="D70" i="13"/>
  <c r="Q1028" i="11"/>
  <c r="M819" i="11"/>
  <c r="M872" i="11"/>
  <c r="M1030" i="11"/>
  <c r="Q819" i="11"/>
  <c r="Q872" i="11"/>
  <c r="S1043" i="11"/>
  <c r="U1043" i="11" s="1"/>
  <c r="S1007" i="11"/>
  <c r="S1025" i="11"/>
  <c r="U1025" i="11" s="1"/>
  <c r="U1028" i="11"/>
  <c r="U110" i="11"/>
  <c r="U124" i="11"/>
  <c r="U131" i="11" s="1"/>
  <c r="U133" i="11" s="1"/>
  <c r="U109" i="11"/>
  <c r="U116" i="11" s="1"/>
  <c r="U118" i="11" s="1"/>
  <c r="O1004" i="11"/>
  <c r="S742" i="11"/>
  <c r="O742" i="11"/>
  <c r="B72" i="13" l="1"/>
  <c r="Q1030" i="11"/>
  <c r="S796" i="11"/>
  <c r="S847" i="11"/>
  <c r="S763" i="11"/>
  <c r="U1048" i="11"/>
  <c r="K94" i="13"/>
  <c r="J94" i="13"/>
  <c r="F94" i="13"/>
  <c r="G94" i="13"/>
  <c r="I94" i="13"/>
  <c r="E94" i="13"/>
  <c r="H94" i="13"/>
  <c r="D94" i="13"/>
  <c r="O796" i="11"/>
  <c r="O763" i="11"/>
  <c r="O847" i="11"/>
  <c r="W206" i="11"/>
  <c r="I1275" i="11"/>
  <c r="Q1048" i="11"/>
  <c r="O1043" i="11"/>
  <c r="Q1043" i="11" s="1"/>
  <c r="O1025" i="11"/>
  <c r="Q1025" i="11" s="1"/>
  <c r="O1007" i="11"/>
  <c r="U1030" i="11"/>
  <c r="B74" i="13"/>
  <c r="B104" i="13"/>
  <c r="B106" i="13" s="1"/>
  <c r="E7" i="12"/>
  <c r="B109" i="13"/>
  <c r="U763" i="11"/>
  <c r="Q763" i="11"/>
  <c r="B96" i="13" l="1"/>
  <c r="B98" i="13" s="1"/>
  <c r="O867" i="11"/>
  <c r="Q867" i="11" s="1"/>
  <c r="Q847" i="11"/>
  <c r="I1278" i="11"/>
  <c r="W1276" i="11"/>
  <c r="O815" i="11"/>
  <c r="Q815" i="11" s="1"/>
  <c r="Q796" i="11"/>
  <c r="E14" i="12"/>
  <c r="E9" i="12"/>
  <c r="E11" i="12" s="1"/>
  <c r="S867" i="11"/>
  <c r="U867" i="11" s="1"/>
  <c r="U847" i="11"/>
  <c r="K106" i="13"/>
  <c r="J106" i="13"/>
  <c r="I106" i="13"/>
  <c r="G106" i="13"/>
  <c r="H106" i="13"/>
  <c r="E106" i="13"/>
  <c r="D106" i="13"/>
  <c r="F106" i="13"/>
  <c r="U796" i="11"/>
  <c r="S815" i="11"/>
  <c r="U815" i="11" s="1"/>
  <c r="B108" i="13" l="1"/>
  <c r="E13" i="12" s="1"/>
  <c r="E15" i="12" s="1"/>
  <c r="B110" i="13" l="1"/>
  <c r="M943" i="11"/>
  <c r="M884" i="11"/>
  <c r="M925" i="11" l="1"/>
  <c r="M906" i="11" s="1"/>
  <c r="M945" i="11"/>
  <c r="M927" i="11" s="1"/>
  <c r="M908" i="11" s="1"/>
  <c r="M951" i="11" l="1"/>
  <c r="Q945" i="11"/>
  <c r="K945" i="11"/>
  <c r="U945" i="11"/>
  <c r="K983" i="11" l="1"/>
  <c r="M983" i="11" s="1"/>
  <c r="K965" i="11"/>
  <c r="Q927" i="11"/>
  <c r="Q908" i="11" s="1"/>
  <c r="Q951" i="11"/>
  <c r="U927" i="11"/>
  <c r="U908" i="11" s="1"/>
  <c r="U951" i="11"/>
  <c r="M953" i="11"/>
  <c r="M934" i="11" s="1"/>
  <c r="M932" i="11"/>
  <c r="O945" i="11"/>
  <c r="U947" i="11"/>
  <c r="U929" i="11" s="1"/>
  <c r="U910" i="11" s="1"/>
  <c r="S945" i="11"/>
  <c r="M912" i="11" l="1"/>
  <c r="M913" i="11"/>
  <c r="M915" i="11" s="1"/>
  <c r="O983" i="11"/>
  <c r="Q983" i="11" s="1"/>
  <c r="O965" i="11"/>
  <c r="U953" i="11"/>
  <c r="U934" i="11" s="1"/>
  <c r="U932" i="11"/>
  <c r="K886" i="11"/>
  <c r="M965" i="11"/>
  <c r="Q932" i="11"/>
  <c r="Q953" i="11"/>
  <c r="Q934" i="11" s="1"/>
  <c r="S983" i="11"/>
  <c r="U983" i="11" s="1"/>
  <c r="S965" i="11"/>
  <c r="M988" i="11"/>
  <c r="M1078" i="11"/>
  <c r="S947" i="11"/>
  <c r="Q947" i="11"/>
  <c r="Q929" i="11" s="1"/>
  <c r="Q910" i="11" s="1"/>
  <c r="M892" i="11"/>
  <c r="S950" i="11" l="1"/>
  <c r="S985" i="11"/>
  <c r="U985" i="11" s="1"/>
  <c r="U1080" i="11" s="1"/>
  <c r="S967" i="11"/>
  <c r="U965" i="11"/>
  <c r="S886" i="11"/>
  <c r="M970" i="11"/>
  <c r="M1059" i="11"/>
  <c r="U988" i="11"/>
  <c r="U1078" i="11"/>
  <c r="K892" i="11"/>
  <c r="K891" i="11"/>
  <c r="Q988" i="11"/>
  <c r="Q1078" i="11"/>
  <c r="U912" i="11"/>
  <c r="U913" i="11"/>
  <c r="U915" i="11" s="1"/>
  <c r="O886" i="11"/>
  <c r="Q965" i="11"/>
  <c r="M990" i="11"/>
  <c r="M1083" i="11"/>
  <c r="M1085" i="11" s="1"/>
  <c r="Q913" i="11"/>
  <c r="Q915" i="11" s="1"/>
  <c r="Q912" i="11"/>
  <c r="Q891" i="11"/>
  <c r="M891" i="11"/>
  <c r="O947" i="11"/>
  <c r="M886" i="11"/>
  <c r="M895" i="11" s="1"/>
  <c r="M897" i="11" s="1"/>
  <c r="U886" i="11"/>
  <c r="U895" i="11" s="1"/>
  <c r="U897" i="11" s="1"/>
  <c r="U891" i="11"/>
  <c r="U892" i="11"/>
  <c r="O892" i="11" l="1"/>
  <c r="O891" i="11"/>
  <c r="Q990" i="11"/>
  <c r="Q1083" i="11"/>
  <c r="Q1085" i="11" s="1"/>
  <c r="U970" i="11"/>
  <c r="U1059" i="11"/>
  <c r="U967" i="11"/>
  <c r="U1061" i="11" s="1"/>
  <c r="S888" i="11"/>
  <c r="S893" i="11" s="1"/>
  <c r="M972" i="11"/>
  <c r="M1064" i="11"/>
  <c r="M1066" i="11" s="1"/>
  <c r="U990" i="11"/>
  <c r="U1083" i="11"/>
  <c r="U1085" i="11" s="1"/>
  <c r="O950" i="11"/>
  <c r="O985" i="11"/>
  <c r="Q985" i="11" s="1"/>
  <c r="Q1080" i="11" s="1"/>
  <c r="O967" i="11"/>
  <c r="Q970" i="11"/>
  <c r="Q1059" i="11"/>
  <c r="S892" i="11"/>
  <c r="S891" i="11"/>
  <c r="Q892" i="11"/>
  <c r="Q886" i="11"/>
  <c r="Q895" i="11" s="1"/>
  <c r="Q897" i="11" s="1"/>
  <c r="U893" i="11"/>
  <c r="Q972" i="11" l="1"/>
  <c r="Q1064" i="11"/>
  <c r="Q1066" i="11" s="1"/>
  <c r="O888" i="11"/>
  <c r="O893" i="11" s="1"/>
  <c r="Q967" i="11"/>
  <c r="Q1061" i="11" s="1"/>
  <c r="U972" i="11"/>
  <c r="U1064" i="11"/>
  <c r="U1066" i="11" s="1"/>
  <c r="U888" i="11"/>
  <c r="Q888" i="11"/>
  <c r="Q893" i="11"/>
  <c r="U615" i="11" l="1"/>
  <c r="Q615" i="11"/>
  <c r="O615" i="11" l="1"/>
  <c r="S615" i="11"/>
  <c r="S695" i="11" l="1"/>
  <c r="S630" i="11"/>
  <c r="S657" i="11"/>
  <c r="O657" i="11"/>
  <c r="O630" i="11"/>
  <c r="O695" i="11"/>
  <c r="S573" i="11"/>
  <c r="S586" i="11" s="1"/>
  <c r="O573" i="11"/>
  <c r="O586" i="11" s="1"/>
  <c r="O670" i="11" l="1"/>
  <c r="Q670" i="11" s="1"/>
  <c r="Q657" i="11"/>
  <c r="U657" i="11"/>
  <c r="S670" i="11"/>
  <c r="U670" i="11" s="1"/>
  <c r="Q695" i="11"/>
  <c r="O708" i="11"/>
  <c r="Q708" i="11" s="1"/>
  <c r="S708" i="11"/>
  <c r="U708" i="11" s="1"/>
  <c r="U695" i="11"/>
  <c r="U573" i="11"/>
  <c r="S574" i="11"/>
  <c r="S587" i="11" s="1"/>
  <c r="U586" i="11"/>
  <c r="Q573" i="11"/>
  <c r="O574" i="11"/>
  <c r="O587" i="11" s="1"/>
  <c r="Q586" i="11"/>
  <c r="Q630" i="11" l="1"/>
  <c r="U630" i="11"/>
  <c r="Q574" i="11"/>
  <c r="Q587" i="11"/>
  <c r="U574" i="11"/>
  <c r="U587" i="11"/>
  <c r="K178" i="11"/>
  <c r="M178" i="11"/>
  <c r="M203" i="11" s="1"/>
  <c r="M205" i="11" s="1"/>
  <c r="O178" i="11"/>
  <c r="Q178" i="11"/>
  <c r="S178" i="11"/>
  <c r="U178" i="11"/>
  <c r="U203" i="11" s="1"/>
  <c r="U205" i="11" s="1"/>
  <c r="K179" i="11"/>
  <c r="M179" i="11"/>
  <c r="O179" i="11"/>
  <c r="Q179" i="11"/>
  <c r="S179" i="11"/>
  <c r="U179" i="11"/>
  <c r="K180" i="11"/>
  <c r="K534" i="11" s="1"/>
  <c r="M180" i="11"/>
  <c r="O180" i="11"/>
  <c r="Q180" i="11"/>
  <c r="S180" i="11"/>
  <c r="S323" i="11" s="1"/>
  <c r="U180" i="11"/>
  <c r="K181" i="11"/>
  <c r="M181" i="11"/>
  <c r="O181" i="11"/>
  <c r="O255" i="11" s="1"/>
  <c r="Q181" i="11"/>
  <c r="S181" i="11"/>
  <c r="U181" i="11"/>
  <c r="K186" i="11"/>
  <c r="S186" i="11"/>
  <c r="O187" i="11"/>
  <c r="K188" i="11"/>
  <c r="S188" i="11"/>
  <c r="M193" i="11"/>
  <c r="O193" i="11"/>
  <c r="Q193" i="11"/>
  <c r="U193" i="11"/>
  <c r="K194" i="11"/>
  <c r="M194" i="11"/>
  <c r="Q194" i="11"/>
  <c r="S194" i="11"/>
  <c r="U194" i="11"/>
  <c r="M195" i="11"/>
  <c r="O195" i="11"/>
  <c r="Q195" i="11"/>
  <c r="U195" i="11"/>
  <c r="K196" i="11"/>
  <c r="M196" i="11"/>
  <c r="Q196" i="11"/>
  <c r="S196" i="11"/>
  <c r="U196" i="11"/>
  <c r="M200" i="11"/>
  <c r="Q200" i="11"/>
  <c r="M201" i="11"/>
  <c r="Q201" i="11"/>
  <c r="Q203" i="11"/>
  <c r="Q205" i="11"/>
  <c r="O218" i="11"/>
  <c r="O230" i="11" s="1"/>
  <c r="K219" i="11"/>
  <c r="S219" i="11"/>
  <c r="O220" i="11"/>
  <c r="K221" i="11"/>
  <c r="K233" i="11" s="1"/>
  <c r="S221" i="11"/>
  <c r="K231" i="11"/>
  <c r="S231" i="11"/>
  <c r="O232" i="11"/>
  <c r="S233" i="11"/>
  <c r="O252" i="11"/>
  <c r="Q252" i="11"/>
  <c r="Q274" i="11" s="1"/>
  <c r="Q276" i="11" s="1"/>
  <c r="K253" i="11"/>
  <c r="M253" i="11"/>
  <c r="S253" i="11"/>
  <c r="U253" i="11"/>
  <c r="O254" i="11"/>
  <c r="Q254" i="11"/>
  <c r="K255" i="11"/>
  <c r="M255" i="11"/>
  <c r="S255" i="11"/>
  <c r="U255" i="11"/>
  <c r="O264" i="11"/>
  <c r="Q264" i="11"/>
  <c r="K265" i="11"/>
  <c r="M265" i="11"/>
  <c r="S265" i="11"/>
  <c r="U265" i="11"/>
  <c r="O266" i="11"/>
  <c r="Q266" i="11"/>
  <c r="K267" i="11"/>
  <c r="M267" i="11"/>
  <c r="S267" i="11"/>
  <c r="U267" i="11"/>
  <c r="O287" i="11"/>
  <c r="Q287" i="11" s="1"/>
  <c r="Q309" i="11" s="1"/>
  <c r="K288" i="11"/>
  <c r="M288" i="11" s="1"/>
  <c r="S288" i="11"/>
  <c r="U288" i="11" s="1"/>
  <c r="O289" i="11"/>
  <c r="K290" i="11"/>
  <c r="M290" i="11" s="1"/>
  <c r="S290" i="11"/>
  <c r="U290" i="11" s="1"/>
  <c r="S300" i="11"/>
  <c r="U300" i="11" s="1"/>
  <c r="K302" i="11"/>
  <c r="M302" i="11" s="1"/>
  <c r="S302" i="11"/>
  <c r="U302" i="11" s="1"/>
  <c r="U233" i="11" s="1"/>
  <c r="O321" i="11"/>
  <c r="Q321" i="11"/>
  <c r="Q343" i="11" s="1"/>
  <c r="K322" i="11"/>
  <c r="M322" i="11" s="1"/>
  <c r="S322" i="11"/>
  <c r="U322" i="11"/>
  <c r="O323" i="11"/>
  <c r="Q323" i="11" s="1"/>
  <c r="K324" i="11"/>
  <c r="M324" i="11"/>
  <c r="S324" i="11"/>
  <c r="U324" i="11"/>
  <c r="O333" i="11"/>
  <c r="Q333" i="11"/>
  <c r="S334" i="11"/>
  <c r="U334" i="11"/>
  <c r="K336" i="11"/>
  <c r="M336" i="11"/>
  <c r="S336" i="11"/>
  <c r="U336" i="11"/>
  <c r="Q345" i="11"/>
  <c r="O356" i="11"/>
  <c r="O368" i="11" s="1"/>
  <c r="K357" i="11"/>
  <c r="K369" i="11" s="1"/>
  <c r="S357" i="11"/>
  <c r="S369" i="11" s="1"/>
  <c r="O358" i="11"/>
  <c r="O370" i="11" s="1"/>
  <c r="K359" i="11"/>
  <c r="K371" i="11" s="1"/>
  <c r="S359" i="11"/>
  <c r="S371" i="11" s="1"/>
  <c r="O391" i="11"/>
  <c r="Q391" i="11"/>
  <c r="K392" i="11"/>
  <c r="M392" i="11" s="1"/>
  <c r="M357" i="11" s="1"/>
  <c r="S392" i="11"/>
  <c r="U392" i="11"/>
  <c r="O393" i="11"/>
  <c r="Q393" i="11" s="1"/>
  <c r="K394" i="11"/>
  <c r="M394" i="11" s="1"/>
  <c r="S394" i="11"/>
  <c r="O403" i="11"/>
  <c r="Q403" i="11"/>
  <c r="S404" i="11"/>
  <c r="U404" i="11"/>
  <c r="K406" i="11"/>
  <c r="M406" i="11" s="1"/>
  <c r="M371" i="11" s="1"/>
  <c r="O426" i="11"/>
  <c r="Q426" i="11" s="1"/>
  <c r="K427" i="11"/>
  <c r="M427" i="11" s="1"/>
  <c r="S427" i="11"/>
  <c r="U427" i="11" s="1"/>
  <c r="O428" i="11"/>
  <c r="Q428" i="11"/>
  <c r="K429" i="11"/>
  <c r="M429" i="11" s="1"/>
  <c r="S429" i="11"/>
  <c r="U429" i="11"/>
  <c r="O438" i="11"/>
  <c r="Q438" i="11" s="1"/>
  <c r="S439" i="11"/>
  <c r="U439" i="11" s="1"/>
  <c r="O440" i="11"/>
  <c r="Q440" i="11"/>
  <c r="K441" i="11"/>
  <c r="M441" i="11" s="1"/>
  <c r="S441" i="11"/>
  <c r="U441" i="11"/>
  <c r="Q448" i="11"/>
  <c r="Q450" i="11" s="1"/>
  <c r="O462" i="11"/>
  <c r="K463" i="11"/>
  <c r="S463" i="11"/>
  <c r="S475" i="11" s="1"/>
  <c r="O464" i="11"/>
  <c r="O476" i="11" s="1"/>
  <c r="K465" i="11"/>
  <c r="K477" i="11" s="1"/>
  <c r="S465" i="11"/>
  <c r="O474" i="11"/>
  <c r="K475" i="11"/>
  <c r="S477" i="11"/>
  <c r="O497" i="11"/>
  <c r="Q497" i="11" s="1"/>
  <c r="K498" i="11"/>
  <c r="M498" i="11" s="1"/>
  <c r="S498" i="11"/>
  <c r="U498" i="11" s="1"/>
  <c r="O499" i="11"/>
  <c r="Q499" i="11" s="1"/>
  <c r="K500" i="11"/>
  <c r="S500" i="11"/>
  <c r="U500" i="11" s="1"/>
  <c r="K510" i="11"/>
  <c r="M510" i="11" s="1"/>
  <c r="S510" i="11"/>
  <c r="U510" i="11" s="1"/>
  <c r="O532" i="11"/>
  <c r="K533" i="11"/>
  <c r="K545" i="11" s="1"/>
  <c r="M545" i="11" s="1"/>
  <c r="M475" i="11" s="1"/>
  <c r="S533" i="11"/>
  <c r="U533" i="11" s="1"/>
  <c r="U463" i="11" s="1"/>
  <c r="O534" i="11"/>
  <c r="Q534" i="11" s="1"/>
  <c r="K535" i="11"/>
  <c r="S535" i="11"/>
  <c r="S547" i="11" s="1"/>
  <c r="O546" i="11"/>
  <c r="Q546" i="11"/>
  <c r="U547" i="11"/>
  <c r="K569" i="11"/>
  <c r="M569" i="11"/>
  <c r="M595" i="11" s="1"/>
  <c r="M597" i="11" s="1"/>
  <c r="O571" i="11"/>
  <c r="Q571" i="11"/>
  <c r="Q595" i="11" s="1"/>
  <c r="Q597" i="11" s="1"/>
  <c r="S571" i="11"/>
  <c r="U571" i="11"/>
  <c r="U595" i="11" s="1"/>
  <c r="U597" i="11" s="1"/>
  <c r="O572" i="11"/>
  <c r="Q572" i="11"/>
  <c r="S572" i="11"/>
  <c r="U572" i="11"/>
  <c r="K583" i="11"/>
  <c r="K590" i="11" s="1"/>
  <c r="M583" i="11"/>
  <c r="Q585" i="11"/>
  <c r="S585" i="11"/>
  <c r="U585" i="11"/>
  <c r="M590" i="11"/>
  <c r="M591" i="11"/>
  <c r="Q592" i="11"/>
  <c r="S592" i="11"/>
  <c r="U592" i="11"/>
  <c r="K610" i="11"/>
  <c r="M610" i="11"/>
  <c r="M635" i="11" s="1"/>
  <c r="M637" i="11" s="1"/>
  <c r="Q610" i="11"/>
  <c r="U610" i="11"/>
  <c r="M611" i="11"/>
  <c r="O613" i="11"/>
  <c r="O693" i="11" s="1"/>
  <c r="Q613" i="11"/>
  <c r="S613" i="11"/>
  <c r="S655" i="11" s="1"/>
  <c r="S668" i="11" s="1"/>
  <c r="U613" i="11"/>
  <c r="O614" i="11"/>
  <c r="O619" i="11" s="1"/>
  <c r="Q614" i="11"/>
  <c r="S614" i="11"/>
  <c r="S694" i="11" s="1"/>
  <c r="U614" i="11"/>
  <c r="O618" i="11"/>
  <c r="M626" i="11"/>
  <c r="M627" i="11"/>
  <c r="O628" i="11"/>
  <c r="Q628" i="11"/>
  <c r="U628" i="11"/>
  <c r="Q629" i="11"/>
  <c r="U629" i="11"/>
  <c r="Q635" i="11"/>
  <c r="Q637" i="11" s="1"/>
  <c r="U635" i="11"/>
  <c r="U637" i="11" s="1"/>
  <c r="O655" i="11"/>
  <c r="Q655" i="11" s="1"/>
  <c r="Q675" i="11" s="1"/>
  <c r="Q677" i="11" s="1"/>
  <c r="U668" i="11"/>
  <c r="K741" i="11"/>
  <c r="K846" i="11" s="1"/>
  <c r="M741" i="11"/>
  <c r="M767" i="11" s="1"/>
  <c r="M769" i="11" s="1"/>
  <c r="O741" i="11"/>
  <c r="Q741" i="11"/>
  <c r="Q767" i="11" s="1"/>
  <c r="Q769" i="11" s="1"/>
  <c r="S741" i="11"/>
  <c r="U741" i="11"/>
  <c r="U767" i="11" s="1"/>
  <c r="U769" i="11" s="1"/>
  <c r="O744" i="11"/>
  <c r="M762" i="11"/>
  <c r="O762" i="11"/>
  <c r="Q762" i="11"/>
  <c r="U762" i="11"/>
  <c r="O795" i="11"/>
  <c r="O814" i="11" s="1"/>
  <c r="Q814" i="11" s="1"/>
  <c r="O846" i="11"/>
  <c r="Q846" i="11" s="1"/>
  <c r="Q871" i="11" s="1"/>
  <c r="Q873" i="11" s="1"/>
  <c r="S846" i="11"/>
  <c r="S866" i="11" s="1"/>
  <c r="U866" i="11" s="1"/>
  <c r="O866" i="11"/>
  <c r="Q866" i="11" s="1"/>
  <c r="Q693" i="11" l="1"/>
  <c r="Q713" i="11" s="1"/>
  <c r="Q715" i="11" s="1"/>
  <c r="O706" i="11"/>
  <c r="Q706" i="11" s="1"/>
  <c r="M359" i="11"/>
  <c r="U694" i="11"/>
  <c r="S707" i="11"/>
  <c r="U707" i="11" s="1"/>
  <c r="M219" i="11"/>
  <c r="O694" i="11"/>
  <c r="O629" i="11"/>
  <c r="Q464" i="11"/>
  <c r="O509" i="11"/>
  <c r="Q509" i="11" s="1"/>
  <c r="K439" i="11"/>
  <c r="M439" i="11" s="1"/>
  <c r="U357" i="11"/>
  <c r="Q368" i="11"/>
  <c r="Q358" i="11"/>
  <c r="O656" i="11"/>
  <c r="K591" i="11"/>
  <c r="S545" i="11"/>
  <c r="U545" i="11" s="1"/>
  <c r="U475" i="11" s="1"/>
  <c r="O511" i="11"/>
  <c r="Q511" i="11" s="1"/>
  <c r="Q476" i="11" s="1"/>
  <c r="K404" i="11"/>
  <c r="M404" i="11" s="1"/>
  <c r="M369" i="11" s="1"/>
  <c r="O335" i="11"/>
  <c r="Q335" i="11" s="1"/>
  <c r="K334" i="11"/>
  <c r="M334" i="11" s="1"/>
  <c r="O299" i="11"/>
  <c r="Q299" i="11" s="1"/>
  <c r="Q230" i="11" s="1"/>
  <c r="K866" i="11"/>
  <c r="M866" i="11" s="1"/>
  <c r="M846" i="11"/>
  <c r="M871" i="11" s="1"/>
  <c r="M873" i="11" s="1"/>
  <c r="M534" i="11"/>
  <c r="K546" i="11"/>
  <c r="M546" i="11" s="1"/>
  <c r="U1275" i="11"/>
  <c r="U1278" i="11" s="1"/>
  <c r="Q255" i="11"/>
  <c r="O267" i="11"/>
  <c r="Q267" i="11" s="1"/>
  <c r="O544" i="11"/>
  <c r="Q544" i="11" s="1"/>
  <c r="Q474" i="11" s="1"/>
  <c r="Q532" i="11"/>
  <c r="Q554" i="11" s="1"/>
  <c r="Q556" i="11" s="1"/>
  <c r="U323" i="11"/>
  <c r="S335" i="11"/>
  <c r="U335" i="11" s="1"/>
  <c r="S393" i="11"/>
  <c r="S220" i="11"/>
  <c r="S232" i="11" s="1"/>
  <c r="S289" i="11"/>
  <c r="S358" i="11"/>
  <c r="S370" i="11" s="1"/>
  <c r="S254" i="11"/>
  <c r="S464" i="11"/>
  <c r="S476" i="11" s="1"/>
  <c r="S195" i="11"/>
  <c r="S428" i="11"/>
  <c r="S499" i="11"/>
  <c r="O392" i="11"/>
  <c r="O219" i="11"/>
  <c r="O231" i="11" s="1"/>
  <c r="O288" i="11"/>
  <c r="O357" i="11"/>
  <c r="O369" i="11" s="1"/>
  <c r="O322" i="11"/>
  <c r="O463" i="11"/>
  <c r="O475" i="11" s="1"/>
  <c r="O194" i="11"/>
  <c r="O427" i="11"/>
  <c r="O186" i="11"/>
  <c r="O253" i="11"/>
  <c r="O533" i="11"/>
  <c r="K391" i="11"/>
  <c r="K462" i="11"/>
  <c r="K474" i="11" s="1"/>
  <c r="K218" i="11"/>
  <c r="K230" i="11" s="1"/>
  <c r="K287" i="11"/>
  <c r="K356" i="11"/>
  <c r="K368" i="11" s="1"/>
  <c r="K252" i="11"/>
  <c r="K193" i="11"/>
  <c r="K321" i="11"/>
  <c r="K497" i="11"/>
  <c r="K426" i="11"/>
  <c r="S656" i="11"/>
  <c r="S619" i="11"/>
  <c r="K626" i="11"/>
  <c r="K690" i="11"/>
  <c r="U846" i="11"/>
  <c r="U871" i="11" s="1"/>
  <c r="U873" i="11" s="1"/>
  <c r="S693" i="11"/>
  <c r="U655" i="11"/>
  <c r="U675" i="11" s="1"/>
  <c r="U677" i="11" s="1"/>
  <c r="S629" i="11"/>
  <c r="S628" i="11"/>
  <c r="O585" i="11"/>
  <c r="O592" i="11"/>
  <c r="Q519" i="11"/>
  <c r="M1275" i="11"/>
  <c r="M1278" i="11" s="1"/>
  <c r="S762" i="11"/>
  <c r="S795" i="11"/>
  <c r="K744" i="11"/>
  <c r="K762" i="11"/>
  <c r="K795" i="11"/>
  <c r="Q1275" i="11"/>
  <c r="Q1278" i="11" s="1"/>
  <c r="K547" i="11"/>
  <c r="M547" i="11" s="1"/>
  <c r="M535" i="11"/>
  <c r="U394" i="11"/>
  <c r="U359" i="11" s="1"/>
  <c r="S406" i="11"/>
  <c r="U406" i="11" s="1"/>
  <c r="U371" i="11" s="1"/>
  <c r="O394" i="11"/>
  <c r="O188" i="11"/>
  <c r="O221" i="11"/>
  <c r="O233" i="11" s="1"/>
  <c r="O290" i="11"/>
  <c r="O359" i="11"/>
  <c r="O371" i="11" s="1"/>
  <c r="O465" i="11"/>
  <c r="O477" i="11" s="1"/>
  <c r="O196" i="11"/>
  <c r="O324" i="11"/>
  <c r="O429" i="11"/>
  <c r="O535" i="11"/>
  <c r="O500" i="11"/>
  <c r="K393" i="11"/>
  <c r="K187" i="11"/>
  <c r="K220" i="11"/>
  <c r="K232" i="11" s="1"/>
  <c r="K289" i="11"/>
  <c r="K358" i="11"/>
  <c r="K370" i="11" s="1"/>
  <c r="K464" i="11"/>
  <c r="K476" i="11" s="1"/>
  <c r="K195" i="11"/>
  <c r="K254" i="11"/>
  <c r="K428" i="11"/>
  <c r="K499" i="11"/>
  <c r="K323" i="11"/>
  <c r="S391" i="11"/>
  <c r="S462" i="11"/>
  <c r="S474" i="11" s="1"/>
  <c r="S218" i="11"/>
  <c r="S230" i="11" s="1"/>
  <c r="S287" i="11"/>
  <c r="S356" i="11"/>
  <c r="S368" i="11" s="1"/>
  <c r="S193" i="11"/>
  <c r="S321" i="11"/>
  <c r="S252" i="11"/>
  <c r="S532" i="11"/>
  <c r="S426" i="11"/>
  <c r="S497" i="11"/>
  <c r="S744" i="11"/>
  <c r="K611" i="11"/>
  <c r="K627" i="11" s="1"/>
  <c r="S534" i="11"/>
  <c r="K532" i="11"/>
  <c r="Q289" i="11"/>
  <c r="Q220" i="11" s="1"/>
  <c r="O301" i="11"/>
  <c r="Q301" i="11" s="1"/>
  <c r="Q232" i="11" s="1"/>
  <c r="S187" i="11"/>
  <c r="Q795" i="11"/>
  <c r="Q818" i="11" s="1"/>
  <c r="Q820" i="11" s="1"/>
  <c r="O668" i="11"/>
  <c r="Q668" i="11" s="1"/>
  <c r="K652" i="11"/>
  <c r="S618" i="11"/>
  <c r="U535" i="11"/>
  <c r="U465" i="11" s="1"/>
  <c r="M533" i="11"/>
  <c r="M463" i="11" s="1"/>
  <c r="M500" i="11"/>
  <c r="M465" i="11" s="1"/>
  <c r="K512" i="11"/>
  <c r="M512" i="11" s="1"/>
  <c r="M477" i="11" s="1"/>
  <c r="O498" i="11"/>
  <c r="U221" i="11"/>
  <c r="S512" i="11"/>
  <c r="U512" i="11" s="1"/>
  <c r="U477" i="11" s="1"/>
  <c r="U369" i="11"/>
  <c r="Q356" i="11"/>
  <c r="Q413" i="11"/>
  <c r="Q311" i="11"/>
  <c r="Q240" i="11"/>
  <c r="Q242" i="11" s="1"/>
  <c r="O405" i="11"/>
  <c r="Q405" i="11" s="1"/>
  <c r="Q370" i="11" s="1"/>
  <c r="K300" i="11"/>
  <c r="M300" i="11" s="1"/>
  <c r="M231" i="11" s="1"/>
  <c r="M233" i="11"/>
  <c r="U231" i="11"/>
  <c r="M221" i="11"/>
  <c r="U219" i="11"/>
  <c r="Q218" i="11"/>
  <c r="Q656" i="11" l="1"/>
  <c r="O669" i="11"/>
  <c r="Q669" i="11" s="1"/>
  <c r="Q694" i="11"/>
  <c r="O707" i="11"/>
  <c r="Q707" i="11" s="1"/>
  <c r="S438" i="11"/>
  <c r="U438" i="11" s="1"/>
  <c r="U426" i="11"/>
  <c r="U448" i="11" s="1"/>
  <c r="K440" i="11"/>
  <c r="M440" i="11" s="1"/>
  <c r="M428" i="11"/>
  <c r="Q324" i="11"/>
  <c r="O336" i="11"/>
  <c r="Q336" i="11" s="1"/>
  <c r="U795" i="11"/>
  <c r="U818" i="11" s="1"/>
  <c r="U820" i="11" s="1"/>
  <c r="S814" i="11"/>
  <c r="U814" i="11" s="1"/>
  <c r="K299" i="11"/>
  <c r="M299" i="11" s="1"/>
  <c r="M287" i="11"/>
  <c r="O300" i="11"/>
  <c r="Q300" i="11" s="1"/>
  <c r="Q231" i="11" s="1"/>
  <c r="Q288" i="11"/>
  <c r="U532" i="11"/>
  <c r="U554" i="11" s="1"/>
  <c r="U556" i="11" s="1"/>
  <c r="S544" i="11"/>
  <c r="U544" i="11" s="1"/>
  <c r="S403" i="11"/>
  <c r="U403" i="11" s="1"/>
  <c r="U368" i="11" s="1"/>
  <c r="U391" i="11"/>
  <c r="M254" i="11"/>
  <c r="K266" i="11"/>
  <c r="M266" i="11" s="1"/>
  <c r="Q500" i="11"/>
  <c r="O512" i="11"/>
  <c r="Q512" i="11" s="1"/>
  <c r="Q484" i="11"/>
  <c r="Q486" i="11" s="1"/>
  <c r="Q521" i="11"/>
  <c r="S301" i="11"/>
  <c r="U301" i="11" s="1"/>
  <c r="U289" i="11"/>
  <c r="U220" i="11" s="1"/>
  <c r="U252" i="11"/>
  <c r="U274" i="11" s="1"/>
  <c r="U276" i="11" s="1"/>
  <c r="S264" i="11"/>
  <c r="U264" i="11" s="1"/>
  <c r="S299" i="11"/>
  <c r="U299" i="11" s="1"/>
  <c r="U230" i="11" s="1"/>
  <c r="U287" i="11"/>
  <c r="M323" i="11"/>
  <c r="K335" i="11"/>
  <c r="M335" i="11" s="1"/>
  <c r="Q535" i="11"/>
  <c r="O547" i="11"/>
  <c r="Q547" i="11" s="1"/>
  <c r="K704" i="11"/>
  <c r="M704" i="11" s="1"/>
  <c r="K691" i="11"/>
  <c r="M690" i="11"/>
  <c r="M713" i="11" s="1"/>
  <c r="M715" i="11" s="1"/>
  <c r="M426" i="11"/>
  <c r="M448" i="11" s="1"/>
  <c r="M450" i="11" s="1"/>
  <c r="K438" i="11"/>
  <c r="M438" i="11" s="1"/>
  <c r="M252" i="11"/>
  <c r="M274" i="11" s="1"/>
  <c r="M276" i="11" s="1"/>
  <c r="K264" i="11"/>
  <c r="M264" i="11" s="1"/>
  <c r="Q322" i="11"/>
  <c r="O334" i="11"/>
  <c r="Q334" i="11" s="1"/>
  <c r="O404" i="11"/>
  <c r="Q404" i="11" s="1"/>
  <c r="Q392" i="11"/>
  <c r="Q462" i="11"/>
  <c r="U534" i="11"/>
  <c r="S546" i="11"/>
  <c r="U546" i="11" s="1"/>
  <c r="K405" i="11"/>
  <c r="M405" i="11" s="1"/>
  <c r="M370" i="11" s="1"/>
  <c r="M393" i="11"/>
  <c r="M358" i="11" s="1"/>
  <c r="O302" i="11"/>
  <c r="Q302" i="11" s="1"/>
  <c r="Q233" i="11" s="1"/>
  <c r="Q290" i="11"/>
  <c r="Q221" i="11" s="1"/>
  <c r="M321" i="11"/>
  <c r="M343" i="11" s="1"/>
  <c r="M345" i="11" s="1"/>
  <c r="K333" i="11"/>
  <c r="M333" i="11" s="1"/>
  <c r="Q533" i="11"/>
  <c r="O545" i="11"/>
  <c r="Q545" i="11" s="1"/>
  <c r="S440" i="11"/>
  <c r="U440" i="11" s="1"/>
  <c r="U428" i="11"/>
  <c r="Q415" i="11"/>
  <c r="Q378" i="11"/>
  <c r="Q380" i="11" s="1"/>
  <c r="K653" i="11"/>
  <c r="M652" i="11"/>
  <c r="M675" i="11" s="1"/>
  <c r="M677" i="11" s="1"/>
  <c r="K666" i="11"/>
  <c r="M666" i="11" s="1"/>
  <c r="K301" i="11"/>
  <c r="M301" i="11" s="1"/>
  <c r="M232" i="11" s="1"/>
  <c r="M289" i="11"/>
  <c r="M220" i="11" s="1"/>
  <c r="M795" i="11"/>
  <c r="M818" i="11" s="1"/>
  <c r="M820" i="11" s="1"/>
  <c r="K814" i="11"/>
  <c r="M814" i="11" s="1"/>
  <c r="S669" i="11"/>
  <c r="U669" i="11" s="1"/>
  <c r="U656" i="11"/>
  <c r="Q253" i="11"/>
  <c r="O265" i="11"/>
  <c r="Q265" i="11" s="1"/>
  <c r="O510" i="11"/>
  <c r="Q510" i="11" s="1"/>
  <c r="Q475" i="11" s="1"/>
  <c r="Q498" i="11"/>
  <c r="Q463" i="11" s="1"/>
  <c r="M532" i="11"/>
  <c r="M554" i="11" s="1"/>
  <c r="M556" i="11" s="1"/>
  <c r="K544" i="11"/>
  <c r="M544" i="11" s="1"/>
  <c r="U497" i="11"/>
  <c r="S509" i="11"/>
  <c r="U509" i="11" s="1"/>
  <c r="U474" i="11" s="1"/>
  <c r="U321" i="11"/>
  <c r="U343" i="11" s="1"/>
  <c r="U345" i="11" s="1"/>
  <c r="S333" i="11"/>
  <c r="U333" i="11" s="1"/>
  <c r="K511" i="11"/>
  <c r="M511" i="11" s="1"/>
  <c r="M476" i="11" s="1"/>
  <c r="M499" i="11"/>
  <c r="M464" i="11" s="1"/>
  <c r="O441" i="11"/>
  <c r="Q441" i="11" s="1"/>
  <c r="Q429" i="11"/>
  <c r="O406" i="11"/>
  <c r="Q406" i="11" s="1"/>
  <c r="Q394" i="11"/>
  <c r="Q359" i="11" s="1"/>
  <c r="U693" i="11"/>
  <c r="U713" i="11" s="1"/>
  <c r="U715" i="11" s="1"/>
  <c r="S706" i="11"/>
  <c r="U706" i="11" s="1"/>
  <c r="M497" i="11"/>
  <c r="K509" i="11"/>
  <c r="M509" i="11" s="1"/>
  <c r="M474" i="11" s="1"/>
  <c r="K403" i="11"/>
  <c r="M403" i="11" s="1"/>
  <c r="M368" i="11" s="1"/>
  <c r="M391" i="11"/>
  <c r="O439" i="11"/>
  <c r="Q439" i="11" s="1"/>
  <c r="Q427" i="11"/>
  <c r="U499" i="11"/>
  <c r="U464" i="11" s="1"/>
  <c r="S511" i="11"/>
  <c r="U511" i="11" s="1"/>
  <c r="U476" i="11" s="1"/>
  <c r="U254" i="11"/>
  <c r="S266" i="11"/>
  <c r="U266" i="11" s="1"/>
  <c r="S405" i="11"/>
  <c r="U405" i="11" s="1"/>
  <c r="U370" i="11" s="1"/>
  <c r="U393" i="11"/>
  <c r="U413" i="11" l="1"/>
  <c r="U356" i="11"/>
  <c r="Q219" i="11"/>
  <c r="K667" i="11"/>
  <c r="M667" i="11" s="1"/>
  <c r="M653" i="11"/>
  <c r="Q357" i="11"/>
  <c r="U232" i="11"/>
  <c r="M519" i="11"/>
  <c r="M462" i="11"/>
  <c r="Q371" i="11"/>
  <c r="U462" i="11"/>
  <c r="U519" i="11"/>
  <c r="Q369" i="11"/>
  <c r="M691" i="11"/>
  <c r="K705" i="11"/>
  <c r="M705" i="11" s="1"/>
  <c r="M309" i="11"/>
  <c r="M218" i="11"/>
  <c r="U450" i="11"/>
  <c r="U363" i="11"/>
  <c r="U309" i="11"/>
  <c r="U218" i="11"/>
  <c r="Q477" i="11"/>
  <c r="Q465" i="11"/>
  <c r="U358" i="11"/>
  <c r="M413" i="11"/>
  <c r="M356" i="11"/>
  <c r="M230" i="11"/>
  <c r="U311" i="11" l="1"/>
  <c r="U240" i="11"/>
  <c r="U242" i="11" s="1"/>
  <c r="M311" i="11"/>
  <c r="M240" i="11"/>
  <c r="M242" i="11" s="1"/>
  <c r="U521" i="11"/>
  <c r="U484" i="11"/>
  <c r="U486" i="11" s="1"/>
  <c r="M484" i="11"/>
  <c r="M486" i="11" s="1"/>
  <c r="M521" i="11"/>
  <c r="M378" i="11"/>
  <c r="M380" i="11" s="1"/>
  <c r="M415" i="11"/>
  <c r="U378" i="11"/>
  <c r="U380" i="11" s="1"/>
  <c r="U415" i="11"/>
</calcChain>
</file>

<file path=xl/comments1.xml><?xml version="1.0" encoding="utf-8"?>
<comments xmlns="http://schemas.openxmlformats.org/spreadsheetml/2006/main">
  <authors>
    <author>Craig Paice</author>
  </authors>
  <commentList>
    <comment ref="B7" authorId="0" shapeId="0">
      <text>
        <r>
          <rPr>
            <sz val="10"/>
            <color indexed="81"/>
            <rFont val="Tahoma"/>
            <family val="2"/>
          </rPr>
          <t xml:space="preserve">Indicates a selected target rate of return.
</t>
        </r>
      </text>
    </comment>
  </commentList>
</comments>
</file>

<file path=xl/sharedStrings.xml><?xml version="1.0" encoding="utf-8"?>
<sst xmlns="http://schemas.openxmlformats.org/spreadsheetml/2006/main" count="5250" uniqueCount="438">
  <si>
    <t>PACIFIC POWER &amp; LIGHT COMPANY</t>
  </si>
  <si>
    <t>STATE OF WASHINGTON</t>
  </si>
  <si>
    <t>12 MONTHS ENDED JUNE 2015</t>
  </si>
  <si>
    <t>(Including Effects of Unbilled Revenue, Unbilled MWh and Weather Normalization)</t>
  </si>
  <si>
    <t>Prior</t>
  </si>
  <si>
    <t>Units</t>
  </si>
  <si>
    <t xml:space="preserve">Prior </t>
  </si>
  <si>
    <t>Dollars</t>
  </si>
  <si>
    <t xml:space="preserve">Distribution </t>
  </si>
  <si>
    <t>Distribution</t>
  </si>
  <si>
    <t>Transmission</t>
  </si>
  <si>
    <t>Generation</t>
  </si>
  <si>
    <t>Actual</t>
  </si>
  <si>
    <t>Price</t>
  </si>
  <si>
    <t xml:space="preserve"> </t>
  </si>
  <si>
    <t>¢</t>
  </si>
  <si>
    <t>NPC</t>
  </si>
  <si>
    <t>Total Bills</t>
  </si>
  <si>
    <t xml:space="preserve">  Unbilled</t>
  </si>
  <si>
    <t>Total</t>
  </si>
  <si>
    <t>Target Dollars</t>
  </si>
  <si>
    <t>Difference</t>
  </si>
  <si>
    <t>SCHEDULE 16/18</t>
  </si>
  <si>
    <t>Sch 16/18 Decoupling Rates</t>
  </si>
  <si>
    <t>Residential Service-Combined</t>
  </si>
  <si>
    <t>Total Revenue</t>
  </si>
  <si>
    <t>Fixed Basic Charge Rev</t>
  </si>
  <si>
    <t>% Increase</t>
  </si>
  <si>
    <t xml:space="preserve">  Basic Charge</t>
  </si>
  <si>
    <t>NPC Revenue</t>
  </si>
  <si>
    <t xml:space="preserve">  1st 600 kWh</t>
  </si>
  <si>
    <t>Allowed Decoupled Revenue</t>
  </si>
  <si>
    <t xml:space="preserve">  All addt'l kWh</t>
  </si>
  <si>
    <t>Test Year Avg Customers</t>
  </si>
  <si>
    <t xml:space="preserve">  kW demand </t>
  </si>
  <si>
    <t>Test Year kWh</t>
  </si>
  <si>
    <t>Minimum kW Charge</t>
  </si>
  <si>
    <t>Annual Allowed Decoupled Revenue per Customer</t>
  </si>
  <si>
    <t xml:space="preserve">  kW demand in minimum</t>
  </si>
  <si>
    <t>Decoupled Rev per kWh Rate</t>
  </si>
  <si>
    <t>NPC-Base - 1st 600 kWh</t>
  </si>
  <si>
    <t>NPC-Base - All Addt'l kWh</t>
  </si>
  <si>
    <t>Total Rate - 1st 600 kWh</t>
  </si>
  <si>
    <t>Total Rate - All Addt'l kWh</t>
  </si>
  <si>
    <t xml:space="preserve">  Subtotal</t>
  </si>
  <si>
    <t xml:space="preserve">  Total</t>
  </si>
  <si>
    <t>SCHEDULE 16</t>
  </si>
  <si>
    <t>Residential Service</t>
  </si>
  <si>
    <t>Includes Schedule 16 Net Metering</t>
  </si>
  <si>
    <t>SCHEDULE 17</t>
  </si>
  <si>
    <t>SCHEDULE 18</t>
  </si>
  <si>
    <t>SCHEDULE 18X</t>
  </si>
  <si>
    <t>SCHEDULE 24</t>
  </si>
  <si>
    <t>Sch 24 Decoupling Rates</t>
  </si>
  <si>
    <t>Small General Service-Grand Combined</t>
  </si>
  <si>
    <t xml:space="preserve">Seasonal </t>
  </si>
  <si>
    <t xml:space="preserve">  Single Phase</t>
  </si>
  <si>
    <t xml:space="preserve">  Three Phase</t>
  </si>
  <si>
    <t xml:space="preserve">  Load Size &gt; 15 kW</t>
  </si>
  <si>
    <t>Basic Charge</t>
  </si>
  <si>
    <t>Total Basic Charges</t>
  </si>
  <si>
    <t xml:space="preserve">  All kW &gt;15</t>
  </si>
  <si>
    <t xml:space="preserve">  1st  1,000 kWh</t>
  </si>
  <si>
    <t xml:space="preserve">  Next 8,000 kWh</t>
  </si>
  <si>
    <t xml:space="preserve">  All additional kWh</t>
  </si>
  <si>
    <t xml:space="preserve">  Excess Kvar</t>
  </si>
  <si>
    <t>NPC-Base - 1st 1,000 kWh</t>
  </si>
  <si>
    <t>NPC-Base -Next 8,000 kWh</t>
  </si>
  <si>
    <t>NPC-Base - All Additional kWh</t>
  </si>
  <si>
    <t>Total Rate - 1st 1,000 kWh</t>
  </si>
  <si>
    <t>Total Rate - Next 8,000 kWh</t>
  </si>
  <si>
    <t>Total Rate - All Additional kWh</t>
  </si>
  <si>
    <t>Discounts</t>
  </si>
  <si>
    <t xml:space="preserve">   Load Size &gt; 15 kW</t>
  </si>
  <si>
    <t xml:space="preserve">  All kW</t>
  </si>
  <si>
    <t xml:space="preserve">  1st 1,000 kWh</t>
  </si>
  <si>
    <t xml:space="preserve">  High Voltage Charge</t>
  </si>
  <si>
    <t xml:space="preserve">  Load Size Discount</t>
  </si>
  <si>
    <t>Target</t>
  </si>
  <si>
    <t>Small General Service-Combined</t>
  </si>
  <si>
    <t>Small General Service-Residential</t>
  </si>
  <si>
    <t xml:space="preserve">  All kW&gt;15</t>
  </si>
  <si>
    <t>Small General Service-Commercial</t>
  </si>
  <si>
    <t>Includes Schedule 24 Net Metering</t>
  </si>
  <si>
    <t>Small General Service-Industrial</t>
  </si>
  <si>
    <t>SCHEDULE 24F</t>
  </si>
  <si>
    <t xml:space="preserve">  Single Phase (units)</t>
  </si>
  <si>
    <t>SCHEDULE 24FP</t>
  </si>
  <si>
    <t>Seasonal</t>
  </si>
  <si>
    <t>Total Monthly Bills</t>
  </si>
  <si>
    <t>SCHEDULE 33</t>
  </si>
  <si>
    <t>Partial Requirements Service</t>
  </si>
  <si>
    <t xml:space="preserve">  &lt;=100 kW</t>
  </si>
  <si>
    <t xml:space="preserve">  101 - 300 kW</t>
  </si>
  <si>
    <t xml:space="preserve">  &gt;300 kW</t>
  </si>
  <si>
    <t>Demand Charges</t>
  </si>
  <si>
    <t xml:space="preserve"> All kW</t>
  </si>
  <si>
    <t>Energy Charges</t>
  </si>
  <si>
    <t xml:space="preserve">  1st 40,000 kWh</t>
  </si>
  <si>
    <t xml:space="preserve">  Excess Kvarh</t>
  </si>
  <si>
    <t>NPC-Base - 1st 40,000 kWh</t>
  </si>
  <si>
    <t>NPC-Base - All additional kWh</t>
  </si>
  <si>
    <t xml:space="preserve">  Excess kVar</t>
  </si>
  <si>
    <t xml:space="preserve">  Excess kVarh</t>
  </si>
  <si>
    <t>High Voltage Charge--Primary</t>
  </si>
  <si>
    <t>Load Size Discount - Primary</t>
  </si>
  <si>
    <t>Standby kW</t>
  </si>
  <si>
    <t>Overrun kW</t>
  </si>
  <si>
    <t>Overrun kWh</t>
  </si>
  <si>
    <t xml:space="preserve">  </t>
  </si>
  <si>
    <t>SCHEDULE 36</t>
  </si>
  <si>
    <t>Sch 36 Decoupling Rates</t>
  </si>
  <si>
    <t>Large General Service &lt; 1,000 kW-Grand Combined</t>
  </si>
  <si>
    <t>Increase</t>
  </si>
  <si>
    <t xml:space="preserve"> Minimum kW</t>
  </si>
  <si>
    <t>Total Rate - 1st 40,000 kWh</t>
  </si>
  <si>
    <t>Total Rate - All additional kWh</t>
  </si>
  <si>
    <t>High Voltage Charge</t>
  </si>
  <si>
    <t>Load Size Discount</t>
  </si>
  <si>
    <t>Large General Service &lt; 1,000 kW-Commercial</t>
  </si>
  <si>
    <t>Large General Service &lt; 1,000 kW-Industrial</t>
  </si>
  <si>
    <t>SCHEDULE 40</t>
  </si>
  <si>
    <t>Sch 40 Decoupling Rates</t>
  </si>
  <si>
    <t>Agricultural Pumping Service-Grand Combined</t>
  </si>
  <si>
    <t>Annual Load Size Charge</t>
  </si>
  <si>
    <t xml:space="preserve">  Single Phase Bills</t>
  </si>
  <si>
    <t xml:space="preserve">  Three Phase Bills</t>
  </si>
  <si>
    <t xml:space="preserve">      &lt; 51 kW</t>
  </si>
  <si>
    <t xml:space="preserve">     &lt; 301 kW</t>
  </si>
  <si>
    <t xml:space="preserve">     &gt; 300 kW</t>
  </si>
  <si>
    <t>Monthly Bills</t>
  </si>
  <si>
    <t>Customer Count</t>
  </si>
  <si>
    <t>Annual Load Size kW Charge</t>
  </si>
  <si>
    <t xml:space="preserve">  Single Phase kW</t>
  </si>
  <si>
    <t xml:space="preserve">  Three Phase kW</t>
  </si>
  <si>
    <t>Single Phase Minimum Bills</t>
  </si>
  <si>
    <t>Three Phase &lt;51kW Minimum Bills</t>
  </si>
  <si>
    <t>KW in Minimum</t>
  </si>
  <si>
    <t xml:space="preserve">  Three Phase &lt;51kW, kW</t>
  </si>
  <si>
    <t xml:space="preserve">  All kWh</t>
  </si>
  <si>
    <t>NPC-Base - All kWh</t>
  </si>
  <si>
    <t>Total Rate - All kWh</t>
  </si>
  <si>
    <t>Single Phase Min</t>
  </si>
  <si>
    <t>Three Phase &lt;51kW Min</t>
  </si>
  <si>
    <t>Agricultural Pumping Service</t>
  </si>
  <si>
    <t>SCHEDULE 40X</t>
  </si>
  <si>
    <t>Agricultural Pumping Service-Industrial</t>
  </si>
  <si>
    <t>SCHEDULE 47T</t>
  </si>
  <si>
    <t>Large Partial Requirements Service - Secondary</t>
  </si>
  <si>
    <t xml:space="preserve">  &lt;=3000 kW</t>
  </si>
  <si>
    <t xml:space="preserve">  &gt;3000 kW</t>
  </si>
  <si>
    <t xml:space="preserve">  &lt;=3000 kW variable</t>
  </si>
  <si>
    <t xml:space="preserve">  &gt;3000 kW variable</t>
  </si>
  <si>
    <t>SCHEDULE 48T</t>
  </si>
  <si>
    <t>Large General Service 1,000 kW and over-Grand Combined</t>
  </si>
  <si>
    <t>Large General Service 1,000 kW and over-Combined</t>
  </si>
  <si>
    <t>Includes 47T</t>
  </si>
  <si>
    <t>Large General Service 1,000 kW and over-Secondary Combined</t>
  </si>
  <si>
    <t>Large General Service 1,000 kW and over-Secondary-Commercial</t>
  </si>
  <si>
    <t>Large General Service 1,000 kW and over-Secondary-Industrial</t>
  </si>
  <si>
    <t>Large General Service 1,000 kW and over-Primary-Combined</t>
  </si>
  <si>
    <t>Large General Service 1,000 kW and over-Primary-Commercial</t>
  </si>
  <si>
    <t>Large General Service 1,000 kW and over-Primary-Industrial</t>
  </si>
  <si>
    <t>Large General Service 1,000 kW and over-Commercial-Combined</t>
  </si>
  <si>
    <t>Large General Service 1,000 kW and over-Industrial-Combined</t>
  </si>
  <si>
    <t>Large General Service 30,000 kW and over-Primary Dedicated Facilities</t>
  </si>
  <si>
    <t xml:space="preserve">  &lt;=30000 kW</t>
  </si>
  <si>
    <t xml:space="preserve">  &gt;30000 kW</t>
  </si>
  <si>
    <t xml:space="preserve">  &gt;30000 kW variable</t>
  </si>
  <si>
    <t>Check</t>
  </si>
  <si>
    <t>Oregon Docket No. UE-263</t>
  </si>
  <si>
    <t>Final Rate Order</t>
  </si>
  <si>
    <t>Effective</t>
  </si>
  <si>
    <t>Capital Component</t>
  </si>
  <si>
    <t>Percent Capitalization</t>
  </si>
  <si>
    <t>Cost</t>
  </si>
  <si>
    <t>Weighted Cost</t>
  </si>
  <si>
    <t>After-tax Cost</t>
  </si>
  <si>
    <t>Pre-tax Cost</t>
  </si>
  <si>
    <t>Long Term Debt</t>
  </si>
  <si>
    <t>Preferred Stock</t>
  </si>
  <si>
    <t>Common Equity</t>
  </si>
  <si>
    <t xml:space="preserve">  TOTAL</t>
  </si>
  <si>
    <t>Utah Docket No. 13-035-184</t>
  </si>
  <si>
    <t>Wyoming Docket No. 20000-469-ER-15</t>
  </si>
  <si>
    <t>Washington  Docket No. UE-140762</t>
  </si>
  <si>
    <t>Short Term Debt</t>
  </si>
  <si>
    <t>Idaho Docket No. PAC-E-11-12</t>
  </si>
  <si>
    <t>Settled and Approved January 10, 2012</t>
  </si>
  <si>
    <t>No change to WACC</t>
  </si>
  <si>
    <t>Idaho Docket No. PAC-E-10-07</t>
  </si>
  <si>
    <t>Authorized</t>
  </si>
  <si>
    <t>Final Order</t>
  </si>
  <si>
    <t>California Docket No. A.09-11-015</t>
  </si>
  <si>
    <t>Settlement Approved</t>
  </si>
  <si>
    <t xml:space="preserve"> 09/03/2010 </t>
  </si>
  <si>
    <t>PacifiCorp</t>
  </si>
  <si>
    <t>Cost Of Service By Rate Schedule</t>
  </si>
  <si>
    <t>State of Washington</t>
  </si>
  <si>
    <t>WCA Method - (100 Summer, 100 Winter Hours) - 43%D / 57%E</t>
  </si>
  <si>
    <t>12 Months Ending December 2013</t>
  </si>
  <si>
    <t>Demand Factors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</si>
  <si>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</si>
  <si>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</si>
  <si>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</si>
  <si>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</si>
  <si>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</si>
  <si>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</si>
  <si>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</si>
  <si>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</si>
  <si>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</si>
  <si>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Small General</t>
  </si>
  <si>
    <t>Large General</t>
  </si>
  <si>
    <t>Agricultural</t>
  </si>
  <si>
    <t>Street &amp; Area</t>
  </si>
  <si>
    <t>Residential</t>
  </si>
  <si>
    <t>Service</t>
  </si>
  <si>
    <t>Service &lt;1,000 kW</t>
  </si>
  <si>
    <t>Service &gt;1,000 kW</t>
  </si>
  <si>
    <t>Dedicated Facilities</t>
  </si>
  <si>
    <t>Pumping</t>
  </si>
  <si>
    <t>Lighting</t>
  </si>
  <si>
    <t>Description</t>
  </si>
  <si>
    <t>Schedule 16</t>
  </si>
  <si>
    <t>Schedule 24</t>
  </si>
  <si>
    <t>Schedule 36</t>
  </si>
  <si>
    <t>Schedule 48T</t>
  </si>
  <si>
    <t>Schedule 40</t>
  </si>
  <si>
    <t>Sch. 15,51-54,57</t>
  </si>
  <si>
    <t>Secondary</t>
  </si>
  <si>
    <t>Primary</t>
  </si>
  <si>
    <t>Sub-Transmission</t>
  </si>
  <si>
    <t>Total KW @ Input</t>
  </si>
  <si>
    <t>Total MWH @ Input</t>
  </si>
  <si>
    <t>MWH %</t>
  </si>
  <si>
    <t>FACTOR 10 - 43% D / 57% E</t>
  </si>
  <si>
    <t>NPC Spread</t>
  </si>
  <si>
    <t>Sch 15</t>
  </si>
  <si>
    <t>Sch 51</t>
  </si>
  <si>
    <t>Sch 52</t>
  </si>
  <si>
    <t>Sch 53</t>
  </si>
  <si>
    <t>Sch 54</t>
  </si>
  <si>
    <t>Sch 57</t>
  </si>
  <si>
    <t>Source: Exhibit No.__(JRS-xx) Tab 5</t>
  </si>
  <si>
    <t>Non NPC Revenues</t>
  </si>
  <si>
    <t>Non NPC Revenues per Customer</t>
  </si>
  <si>
    <t>Year 1</t>
  </si>
  <si>
    <t>Year 2</t>
  </si>
  <si>
    <t>Year 3</t>
  </si>
  <si>
    <t>Year 4</t>
  </si>
  <si>
    <t>Discount Rate</t>
  </si>
  <si>
    <t>Net Present Value</t>
  </si>
  <si>
    <t>Average Annual Customers</t>
  </si>
  <si>
    <t>Schedules 16/18 Stranded Costs</t>
  </si>
  <si>
    <t>Schedule 24 Stranded Costs</t>
  </si>
  <si>
    <t>Schedule 36 Stranded Costs</t>
  </si>
  <si>
    <t>Schedule 40 Stranded Costs</t>
  </si>
  <si>
    <t>Schedule 48 Stranded Costs</t>
  </si>
  <si>
    <t>Investment to Revenue Ratio</t>
  </si>
  <si>
    <t>Average Annual Revenue per Customer</t>
  </si>
  <si>
    <t>UNITS</t>
  </si>
  <si>
    <t>NCP KW</t>
  </si>
  <si>
    <t>Annual KWH</t>
  </si>
  <si>
    <t>Average Customers</t>
  </si>
  <si>
    <t>CP Load Factor</t>
  </si>
  <si>
    <t>GTDRM TOTAL</t>
  </si>
  <si>
    <t>Revenue Requirement</t>
  </si>
  <si>
    <t>Per KWH</t>
  </si>
  <si>
    <t>Per Customer</t>
  </si>
  <si>
    <t>GENERATION-TOTAL</t>
  </si>
  <si>
    <t>GENERATION-DEMAND</t>
  </si>
  <si>
    <t>GENERATION-ENERGY</t>
  </si>
  <si>
    <t>TRANSMISSION-TOTAL</t>
  </si>
  <si>
    <t>TRANSMISSION-DEMAND</t>
  </si>
  <si>
    <t>TRANSMISSION-ENERGY</t>
  </si>
  <si>
    <t>DISTRIBUTION-TOTAL</t>
  </si>
  <si>
    <t>DISTRIBUTION-SUBSTATION</t>
  </si>
  <si>
    <t>DISTRIBUTION- P &amp; C</t>
  </si>
  <si>
    <t>DISTRIBUTION-TRANSFORMER</t>
  </si>
  <si>
    <t>DISTRIBUTION-METER</t>
  </si>
  <si>
    <t>DISTRIBUTION-SERVICE</t>
  </si>
  <si>
    <t>RETAIL-TOTAL</t>
  </si>
  <si>
    <t>MISC - Total</t>
  </si>
  <si>
    <t>Classification Revenue Requirement</t>
  </si>
  <si>
    <t>Generation - Demand</t>
  </si>
  <si>
    <t>Transmission - Demand</t>
  </si>
  <si>
    <t>Distribution - Substation</t>
  </si>
  <si>
    <t>Demand - TOTAL Revenue Requirement</t>
  </si>
  <si>
    <t>Generation - Energy</t>
  </si>
  <si>
    <t>Transmission - Energy</t>
  </si>
  <si>
    <t>Misc - Total</t>
  </si>
  <si>
    <t>Energy - TOTAL Revenue Requirement</t>
  </si>
  <si>
    <t>Distribution - Meter</t>
  </si>
  <si>
    <t>Distribution - Service</t>
  </si>
  <si>
    <t>Retail Total</t>
  </si>
  <si>
    <t>Customer - TOTAL Revenue Requirement</t>
  </si>
  <si>
    <t>Distribution - P&amp;C</t>
  </si>
  <si>
    <t>Distribution - Transformer</t>
  </si>
  <si>
    <t>Load Size - TOTAL Revenue Requirement</t>
  </si>
  <si>
    <t>Total Classification Revenue Requirement</t>
  </si>
  <si>
    <t>GTDRM Revenue Requirement</t>
  </si>
  <si>
    <t>Load Factor</t>
  </si>
  <si>
    <t>100% Cost Based Rates</t>
  </si>
  <si>
    <t>Demand Charge</t>
  </si>
  <si>
    <t>Energy Charge</t>
  </si>
  <si>
    <t>Customer Charge</t>
  </si>
  <si>
    <t>Load Size Charge</t>
  </si>
  <si>
    <t>Demand Revenue Requirement</t>
  </si>
  <si>
    <t>Energy Revenue Requirement</t>
  </si>
  <si>
    <t>Customer Revenue Requirement</t>
  </si>
  <si>
    <t>Load Size Revenue Requirement</t>
  </si>
  <si>
    <t>Total Revenue Requirement</t>
  </si>
  <si>
    <t>Washington Stranded Cost Analysis</t>
  </si>
  <si>
    <t>Stranded Cost Detail</t>
  </si>
  <si>
    <t>Schedule 48 Dedicated Facility Stranded Costs</t>
  </si>
  <si>
    <t>Schedule 48 Stranded Costs Non Ded</t>
  </si>
  <si>
    <t>Net Power Cost-Related Revenue</t>
  </si>
  <si>
    <t>Unit Costs @ Earned ROR</t>
  </si>
  <si>
    <t>5.41% Actual Return on Rate Base</t>
  </si>
  <si>
    <t>(A)</t>
  </si>
  <si>
    <t>(B)</t>
  </si>
  <si>
    <t>Row</t>
  </si>
  <si>
    <t>No.</t>
  </si>
  <si>
    <t>Stranded Cost-Related Revenues per Customer</t>
  </si>
  <si>
    <t>Stranded Cost to Revenue Ratio</t>
  </si>
  <si>
    <t>General Service Stranded Costs</t>
  </si>
  <si>
    <t xml:space="preserve">Stranded costs are calculated as non-net power cost related revenue.  </t>
  </si>
  <si>
    <t>Non Residential</t>
  </si>
  <si>
    <t>4 Year Net Present Value of Stranded Costs per Customer</t>
  </si>
  <si>
    <t>9/15/16</t>
  </si>
  <si>
    <t>9/15/17</t>
  </si>
  <si>
    <t>SCHEDULE 15</t>
  </si>
  <si>
    <t>Outdoor Area Lighting Service-Grand Combined</t>
  </si>
  <si>
    <t>Mercury Vapor Lamp Charges</t>
  </si>
  <si>
    <t xml:space="preserve">     7,000 Lumens</t>
  </si>
  <si>
    <t xml:space="preserve">    21,000 Lumens</t>
  </si>
  <si>
    <t xml:space="preserve">    55,000 Lumens</t>
  </si>
  <si>
    <t>High Pressure Sodium Vapor Lamp Charges</t>
  </si>
  <si>
    <t xml:space="preserve">     5,800 Lumens</t>
  </si>
  <si>
    <t xml:space="preserve">    22,000 Lumens</t>
  </si>
  <si>
    <t xml:space="preserve">    50,000 Lumens</t>
  </si>
  <si>
    <t>Pole Charges</t>
  </si>
  <si>
    <t>NPC-Base - NPC per kWh *</t>
  </si>
  <si>
    <t>Subtotal</t>
  </si>
  <si>
    <t>*Included in Generation Price</t>
  </si>
  <si>
    <t>Outdoor Area Lighting Service-Residential</t>
  </si>
  <si>
    <t>NPC-Base - NPC per kWh</t>
  </si>
  <si>
    <t>Outdoor Area Lighting Service-Commercial</t>
  </si>
  <si>
    <t>Outdoor Area Lighting Service-Industrial</t>
  </si>
  <si>
    <t>September 15, 2016</t>
  </si>
  <si>
    <t>September 15, 2017</t>
  </si>
  <si>
    <t>September 15,2016</t>
  </si>
  <si>
    <t>Proposed Effective 10/04/16</t>
  </si>
  <si>
    <t>SCHEDULE 51</t>
  </si>
  <si>
    <t xml:space="preserve">Street Lighting Service Company-Owned </t>
  </si>
  <si>
    <t>High Pressure Sodium Vapor</t>
  </si>
  <si>
    <t>Per Lamp Charges</t>
  </si>
  <si>
    <t xml:space="preserve">     9,500 Lumens</t>
  </si>
  <si>
    <t xml:space="preserve">     9,500 Lumens-Decorative Series 1</t>
  </si>
  <si>
    <t xml:space="preserve">     9,500 Lumens-Decorative Series 2</t>
  </si>
  <si>
    <t xml:space="preserve">     16,000 Lumens</t>
  </si>
  <si>
    <t xml:space="preserve">     16,000-Lumens Decorative Series 1</t>
  </si>
  <si>
    <t xml:space="preserve">    16,000-Lumens Decorative Series 2</t>
  </si>
  <si>
    <t xml:space="preserve">    27,500 Lumens</t>
  </si>
  <si>
    <t xml:space="preserve">LED </t>
  </si>
  <si>
    <t xml:space="preserve">    4,000 Lumens</t>
  </si>
  <si>
    <t xml:space="preserve">    6,200 Lumens</t>
  </si>
  <si>
    <t xml:space="preserve">    13,000 Lumens</t>
  </si>
  <si>
    <t xml:space="preserve">    16,800 Lumens</t>
  </si>
  <si>
    <t>Metal Halide</t>
  </si>
  <si>
    <t xml:space="preserve">    9,000 Lumens-Decorative Series 1</t>
  </si>
  <si>
    <t xml:space="preserve">    9,000 Lumens-Decorative Series 2</t>
  </si>
  <si>
    <t xml:space="preserve">   12,000 Lumens</t>
  </si>
  <si>
    <t xml:space="preserve">    12,000 Lumens-Decorative Series 1</t>
  </si>
  <si>
    <t xml:space="preserve">    12,000 Lumens-Decorative Series 2</t>
  </si>
  <si>
    <t xml:space="preserve">   19,500 Lumens</t>
  </si>
  <si>
    <t xml:space="preserve">   32,000 Lumens</t>
  </si>
  <si>
    <t>NPC-Base - All kWh *</t>
  </si>
  <si>
    <t>SCHEDULE 52</t>
  </si>
  <si>
    <t>Company-Owned Street Lighting Service</t>
  </si>
  <si>
    <t>Operation, Maintenance, Depreciation &amp; Fixed Costs</t>
  </si>
  <si>
    <t>Dusk to Dawn kWh</t>
  </si>
  <si>
    <t>Dusk to Midnight kWh</t>
  </si>
  <si>
    <t>Total Energy Rate per kWh</t>
  </si>
  <si>
    <t xml:space="preserve">    Subtotal</t>
  </si>
  <si>
    <t xml:space="preserve">    Unbilled</t>
  </si>
  <si>
    <t>SCHEDULE 53</t>
  </si>
  <si>
    <t>Customer-Owned Street Lighting Service - Grand Combined</t>
  </si>
  <si>
    <t>Non-Listed Lumen-Energy Only</t>
  </si>
  <si>
    <t>Listed Lumen-Energy Only</t>
  </si>
  <si>
    <t>SCHEDULE 53F</t>
  </si>
  <si>
    <t xml:space="preserve">Customer-Owned Street Lighting Service </t>
  </si>
  <si>
    <t xml:space="preserve">     5,800 Lumens-Energy Only</t>
  </si>
  <si>
    <t xml:space="preserve">     9,500 Lumens-Energy Only</t>
  </si>
  <si>
    <t xml:space="preserve">     16,000 Lumens-Energy Only</t>
  </si>
  <si>
    <t xml:space="preserve">     22,000 Lumens-Energy Only</t>
  </si>
  <si>
    <t xml:space="preserve">     27,500 Lumens-Energy Only</t>
  </si>
  <si>
    <t xml:space="preserve">     50,000 Lumens-Energy Only</t>
  </si>
  <si>
    <t xml:space="preserve">     9,000 Lumens-Energy Only</t>
  </si>
  <si>
    <t xml:space="preserve">    12,000 Lumens-Energy Only</t>
  </si>
  <si>
    <t xml:space="preserve">     19,500 Lumens-Energy Only</t>
  </si>
  <si>
    <t xml:space="preserve">     32,000 Lumens-Energy Only</t>
  </si>
  <si>
    <t xml:space="preserve">     107,800 Lumens-Energy Only</t>
  </si>
  <si>
    <t>Listed Lumen-Energy Only-above</t>
  </si>
  <si>
    <t>Total Energy Rate</t>
  </si>
  <si>
    <t>SCHEDULE 53M</t>
  </si>
  <si>
    <t>Customer-Owned Street Lighting Service</t>
  </si>
  <si>
    <t>Option A (Co. O&amp;M) kWh</t>
  </si>
  <si>
    <t>Option B (Cust. O&amp;M) kWh</t>
  </si>
  <si>
    <t>SCHEDULE 54</t>
  </si>
  <si>
    <t>Recreational Field Lighting</t>
  </si>
  <si>
    <t xml:space="preserve">  Basic Charge 1 Phase</t>
  </si>
  <si>
    <t xml:space="preserve">  Basic Charge 3 Phase</t>
  </si>
  <si>
    <t xml:space="preserve">  Total Bills</t>
  </si>
  <si>
    <t>SCHEDULE 57</t>
  </si>
  <si>
    <t>Mercury Vapor Street Lighting Service</t>
  </si>
  <si>
    <t>Overhead System on Wood Poles</t>
  </si>
  <si>
    <t>Horizontal Lamp Charges</t>
  </si>
  <si>
    <t>Vertical Lamp Charges</t>
  </si>
  <si>
    <t>Overhead System on Metal Poles</t>
  </si>
  <si>
    <t>Underground System</t>
  </si>
  <si>
    <t>Post 1977 System</t>
  </si>
  <si>
    <t>Contract</t>
  </si>
  <si>
    <t xml:space="preserve">     21,000 Lumens</t>
  </si>
  <si>
    <t>Washington TOTALS</t>
  </si>
  <si>
    <t>AGA</t>
  </si>
  <si>
    <t>Washington TOTALS with AGA</t>
  </si>
  <si>
    <t>Proposed Effective 09/15/17</t>
  </si>
  <si>
    <t>Year 5</t>
  </si>
  <si>
    <t>Year 6</t>
  </si>
  <si>
    <t>Year 7</t>
  </si>
  <si>
    <t>Year 8</t>
  </si>
  <si>
    <r>
      <t>Stranded Cost-Related Revenues</t>
    </r>
    <r>
      <rPr>
        <vertAlign val="superscript"/>
        <sz val="12"/>
        <rFont val="Times New Roman"/>
        <family val="1"/>
      </rPr>
      <t>2</t>
    </r>
  </si>
  <si>
    <r>
      <t>Total Revenue</t>
    </r>
    <r>
      <rPr>
        <vertAlign val="superscript"/>
        <sz val="12"/>
        <rFont val="Times New Roman"/>
        <family val="1"/>
      </rPr>
      <t>1</t>
    </r>
  </si>
  <si>
    <t>From Docket No. UE-152253 rates effective October 4, 2016.</t>
  </si>
  <si>
    <t>From Docket No. UE-152253 rates effective September 15, 2017.</t>
  </si>
  <si>
    <t>8 Year</t>
  </si>
  <si>
    <t>8-Year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</si>
</sst>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_)"/>
    <numFmt numFmtId="166" formatCode="_(* #,##0.00000_);_(* \(#,##0.00000\);_(* &quot;-&quot;??_);_(@_)"/>
    <numFmt numFmtId="167" formatCode="0.0%"/>
    <numFmt numFmtId="168" formatCode="0.000000%"/>
    <numFmt numFmtId="169" formatCode="0.000"/>
    <numFmt numFmtId="170" formatCode="_(&quot;$&quot;* #,##0_);_(&quot;$&quot;* \(#,##0\);_(&quot;$&quot;* &quot;-&quot;??_);_(@_)"/>
    <numFmt numFmtId="171" formatCode="&quot;$&quot;#,##0.00000_);\(&quot;$&quot;#,##0.00000\)"/>
    <numFmt numFmtId="172" formatCode="0.000000_)"/>
    <numFmt numFmtId="173" formatCode="0.0000%"/>
    <numFmt numFmtId="174" formatCode="0.00_)"/>
    <numFmt numFmtId="175" formatCode="_(* #,##0.000_);_(* \(#,##0.000\);_(* &quot;-&quot;??_);_(@_)"/>
    <numFmt numFmtId="176" formatCode="#,##0.000_);\(#,##0.000\)"/>
    <numFmt numFmtId="177" formatCode="0.000%"/>
    <numFmt numFmtId="178" formatCode="0.0000000%"/>
    <numFmt numFmtId="179" formatCode="#,##0.0_);\(#,##0.0\)"/>
    <numFmt numFmtId="180" formatCode="0.000000000_)"/>
    <numFmt numFmtId="181" formatCode="#,##0.00000"/>
    <numFmt numFmtId="182" formatCode="_(* #,##0.00000000_);_(* \(#,##0.00000000\);_(* &quot;-&quot;??_);_(@_)"/>
    <numFmt numFmtId="183" formatCode="0.00000000_)"/>
    <numFmt numFmtId="184" formatCode="&quot;$&quot;#,##0.000_);\(&quot;$&quot;#,##0.000\)"/>
    <numFmt numFmtId="185" formatCode="#,##0.000"/>
    <numFmt numFmtId="186" formatCode="0.000000"/>
    <numFmt numFmtId="187" formatCode="0.0000000"/>
    <numFmt numFmtId="188" formatCode="0000"/>
    <numFmt numFmtId="189" formatCode="000000"/>
    <numFmt numFmtId="190" formatCode="d\.mmm\.yy"/>
    <numFmt numFmtId="191" formatCode="_-* #,##0\ &quot;F&quot;_-;\-* #,##0\ &quot;F&quot;_-;_-* &quot;-&quot;\ &quot;F&quot;_-;_-@_-"/>
    <numFmt numFmtId="192" formatCode="_-* #,##0.00\ _D_M_-;\-* #,##0.00\ _D_M_-;_-* &quot;-&quot;??\ _D_M_-;_-@_-"/>
    <numFmt numFmtId="193" formatCode="[$-409]mmm\-yy;@"/>
    <numFmt numFmtId="194" formatCode="_(* #,##0.00_);[Red]_(* \(#,##0.00\);_(* &quot;-&quot;??_);_(@_)"/>
    <numFmt numFmtId="195" formatCode="#."/>
    <numFmt numFmtId="196" formatCode="_-* #,##0.00\ &quot;DM&quot;_-;\-* #,##0.00\ &quot;DM&quot;_-;_-* &quot;-&quot;??\ &quot;DM&quot;_-;_-@_-"/>
    <numFmt numFmtId="197" formatCode="&quot;$&quot;###0;[Red]\(&quot;$&quot;###0\)"/>
    <numFmt numFmtId="198" formatCode="_(* ###0_);_(* \(###0\);_(* &quot;-&quot;_);_(@_)"/>
    <numFmt numFmtId="199" formatCode="&quot;$&quot;#,##0\ ;\(&quot;$&quot;#,##0\)"/>
    <numFmt numFmtId="200" formatCode="mmmm\ d\,\ yyyy"/>
    <numFmt numFmtId="201" formatCode="[Blue]#,##0_);[Magenta]\(#,##0\)"/>
    <numFmt numFmtId="202" formatCode="_([$€-2]* #,##0.00_);_([$€-2]* \(#,##0.00\);_([$€-2]* &quot;-&quot;??_)"/>
    <numFmt numFmtId="203" formatCode="########\-###\-###"/>
    <numFmt numFmtId="204" formatCode="0.0"/>
    <numFmt numFmtId="205" formatCode="0.0000_);\(0.0000\)"/>
    <numFmt numFmtId="206" formatCode="&quot;$&quot;#,##0;\-&quot;$&quot;#,##0"/>
    <numFmt numFmtId="207" formatCode="_(&quot;$&quot;* #,##0.000000_);_(&quot;$&quot;* \(#,##0.000000\);_(&quot;$&quot;* &quot;-&quot;??????_);_(@_)"/>
    <numFmt numFmtId="208" formatCode="#,##0.00\ ;\(#,##0.00\)"/>
    <numFmt numFmtId="209" formatCode="0\ &quot; HR&quot;"/>
    <numFmt numFmtId="210" formatCode="0000000"/>
    <numFmt numFmtId="211" formatCode="mmm\-yyyy"/>
    <numFmt numFmtId="212" formatCode="_(&quot;$&quot;* #,##0.000_);_(&quot;$&quot;* \(#,##0.000\);_(&quot;$&quot;* &quot;-&quot;??_);_(@_)"/>
    <numFmt numFmtId="213" formatCode="m/yy"/>
    <numFmt numFmtId="214" formatCode="_(&quot;$&quot;* #,##0.0000_);_(&quot;$&quot;* \(#,##0.0000\);_(&quot;$&quot;* &quot;-&quot;????_);_(@_)"/>
    <numFmt numFmtId="215" formatCode="#,##0.0_);\(#,##0.0\);\-\ ;"/>
    <numFmt numFmtId="216" formatCode="_(* #,##0.0_);_(* \(#,##0.0\);_(* &quot;-&quot;_);_(@_)"/>
    <numFmt numFmtId="217" formatCode="#,##0.0000"/>
    <numFmt numFmtId="218" formatCode="0.00000%"/>
    <numFmt numFmtId="219" formatCode="mmm\ dd\,\ yyyy"/>
    <numFmt numFmtId="220" formatCode="&quot;$&quot;#,##0.00"/>
    <numFmt numFmtId="221" formatCode="General_)"/>
    <numFmt numFmtId="222" formatCode="_(* #,##0.000000_);_(* \(#,##0.000000\);_(* &quot;-&quot;??_);_(@_)"/>
    <numFmt numFmtId="223" formatCode="_(* #,##0.0_);_(* \(#,##0.0\);_(* &quot;-&quot;??_);_(@_)"/>
    <numFmt numFmtId="224" formatCode="_(&quot;$&quot;* #,##0.0000_);_(&quot;$&quot;* \(#,##0.0000\);_(&quot;$&quot;* &quot;-&quot;??_);_(@_)"/>
    <numFmt numFmtId="225" formatCode="&quot;$&quot;#,##0.000000_);\(&quot;$&quot;#,##0.000000\)"/>
    <numFmt numFmtId="226" formatCode="0.0000_)"/>
    <numFmt numFmtId="227" formatCode="_(&quot;$&quot;* #,##0.000000_);_(&quot;$&quot;* \(#,##0.000000\);_(&quot;$&quot;* &quot;-&quot;??_);_(@_)"/>
    <numFmt numFmtId="228" formatCode="_(&quot;$&quot;* #,##0.00000_);_(&quot;$&quot;* \(#,##0.00000\);_(&quot;$&quot;* &quot;-&quot;??_);_(@_)"/>
  </numFmts>
  <fonts count="1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56"/>
      <name val="Arial"/>
      <family val="2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MS Sans Serif"/>
      <family val="2"/>
    </font>
    <font>
      <sz val="11"/>
      <name val="univers (E1)"/>
    </font>
    <font>
      <sz val="10"/>
      <color theme="1"/>
      <name val="Calibri"/>
      <family val="2"/>
    </font>
    <font>
      <sz val="10"/>
      <name val="SWISS"/>
    </font>
    <font>
      <sz val="10"/>
      <color theme="1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u/>
      <sz val="7.5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1"/>
      <color indexed="8"/>
      <name val="TimesNewRomanPS"/>
    </font>
    <font>
      <b/>
      <i/>
      <sz val="16"/>
      <name val="Helv"/>
    </font>
    <font>
      <sz val="10"/>
      <name val="Geneva"/>
    </font>
    <font>
      <sz val="11"/>
      <name val="Times New Roman"/>
      <family val="1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sz val="12"/>
      <color theme="1"/>
      <name val="Times New Roman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1"/>
      <name val="Geneva"/>
    </font>
    <font>
      <sz val="8"/>
      <color indexed="56"/>
      <name val="Arial"/>
      <family val="2"/>
    </font>
    <font>
      <b/>
      <sz val="10"/>
      <name val="MS Sans Serif"/>
      <family val="2"/>
    </font>
    <font>
      <i/>
      <sz val="8"/>
      <color indexed="23"/>
      <name val="Arial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63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LinePrinter"/>
    </font>
    <font>
      <u/>
      <sz val="12"/>
      <name val="Arial"/>
      <family val="2"/>
    </font>
    <font>
      <sz val="12"/>
      <color rgb="FFFF0000"/>
      <name val="Arial"/>
      <family val="2"/>
    </font>
    <font>
      <b/>
      <u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Swiss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  <font>
      <sz val="10"/>
      <color indexed="81"/>
      <name val="Tahoma"/>
      <family val="2"/>
    </font>
    <font>
      <vertAlign val="superscript"/>
      <sz val="12"/>
      <name val="Times New Roman"/>
      <family val="1"/>
    </font>
    <font>
      <sz val="12"/>
      <color indexed="12"/>
      <name val="Arial"/>
      <family val="2"/>
    </font>
    <font>
      <sz val="12"/>
      <name val="Times New Roman"/>
      <family val="1"/>
    </font>
    <font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Times New Roman"/>
      <family val="1"/>
    </font>
  </fonts>
  <fills count="1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2"/>
      </bottom>
      <diagonal/>
    </border>
    <border>
      <left/>
      <right/>
      <top style="double">
        <color indexed="12"/>
      </top>
      <bottom/>
      <diagonal/>
    </border>
  </borders>
  <cellStyleXfs count="10122">
    <xf numFmtId="0" fontId="0" fillId="0" borderId="0"/>
    <xf numFmtId="9" fontId="1" fillId="0" borderId="0" applyFont="0" applyFill="0" applyBorder="0" applyAlignment="0" applyProtection="0"/>
    <xf numFmtId="0" fontId="18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8" fillId="0" borderId="0"/>
    <xf numFmtId="9" fontId="24" fillId="0" borderId="0" applyFont="0" applyFill="0" applyBorder="0" applyAlignment="0" applyProtection="0"/>
    <xf numFmtId="0" fontId="24" fillId="0" borderId="0"/>
    <xf numFmtId="0" fontId="18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7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18" fillId="0" borderId="0"/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18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18" fillId="0" borderId="0"/>
    <xf numFmtId="0" fontId="18" fillId="0" borderId="0"/>
    <xf numFmtId="188" fontId="33" fillId="0" borderId="0">
      <alignment horizontal="left"/>
    </xf>
    <xf numFmtId="189" fontId="34" fillId="0" borderId="0">
      <alignment horizontal="left"/>
    </xf>
    <xf numFmtId="0" fontId="35" fillId="0" borderId="25"/>
    <xf numFmtId="0" fontId="36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186" fontId="32" fillId="0" borderId="0">
      <alignment horizontal="left" wrapText="1"/>
    </xf>
    <xf numFmtId="0" fontId="3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186" fontId="32" fillId="0" borderId="0">
      <alignment horizontal="left" wrapText="1"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186" fontId="32" fillId="0" borderId="0">
      <alignment horizontal="left" wrapText="1"/>
    </xf>
    <xf numFmtId="0" fontId="3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186" fontId="32" fillId="0" borderId="0">
      <alignment horizontal="left" wrapText="1"/>
    </xf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186" fontId="32" fillId="0" borderId="0">
      <alignment horizontal="left" wrapText="1"/>
    </xf>
    <xf numFmtId="0" fontId="3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186" fontId="32" fillId="0" borderId="0">
      <alignment horizontal="left" wrapText="1"/>
    </xf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186" fontId="32" fillId="0" borderId="0">
      <alignment horizontal="left" wrapText="1"/>
    </xf>
    <xf numFmtId="0" fontId="3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186" fontId="32" fillId="0" borderId="0">
      <alignment horizontal="left" wrapText="1"/>
    </xf>
    <xf numFmtId="0" fontId="3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186" fontId="32" fillId="0" borderId="0">
      <alignment horizontal="left" wrapText="1"/>
    </xf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42" borderId="0" applyNumberFormat="0" applyBorder="0" applyAlignment="0" applyProtection="0"/>
    <xf numFmtId="0" fontId="37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86" fontId="32" fillId="0" borderId="0">
      <alignment horizontal="left" wrapText="1"/>
    </xf>
    <xf numFmtId="0" fontId="3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186" fontId="32" fillId="0" borderId="0">
      <alignment horizontal="left" wrapText="1"/>
    </xf>
    <xf numFmtId="0" fontId="3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186" fontId="32" fillId="0" borderId="0">
      <alignment horizontal="left" wrapText="1"/>
    </xf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36" borderId="0" applyNumberFormat="0" applyBorder="0" applyAlignment="0" applyProtection="0"/>
    <xf numFmtId="0" fontId="37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42" borderId="0" applyNumberFormat="0" applyBorder="0" applyAlignment="0" applyProtection="0"/>
    <xf numFmtId="0" fontId="37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186" fontId="32" fillId="0" borderId="0">
      <alignment horizontal="left" wrapText="1"/>
    </xf>
    <xf numFmtId="0" fontId="3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186" fontId="32" fillId="0" borderId="0">
      <alignment horizontal="left" wrapText="1"/>
    </xf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39" borderId="0" applyNumberFormat="0" applyBorder="0" applyAlignment="0" applyProtection="0"/>
    <xf numFmtId="0" fontId="37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86" fontId="32" fillId="0" borderId="0">
      <alignment horizontal="left" wrapText="1"/>
    </xf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86" fontId="32" fillId="0" borderId="0">
      <alignment horizontal="left" wrapText="1"/>
    </xf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8" fillId="62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86" fontId="32" fillId="0" borderId="0">
      <alignment horizontal="left" wrapText="1"/>
    </xf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86" fontId="32" fillId="0" borderId="0">
      <alignment horizontal="left" wrapText="1"/>
    </xf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186" fontId="32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25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8" fillId="6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86" fontId="32" fillId="0" borderId="0">
      <alignment horizontal="left" wrapText="1"/>
    </xf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67" borderId="26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68" borderId="0" applyNumberFormat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6" fillId="0" borderId="25"/>
    <xf numFmtId="190" fontId="42" fillId="0" borderId="0" applyFill="0" applyBorder="0" applyAlignment="0"/>
    <xf numFmtId="190" fontId="42" fillId="0" borderId="0" applyFill="0" applyBorder="0" applyAlignment="0"/>
    <xf numFmtId="186" fontId="32" fillId="0" borderId="0">
      <alignment horizontal="left" wrapText="1"/>
    </xf>
    <xf numFmtId="186" fontId="32" fillId="0" borderId="0">
      <alignment horizontal="left" wrapText="1"/>
    </xf>
    <xf numFmtId="190" fontId="42" fillId="0" borderId="0" applyFill="0" applyBorder="0" applyAlignment="0"/>
    <xf numFmtId="41" fontId="24" fillId="69" borderId="0"/>
    <xf numFmtId="0" fontId="43" fillId="70" borderId="27" applyNumberFormat="0" applyAlignment="0" applyProtection="0"/>
    <xf numFmtId="186" fontId="32" fillId="0" borderId="0">
      <alignment horizontal="left" wrapText="1"/>
    </xf>
    <xf numFmtId="0" fontId="43" fillId="70" borderId="27" applyNumberFormat="0" applyAlignment="0" applyProtection="0"/>
    <xf numFmtId="0" fontId="11" fillId="6" borderId="4" applyNumberFormat="0" applyAlignment="0" applyProtection="0"/>
    <xf numFmtId="0" fontId="44" fillId="71" borderId="4" applyNumberFormat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41" fontId="24" fillId="69" borderId="0"/>
    <xf numFmtId="0" fontId="11" fillId="6" borderId="4" applyNumberFormat="0" applyAlignment="0" applyProtection="0"/>
    <xf numFmtId="0" fontId="44" fillId="71" borderId="4" applyNumberFormat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1" fontId="24" fillId="69" borderId="0"/>
    <xf numFmtId="41" fontId="24" fillId="69" borderId="0"/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0" fontId="43" fillId="70" borderId="27" applyNumberFormat="0" applyAlignment="0" applyProtection="0"/>
    <xf numFmtId="41" fontId="24" fillId="69" borderId="0"/>
    <xf numFmtId="41" fontId="24" fillId="69" borderId="0"/>
    <xf numFmtId="0" fontId="44" fillId="71" borderId="4" applyNumberFormat="0" applyAlignment="0" applyProtection="0"/>
    <xf numFmtId="0" fontId="11" fillId="6" borderId="4" applyNumberFormat="0" applyAlignment="0" applyProtection="0"/>
    <xf numFmtId="0" fontId="45" fillId="72" borderId="28" applyNumberFormat="0" applyAlignment="0" applyProtection="0"/>
    <xf numFmtId="0" fontId="45" fillId="72" borderId="28" applyNumberFormat="0" applyAlignment="0" applyProtection="0"/>
    <xf numFmtId="186" fontId="32" fillId="0" borderId="0">
      <alignment horizontal="left" wrapText="1"/>
    </xf>
    <xf numFmtId="0" fontId="45" fillId="72" borderId="28" applyNumberFormat="0" applyAlignment="0" applyProtection="0"/>
    <xf numFmtId="186" fontId="32" fillId="0" borderId="0">
      <alignment horizontal="left" wrapText="1"/>
    </xf>
    <xf numFmtId="0" fontId="13" fillId="7" borderId="7" applyNumberFormat="0" applyAlignment="0" applyProtection="0"/>
    <xf numFmtId="0" fontId="45" fillId="72" borderId="28" applyNumberFormat="0" applyAlignment="0" applyProtection="0"/>
    <xf numFmtId="0" fontId="45" fillId="72" borderId="28" applyNumberFormat="0" applyAlignment="0" applyProtection="0"/>
    <xf numFmtId="0" fontId="45" fillId="72" borderId="28" applyNumberFormat="0" applyAlignment="0" applyProtection="0"/>
    <xf numFmtId="41" fontId="24" fillId="73" borderId="0"/>
    <xf numFmtId="41" fontId="24" fillId="73" borderId="0"/>
    <xf numFmtId="186" fontId="32" fillId="0" borderId="0">
      <alignment horizontal="left" wrapText="1"/>
    </xf>
    <xf numFmtId="41" fontId="24" fillId="73" borderId="0"/>
    <xf numFmtId="41" fontId="24" fillId="73" borderId="0"/>
    <xf numFmtId="186" fontId="32" fillId="0" borderId="0">
      <alignment horizontal="left" wrapText="1"/>
    </xf>
    <xf numFmtId="0" fontId="46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" fontId="47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48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49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>
      <alignment horizontal="left" wrapText="1"/>
    </xf>
    <xf numFmtId="43" fontId="37" fillId="0" borderId="0" applyFont="0" applyFill="0" applyBorder="0" applyAlignment="0" applyProtection="0"/>
    <xf numFmtId="186" fontId="32" fillId="0" borderId="0">
      <alignment horizontal="left" wrapText="1"/>
    </xf>
    <xf numFmtId="43" fontId="37" fillId="0" borderId="0" applyFont="0" applyFill="0" applyBorder="0" applyAlignment="0" applyProtection="0"/>
    <xf numFmtId="186" fontId="32" fillId="0" borderId="0">
      <alignment horizontal="left" wrapText="1"/>
    </xf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3" fontId="27" fillId="0" borderId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6" fillId="0" borderId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186" fontId="32" fillId="0" borderId="0">
      <alignment horizontal="left" wrapText="1"/>
    </xf>
    <xf numFmtId="3" fontId="27" fillId="0" borderId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195" fontId="59" fillId="0" borderId="0">
      <protection locked="0"/>
    </xf>
    <xf numFmtId="0" fontId="55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6" fillId="0" borderId="0"/>
    <xf numFmtId="0" fontId="60" fillId="0" borderId="0" applyNumberFormat="0" applyAlignment="0">
      <alignment horizontal="left"/>
    </xf>
    <xf numFmtId="0" fontId="60" fillId="0" borderId="0" applyNumberFormat="0" applyAlignment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60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186" fontId="32" fillId="0" borderId="0">
      <alignment horizontal="left" wrapText="1"/>
    </xf>
    <xf numFmtId="186" fontId="32" fillId="0" borderId="0">
      <alignment horizontal="left" wrapText="1"/>
    </xf>
    <xf numFmtId="0" fontId="46" fillId="0" borderId="0" applyNumberFormat="0" applyAlignment="0"/>
    <xf numFmtId="0" fontId="53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6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6" fillId="0" borderId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61" fillId="0" borderId="0" applyFont="0" applyFill="0" applyBorder="0" applyAlignment="0" applyProtection="0"/>
    <xf numFmtId="44" fontId="62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8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8" fontId="49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86" fontId="32" fillId="0" borderId="0">
      <alignment horizontal="left" wrapText="1"/>
    </xf>
    <xf numFmtId="196" fontId="24" fillId="0" borderId="0" applyFont="0" applyFill="0" applyBorder="0" applyAlignment="0" applyProtection="0"/>
    <xf numFmtId="186" fontId="32" fillId="0" borderId="0">
      <alignment horizontal="left" wrapText="1"/>
    </xf>
    <xf numFmtId="196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97" fontId="32" fillId="0" borderId="0" applyFont="0" applyFill="0" applyBorder="0" applyProtection="0">
      <alignment horizontal="right"/>
    </xf>
    <xf numFmtId="5" fontId="53" fillId="0" borderId="0"/>
    <xf numFmtId="5" fontId="27" fillId="0" borderId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98" fontId="24" fillId="0" borderId="0" applyFont="0" applyFill="0" applyBorder="0" applyAlignment="0" applyProtection="0"/>
    <xf numFmtId="199" fontId="6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86" fontId="32" fillId="0" borderId="0">
      <alignment horizontal="left" wrapText="1"/>
    </xf>
    <xf numFmtId="5" fontId="27" fillId="0" borderId="0" applyFill="0" applyBorder="0" applyAlignment="0" applyProtection="0"/>
    <xf numFmtId="198" fontId="24" fillId="0" borderId="0" applyFont="0" applyFill="0" applyBorder="0" applyAlignment="0" applyProtection="0"/>
    <xf numFmtId="199" fontId="27" fillId="0" borderId="0" applyFont="0" applyFill="0" applyBorder="0" applyAlignment="0" applyProtection="0"/>
    <xf numFmtId="5" fontId="27" fillId="0" borderId="0" applyFill="0" applyBorder="0" applyAlignment="0" applyProtection="0"/>
    <xf numFmtId="198" fontId="24" fillId="0" borderId="0" applyFont="0" applyFill="0" applyBorder="0" applyAlignment="0" applyProtection="0"/>
    <xf numFmtId="200" fontId="27" fillId="0" borderId="0" applyFill="0" applyBorder="0" applyAlignment="0" applyProtection="0"/>
    <xf numFmtId="0" fontId="53" fillId="0" borderId="0"/>
    <xf numFmtId="0" fontId="53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86" fontId="32" fillId="0" borderId="0">
      <alignment horizontal="left" wrapText="1"/>
    </xf>
    <xf numFmtId="200" fontId="27" fillId="0" borderId="0" applyFill="0" applyBorder="0" applyAlignment="0" applyProtection="0"/>
    <xf numFmtId="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00" fontId="27" fillId="0" borderId="0" applyFill="0" applyBorder="0" applyAlignment="0" applyProtection="0"/>
    <xf numFmtId="200" fontId="24" fillId="0" borderId="0" applyFill="0" applyBorder="0" applyAlignment="0" applyProtection="0"/>
    <xf numFmtId="0" fontId="36" fillId="0" borderId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186" fontId="24" fillId="0" borderId="0"/>
    <xf numFmtId="186" fontId="24" fillId="0" borderId="0"/>
    <xf numFmtId="186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/>
    <xf numFmtId="186" fontId="24" fillId="0" borderId="0"/>
    <xf numFmtId="186" fontId="32" fillId="0" borderId="0">
      <alignment horizontal="left" wrapText="1"/>
    </xf>
    <xf numFmtId="186" fontId="24" fillId="0" borderId="0"/>
    <xf numFmtId="186" fontId="32" fillId="0" borderId="0">
      <alignment horizontal="left" wrapText="1"/>
    </xf>
    <xf numFmtId="186" fontId="24" fillId="0" borderId="0"/>
    <xf numFmtId="186" fontId="32" fillId="0" borderId="0">
      <alignment horizontal="left" wrapText="1"/>
    </xf>
    <xf numFmtId="201" fontId="66" fillId="0" borderId="0"/>
    <xf numFmtId="186" fontId="32" fillId="0" borderId="0">
      <alignment horizontal="left" wrapText="1"/>
    </xf>
    <xf numFmtId="186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/>
    <xf numFmtId="186" fontId="24" fillId="0" borderId="0"/>
    <xf numFmtId="186" fontId="24" fillId="0" borderId="0"/>
    <xf numFmtId="202" fontId="24" fillId="0" borderId="0" applyFont="0" applyFill="0" applyBorder="0" applyAlignment="0" applyProtection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86" fontId="32" fillId="0" borderId="0">
      <alignment horizontal="left" wrapText="1"/>
    </xf>
    <xf numFmtId="0" fontId="1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27" fillId="0" borderId="0" applyFill="0" applyBorder="0" applyAlignment="0" applyProtection="0"/>
    <xf numFmtId="2" fontId="57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2" fontId="27" fillId="0" borderId="0" applyFill="0" applyBorder="0" applyAlignment="0" applyProtection="0"/>
    <xf numFmtId="2" fontId="5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Font="0" applyFill="0" applyBorder="0" applyAlignment="0" applyProtection="0">
      <alignment horizontal="left"/>
    </xf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186" fontId="32" fillId="0" borderId="0">
      <alignment horizontal="left" wrapText="1"/>
    </xf>
    <xf numFmtId="38" fontId="71" fillId="73" borderId="0" applyNumberFormat="0" applyBorder="0" applyAlignment="0" applyProtection="0"/>
    <xf numFmtId="0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0" fontId="72" fillId="0" borderId="25"/>
    <xf numFmtId="0" fontId="73" fillId="0" borderId="0"/>
    <xf numFmtId="0" fontId="74" fillId="0" borderId="29" applyNumberFormat="0" applyAlignment="0" applyProtection="0">
      <alignment horizontal="left"/>
    </xf>
    <xf numFmtId="0" fontId="74" fillId="0" borderId="29" applyNumberFormat="0" applyAlignment="0" applyProtection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74" fillId="0" borderId="29" applyNumberFormat="0" applyAlignment="0" applyProtection="0">
      <alignment horizontal="left"/>
    </xf>
    <xf numFmtId="186" fontId="32" fillId="0" borderId="0">
      <alignment horizontal="left" wrapText="1"/>
    </xf>
    <xf numFmtId="0" fontId="74" fillId="0" borderId="24">
      <alignment horizontal="left"/>
    </xf>
    <xf numFmtId="0" fontId="74" fillId="0" borderId="24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74" fillId="0" borderId="24">
      <alignment horizontal="left"/>
    </xf>
    <xf numFmtId="0" fontId="74" fillId="0" borderId="24">
      <alignment horizontal="left"/>
    </xf>
    <xf numFmtId="186" fontId="32" fillId="0" borderId="0">
      <alignment horizontal="left" wrapText="1"/>
    </xf>
    <xf numFmtId="14" fontId="41" fillId="77" borderId="30">
      <alignment horizontal="center" vertical="center" wrapText="1"/>
    </xf>
    <xf numFmtId="0" fontId="57" fillId="0" borderId="0" applyNumberFormat="0" applyFill="0" applyBorder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3" fillId="0" borderId="1" applyNumberFormat="0" applyFill="0" applyAlignment="0" applyProtection="0"/>
    <xf numFmtId="0" fontId="76" fillId="0" borderId="32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6" fillId="0" borderId="32" applyNumberFormat="0" applyFill="0" applyAlignment="0" applyProtection="0"/>
    <xf numFmtId="0" fontId="3" fillId="0" borderId="1" applyNumberFormat="0" applyFill="0" applyAlignment="0" applyProtection="0"/>
    <xf numFmtId="0" fontId="76" fillId="0" borderId="32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7" fillId="0" borderId="0" applyNumberFormat="0" applyFill="0" applyBorder="0" applyAlignment="0" applyProtection="0"/>
    <xf numFmtId="186" fontId="32" fillId="0" borderId="0">
      <alignment horizontal="left" wrapText="1"/>
    </xf>
    <xf numFmtId="0" fontId="76" fillId="0" borderId="32" applyNumberFormat="0" applyFill="0" applyAlignment="0" applyProtection="0"/>
    <xf numFmtId="0" fontId="77" fillId="0" borderId="0" applyNumberFormat="0" applyFill="0" applyBorder="0" applyAlignment="0" applyProtection="0"/>
    <xf numFmtId="0" fontId="76" fillId="0" borderId="32" applyNumberFormat="0" applyFill="0" applyAlignment="0" applyProtection="0"/>
    <xf numFmtId="0" fontId="3" fillId="0" borderId="1" applyNumberFormat="0" applyFill="0" applyAlignment="0" applyProtection="0"/>
    <xf numFmtId="0" fontId="57" fillId="0" borderId="0" applyNumberFormat="0" applyFill="0" applyBorder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4" fillId="0" borderId="2" applyNumberFormat="0" applyFill="0" applyAlignment="0" applyProtection="0"/>
    <xf numFmtId="0" fontId="79" fillId="0" borderId="34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9" fillId="0" borderId="34" applyNumberFormat="0" applyFill="0" applyAlignment="0" applyProtection="0"/>
    <xf numFmtId="0" fontId="4" fillId="0" borderId="2" applyNumberFormat="0" applyFill="0" applyAlignment="0" applyProtection="0"/>
    <xf numFmtId="0" fontId="79" fillId="0" borderId="34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1" fillId="0" borderId="0" applyNumberFormat="0" applyFill="0" applyBorder="0" applyAlignment="0" applyProtection="0"/>
    <xf numFmtId="186" fontId="32" fillId="0" borderId="0">
      <alignment horizontal="left" wrapText="1"/>
    </xf>
    <xf numFmtId="0" fontId="79" fillId="0" borderId="34" applyNumberFormat="0" applyFill="0" applyAlignment="0" applyProtection="0"/>
    <xf numFmtId="0" fontId="71" fillId="0" borderId="0" applyNumberFormat="0" applyFill="0" applyBorder="0" applyAlignment="0" applyProtection="0"/>
    <xf numFmtId="0" fontId="79" fillId="0" borderId="34" applyNumberFormat="0" applyFill="0" applyAlignment="0" applyProtection="0"/>
    <xf numFmtId="0" fontId="4" fillId="0" borderId="2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5" fillId="0" borderId="3" applyNumberFormat="0" applyFill="0" applyAlignment="0" applyProtection="0"/>
    <xf numFmtId="0" fontId="81" fillId="0" borderId="36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38" fontId="82" fillId="0" borderId="0"/>
    <xf numFmtId="38" fontId="82" fillId="0" borderId="0"/>
    <xf numFmtId="38" fontId="82" fillId="0" borderId="0"/>
    <xf numFmtId="38" fontId="82" fillId="0" borderId="0"/>
    <xf numFmtId="186" fontId="32" fillId="0" borderId="0">
      <alignment horizontal="left" wrapText="1"/>
    </xf>
    <xf numFmtId="0" fontId="82" fillId="0" borderId="0"/>
    <xf numFmtId="0" fontId="82" fillId="0" borderId="0"/>
    <xf numFmtId="0" fontId="82" fillId="0" borderId="0"/>
    <xf numFmtId="38" fontId="82" fillId="0" borderId="0"/>
    <xf numFmtId="38" fontId="82" fillId="0" borderId="0"/>
    <xf numFmtId="38" fontId="82" fillId="0" borderId="0"/>
    <xf numFmtId="40" fontId="82" fillId="0" borderId="0"/>
    <xf numFmtId="40" fontId="82" fillId="0" borderId="0"/>
    <xf numFmtId="40" fontId="82" fillId="0" borderId="0"/>
    <xf numFmtId="40" fontId="82" fillId="0" borderId="0"/>
    <xf numFmtId="186" fontId="32" fillId="0" borderId="0">
      <alignment horizontal="left" wrapText="1"/>
    </xf>
    <xf numFmtId="0" fontId="82" fillId="0" borderId="0"/>
    <xf numFmtId="0" fontId="82" fillId="0" borderId="0"/>
    <xf numFmtId="0" fontId="82" fillId="0" borderId="0"/>
    <xf numFmtId="40" fontId="82" fillId="0" borderId="0"/>
    <xf numFmtId="40" fontId="82" fillId="0" borderId="0"/>
    <xf numFmtId="40" fontId="82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86" fontId="32" fillId="0" borderId="0">
      <alignment horizontal="left" wrapText="1"/>
    </xf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186" fontId="32" fillId="0" borderId="0">
      <alignment horizontal="left" wrapText="1"/>
    </xf>
    <xf numFmtId="0" fontId="84" fillId="41" borderId="27" applyNumberFormat="0" applyAlignment="0" applyProtection="0"/>
    <xf numFmtId="0" fontId="84" fillId="41" borderId="27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84" fillId="41" borderId="27" applyNumberFormat="0" applyAlignment="0" applyProtection="0"/>
    <xf numFmtId="186" fontId="32" fillId="0" borderId="0">
      <alignment horizontal="left" wrapText="1"/>
    </xf>
    <xf numFmtId="0" fontId="84" fillId="41" borderId="27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41" fontId="85" fillId="78" borderId="37">
      <alignment horizontal="left"/>
      <protection locked="0"/>
    </xf>
    <xf numFmtId="186" fontId="32" fillId="0" borderId="0">
      <alignment horizontal="left" wrapText="1"/>
    </xf>
    <xf numFmtId="41" fontId="85" fillId="78" borderId="37">
      <alignment horizontal="left"/>
      <protection locked="0"/>
    </xf>
    <xf numFmtId="10" fontId="85" fillId="78" borderId="37">
      <alignment horizontal="right"/>
      <protection locked="0"/>
    </xf>
    <xf numFmtId="186" fontId="32" fillId="0" borderId="0">
      <alignment horizontal="left" wrapText="1"/>
    </xf>
    <xf numFmtId="10" fontId="85" fillId="78" borderId="37">
      <alignment horizontal="right"/>
      <protection locked="0"/>
    </xf>
    <xf numFmtId="186" fontId="32" fillId="0" borderId="0">
      <alignment horizontal="left" wrapText="1"/>
    </xf>
    <xf numFmtId="41" fontId="85" fillId="78" borderId="37">
      <alignment horizontal="left"/>
      <protection locked="0"/>
    </xf>
    <xf numFmtId="38" fontId="86" fillId="0" borderId="0">
      <alignment horizontal="left" wrapText="1"/>
    </xf>
    <xf numFmtId="38" fontId="87" fillId="0" borderId="0">
      <alignment horizontal="left" wrapText="1"/>
    </xf>
    <xf numFmtId="0" fontId="72" fillId="0" borderId="10"/>
    <xf numFmtId="0" fontId="71" fillId="73" borderId="0"/>
    <xf numFmtId="0" fontId="71" fillId="73" borderId="0"/>
    <xf numFmtId="0" fontId="71" fillId="73" borderId="0"/>
    <xf numFmtId="0" fontId="71" fillId="73" borderId="0"/>
    <xf numFmtId="186" fontId="32" fillId="0" borderId="0">
      <alignment horizontal="left" wrapText="1"/>
    </xf>
    <xf numFmtId="3" fontId="88" fillId="0" borderId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3" fontId="88" fillId="0" borderId="0" applyFill="0" applyBorder="0" applyAlignment="0" applyProtection="0"/>
    <xf numFmtId="3" fontId="88" fillId="0" borderId="0" applyFill="0" applyBorder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12" fillId="0" borderId="6" applyNumberFormat="0" applyFill="0" applyAlignment="0" applyProtection="0"/>
    <xf numFmtId="0" fontId="90" fillId="0" borderId="39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91" fillId="79" borderId="0"/>
    <xf numFmtId="0" fontId="91" fillId="80" borderId="0"/>
    <xf numFmtId="0" fontId="41" fillId="81" borderId="17" applyBorder="0"/>
    <xf numFmtId="0" fontId="24" fillId="82" borderId="16" applyNumberFormat="0" applyFont="0" applyBorder="0" applyAlignment="0" applyProtection="0"/>
    <xf numFmtId="0" fontId="23" fillId="83" borderId="0"/>
    <xf numFmtId="203" fontId="24" fillId="0" borderId="0"/>
    <xf numFmtId="204" fontId="82" fillId="0" borderId="0" applyNumberFormat="0" applyFill="0" applyBorder="0" applyAlignment="0" applyProtection="0"/>
    <xf numFmtId="20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186" fontId="32" fillId="0" borderId="0">
      <alignment horizontal="left" wrapText="1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186" fontId="32" fillId="0" borderId="0">
      <alignment horizontal="left" wrapText="1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8" fillId="4" borderId="0" applyNumberFormat="0" applyBorder="0" applyAlignment="0" applyProtection="0"/>
    <xf numFmtId="0" fontId="93" fillId="4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37" fontId="94" fillId="0" borderId="0"/>
    <xf numFmtId="37" fontId="9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37" fontId="94" fillId="0" borderId="0"/>
    <xf numFmtId="164" fontId="25" fillId="0" borderId="0" applyFont="0" applyAlignment="0" applyProtection="0"/>
    <xf numFmtId="37" fontId="95" fillId="0" borderId="0" applyNumberFormat="0" applyFill="0" applyBorder="0"/>
    <xf numFmtId="0" fontId="71" fillId="0" borderId="42" applyNumberFormat="0" applyBorder="0" applyAlignment="0"/>
    <xf numFmtId="0" fontId="71" fillId="0" borderId="42" applyNumberFormat="0" applyBorder="0" applyAlignment="0"/>
    <xf numFmtId="0" fontId="71" fillId="0" borderId="42" applyNumberFormat="0" applyBorder="0" applyAlignment="0"/>
    <xf numFmtId="174" fontId="96" fillId="0" borderId="0"/>
    <xf numFmtId="206" fontId="24" fillId="0" borderId="0"/>
    <xf numFmtId="206" fontId="24" fillId="0" borderId="0"/>
    <xf numFmtId="186" fontId="32" fillId="0" borderId="0">
      <alignment horizontal="left" wrapText="1"/>
    </xf>
    <xf numFmtId="206" fontId="24" fillId="0" borderId="0"/>
    <xf numFmtId="206" fontId="24" fillId="0" borderId="0"/>
    <xf numFmtId="206" fontId="24" fillId="0" borderId="0"/>
    <xf numFmtId="206" fontId="24" fillId="0" borderId="0"/>
    <xf numFmtId="186" fontId="32" fillId="0" borderId="0">
      <alignment horizontal="left" wrapText="1"/>
    </xf>
    <xf numFmtId="206" fontId="24" fillId="0" borderId="0"/>
    <xf numFmtId="206" fontId="24" fillId="0" borderId="0"/>
    <xf numFmtId="206" fontId="24" fillId="0" borderId="0"/>
    <xf numFmtId="206" fontId="24" fillId="0" borderId="0"/>
    <xf numFmtId="186" fontId="32" fillId="0" borderId="0">
      <alignment horizontal="left" wrapText="1"/>
    </xf>
    <xf numFmtId="206" fontId="24" fillId="0" borderId="0"/>
    <xf numFmtId="206" fontId="24" fillId="0" borderId="0"/>
    <xf numFmtId="207" fontId="32" fillId="0" borderId="0"/>
    <xf numFmtId="207" fontId="32" fillId="0" borderId="0"/>
    <xf numFmtId="174" fontId="96" fillId="0" borderId="0"/>
    <xf numFmtId="0" fontId="24" fillId="0" borderId="0"/>
    <xf numFmtId="174" fontId="96" fillId="0" borderId="0"/>
    <xf numFmtId="208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07" fontId="32" fillId="0" borderId="0"/>
    <xf numFmtId="209" fontId="24" fillId="0" borderId="0"/>
    <xf numFmtId="21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4" fillId="0" borderId="0" applyFill="0" applyBorder="0" applyAlignment="0" applyProtection="0"/>
    <xf numFmtId="0" fontId="1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186" fontId="24" fillId="0" borderId="0">
      <alignment horizontal="left" wrapText="1"/>
    </xf>
    <xf numFmtId="0" fontId="1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206" fontId="32" fillId="0" borderId="0">
      <alignment horizontal="left" wrapText="1"/>
    </xf>
    <xf numFmtId="0" fontId="18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20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51" fillId="0" borderId="0" applyFont="0" applyFill="0" applyBorder="0" applyAlignment="0" applyProtection="0"/>
    <xf numFmtId="0" fontId="37" fillId="0" borderId="0"/>
    <xf numFmtId="0" fontId="1" fillId="0" borderId="0"/>
    <xf numFmtId="0" fontId="24" fillId="0" borderId="0"/>
    <xf numFmtId="0" fontId="24" fillId="0" borderId="0">
      <alignment readingOrder="1"/>
    </xf>
    <xf numFmtId="0" fontId="24" fillId="0" borderId="0">
      <alignment readingOrder="1"/>
    </xf>
    <xf numFmtId="0" fontId="24" fillId="0" borderId="0">
      <alignment readingOrder="1"/>
    </xf>
    <xf numFmtId="0" fontId="24" fillId="0" borderId="0">
      <alignment readingOrder="1"/>
    </xf>
    <xf numFmtId="0" fontId="24" fillId="0" borderId="0"/>
    <xf numFmtId="0" fontId="18" fillId="0" borderId="0"/>
    <xf numFmtId="0" fontId="24" fillId="0" borderId="0"/>
    <xf numFmtId="0" fontId="98" fillId="0" borderId="0"/>
    <xf numFmtId="0" fontId="1" fillId="0" borderId="0"/>
    <xf numFmtId="20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7" fillId="0" borderId="0"/>
    <xf numFmtId="0" fontId="52" fillId="0" borderId="0"/>
    <xf numFmtId="0" fontId="24" fillId="0" borderId="0"/>
    <xf numFmtId="0" fontId="18" fillId="0" borderId="0"/>
    <xf numFmtId="0" fontId="48" fillId="0" borderId="0"/>
    <xf numFmtId="0" fontId="24" fillId="0" borderId="0"/>
    <xf numFmtId="20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206" fontId="32" fillId="0" borderId="0">
      <alignment horizontal="left" wrapText="1"/>
    </xf>
    <xf numFmtId="186" fontId="24" fillId="0" borderId="0">
      <alignment horizontal="left" wrapText="1"/>
    </xf>
    <xf numFmtId="20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48" fillId="0" borderId="0"/>
    <xf numFmtId="206" fontId="32" fillId="0" borderId="0">
      <alignment horizontal="left" wrapText="1"/>
    </xf>
    <xf numFmtId="206" fontId="32" fillId="0" borderId="0">
      <alignment horizontal="left" wrapText="1"/>
    </xf>
    <xf numFmtId="20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206" fontId="32" fillId="0" borderId="0">
      <alignment horizontal="left" wrapText="1"/>
    </xf>
    <xf numFmtId="0" fontId="50" fillId="0" borderId="0"/>
    <xf numFmtId="0" fontId="72" fillId="0" borderId="0"/>
    <xf numFmtId="0" fontId="24" fillId="0" borderId="0"/>
    <xf numFmtId="0" fontId="1" fillId="0" borderId="0"/>
    <xf numFmtId="0" fontId="1" fillId="0" borderId="0"/>
    <xf numFmtId="0" fontId="72" fillId="0" borderId="0"/>
    <xf numFmtId="0" fontId="2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99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4" fillId="0" borderId="0"/>
    <xf numFmtId="0" fontId="37" fillId="0" borderId="0"/>
    <xf numFmtId="41" fontId="51" fillId="0" borderId="0" applyFont="0" applyFill="0" applyBorder="0" applyAlignment="0" applyProtection="0"/>
    <xf numFmtId="0" fontId="37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72" fillId="0" borderId="0"/>
    <xf numFmtId="0" fontId="27" fillId="0" borderId="0"/>
    <xf numFmtId="0" fontId="24" fillId="0" borderId="0">
      <alignment wrapText="1"/>
    </xf>
    <xf numFmtId="0" fontId="37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48" fillId="0" borderId="0"/>
    <xf numFmtId="0" fontId="37" fillId="0" borderId="0"/>
    <xf numFmtId="0" fontId="37" fillId="0" borderId="0"/>
    <xf numFmtId="0" fontId="48" fillId="0" borderId="0"/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73" fontId="24" fillId="0" borderId="0">
      <alignment horizontal="left" wrapText="1"/>
    </xf>
    <xf numFmtId="173" fontId="24" fillId="0" borderId="0">
      <alignment horizontal="left" wrapText="1"/>
    </xf>
    <xf numFmtId="186" fontId="32" fillId="0" borderId="0">
      <alignment horizontal="left" wrapText="1"/>
    </xf>
    <xf numFmtId="173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73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41" fontId="18" fillId="0" borderId="0"/>
    <xf numFmtId="3" fontId="52" fillId="0" borderId="0"/>
    <xf numFmtId="0" fontId="24" fillId="0" borderId="0"/>
    <xf numFmtId="0" fontId="24" fillId="0" borderId="0"/>
    <xf numFmtId="41" fontId="63" fillId="0" borderId="0"/>
    <xf numFmtId="41" fontId="63" fillId="0" borderId="0"/>
    <xf numFmtId="41" fontId="63" fillId="0" borderId="0"/>
    <xf numFmtId="41" fontId="63" fillId="0" borderId="0"/>
    <xf numFmtId="41" fontId="63" fillId="0" borderId="0"/>
    <xf numFmtId="0" fontId="63" fillId="0" borderId="0"/>
    <xf numFmtId="211" fontId="32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7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212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70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0" fontId="61" fillId="0" borderId="0"/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39" fontId="100" fillId="0" borderId="0" applyNumberFormat="0" applyFill="0" applyBorder="0" applyAlignment="0" applyProtection="0"/>
    <xf numFmtId="39" fontId="100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39" fontId="100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39" fontId="100" fillId="0" borderId="0" applyNumberFormat="0" applyFill="0" applyBorder="0" applyAlignment="0" applyProtection="0"/>
    <xf numFmtId="186" fontId="32" fillId="0" borderId="0">
      <alignment horizontal="left" wrapText="1"/>
    </xf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186" fontId="32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7" fontId="32" fillId="0" borderId="0">
      <alignment horizontal="left" wrapText="1"/>
    </xf>
    <xf numFmtId="0" fontId="27" fillId="0" borderId="0"/>
    <xf numFmtId="0" fontId="72" fillId="0" borderId="0"/>
    <xf numFmtId="0" fontId="24" fillId="0" borderId="0"/>
    <xf numFmtId="213" fontId="24" fillId="0" borderId="0">
      <alignment horizontal="left" wrapText="1"/>
    </xf>
    <xf numFmtId="0" fontId="24" fillId="0" borderId="0"/>
    <xf numFmtId="0" fontId="1" fillId="0" borderId="0"/>
    <xf numFmtId="0" fontId="24" fillId="0" borderId="0"/>
    <xf numFmtId="0" fontId="24" fillId="0" borderId="0"/>
    <xf numFmtId="0" fontId="63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186" fontId="32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186" fontId="32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7" fontId="32" fillId="0" borderId="0">
      <alignment horizontal="left" wrapText="1"/>
    </xf>
    <xf numFmtId="0" fontId="48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24" fillId="0" borderId="0">
      <alignment horizontal="left" wrapText="1"/>
    </xf>
    <xf numFmtId="3" fontId="52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1" fillId="0" borderId="0"/>
    <xf numFmtId="0" fontId="1" fillId="0" borderId="0"/>
    <xf numFmtId="0" fontId="99" fillId="0" borderId="0"/>
    <xf numFmtId="214" fontId="24" fillId="0" borderId="0">
      <alignment horizontal="left" wrapText="1"/>
    </xf>
    <xf numFmtId="0" fontId="101" fillId="0" borderId="0"/>
    <xf numFmtId="0" fontId="72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0" fontId="1" fillId="0" borderId="0"/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37" fontId="53" fillId="0" borderId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39" borderId="43" applyNumberFormat="0" applyFont="0" applyAlignment="0" applyProtection="0"/>
    <xf numFmtId="186" fontId="32" fillId="0" borderId="0">
      <alignment horizontal="left" wrapText="1"/>
    </xf>
    <xf numFmtId="0" fontId="24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2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186" fontId="32" fillId="0" borderId="0">
      <alignment horizontal="left" wrapText="1"/>
    </xf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186" fontId="32" fillId="0" borderId="0">
      <alignment horizontal="left" wrapText="1"/>
    </xf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0" fontId="102" fillId="70" borderId="44" applyNumberFormat="0" applyAlignment="0" applyProtection="0"/>
    <xf numFmtId="0" fontId="102" fillId="70" borderId="44" applyNumberFormat="0" applyAlignment="0" applyProtection="0"/>
    <xf numFmtId="186" fontId="32" fillId="0" borderId="0">
      <alignment horizontal="left" wrapText="1"/>
    </xf>
    <xf numFmtId="0" fontId="102" fillId="70" borderId="44" applyNumberFormat="0" applyAlignment="0" applyProtection="0"/>
    <xf numFmtId="0" fontId="102" fillId="70" borderId="44" applyNumberFormat="0" applyAlignment="0" applyProtection="0"/>
    <xf numFmtId="0" fontId="102" fillId="70" borderId="44" applyNumberFormat="0" applyAlignment="0" applyProtection="0"/>
    <xf numFmtId="0" fontId="10" fillId="6" borderId="5" applyNumberFormat="0" applyAlignment="0" applyProtection="0"/>
    <xf numFmtId="0" fontId="10" fillId="71" borderId="5" applyNumberFormat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02" fillId="70" borderId="44" applyNumberFormat="0" applyAlignment="0" applyProtection="0"/>
    <xf numFmtId="0" fontId="102" fillId="70" borderId="44" applyNumberFormat="0" applyAlignment="0" applyProtection="0"/>
    <xf numFmtId="0" fontId="102" fillId="70" borderId="44" applyNumberFormat="0" applyAlignment="0" applyProtection="0"/>
    <xf numFmtId="40" fontId="103" fillId="69" borderId="0">
      <alignment horizontal="right"/>
    </xf>
    <xf numFmtId="0" fontId="104" fillId="69" borderId="0">
      <alignment horizontal="left"/>
    </xf>
    <xf numFmtId="12" fontId="74" fillId="84" borderId="30">
      <alignment horizontal="left"/>
    </xf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6" fillId="0" borderId="0"/>
    <xf numFmtId="167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10" fontId="24" fillId="0" borderId="37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62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0" fontId="24" fillId="0" borderId="37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9" fontId="48" fillId="0" borderId="0" applyFont="0" applyFill="0" applyBorder="0" applyAlignment="0" applyProtection="0"/>
    <xf numFmtId="10" fontId="24" fillId="0" borderId="37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1" fillId="0" borderId="0" applyFont="0" applyFill="0" applyBorder="0" applyAlignment="0" applyProtection="0"/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4" fillId="0" borderId="37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37"/>
    <xf numFmtId="9" fontId="49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9" fontId="48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9" fontId="48" fillId="0" borderId="0" applyFont="0" applyFill="0" applyBorder="0" applyAlignment="0" applyProtection="0"/>
    <xf numFmtId="10" fontId="24" fillId="0" borderId="37"/>
    <xf numFmtId="9" fontId="48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9" fontId="48" fillId="0" borderId="0" applyFont="0" applyFill="0" applyBorder="0" applyAlignment="0" applyProtection="0"/>
    <xf numFmtId="10" fontId="24" fillId="0" borderId="37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6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186" fontId="32" fillId="0" borderId="0">
      <alignment horizontal="left" wrapText="1"/>
    </xf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49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105" fillId="0" borderId="0"/>
    <xf numFmtId="41" fontId="24" fillId="83" borderId="37"/>
    <xf numFmtId="41" fontId="24" fillId="83" borderId="37"/>
    <xf numFmtId="186" fontId="32" fillId="0" borderId="0">
      <alignment horizontal="left" wrapText="1"/>
    </xf>
    <xf numFmtId="41" fontId="24" fillId="83" borderId="37"/>
    <xf numFmtId="41" fontId="24" fillId="83" borderId="37"/>
    <xf numFmtId="186" fontId="32" fillId="0" borderId="0">
      <alignment horizontal="left" wrapText="1"/>
    </xf>
    <xf numFmtId="38" fontId="106" fillId="0" borderId="0" applyNumberFormat="0" applyFont="0" applyFill="0" applyBorder="0">
      <alignment horizontal="left" indent="4"/>
      <protection locked="0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" fontId="48" fillId="0" borderId="0" applyFont="0" applyFill="0" applyBorder="0" applyAlignment="0" applyProtection="0"/>
    <xf numFmtId="0" fontId="107" fillId="0" borderId="30">
      <alignment horizontal="center"/>
    </xf>
    <xf numFmtId="0" fontId="107" fillId="0" borderId="30">
      <alignment horizontal="center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07" fillId="0" borderId="30">
      <alignment horizontal="center"/>
    </xf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3" fontId="48" fillId="0" borderId="0" applyFont="0" applyFill="0" applyBorder="0" applyAlignment="0" applyProtection="0"/>
    <xf numFmtId="0" fontId="48" fillId="85" borderId="0" applyNumberFormat="0" applyFont="0" applyBorder="0" applyAlignment="0" applyProtection="0"/>
    <xf numFmtId="0" fontId="48" fillId="85" borderId="0" applyNumberFormat="0" applyFon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48" fillId="85" borderId="0" applyNumberFormat="0" applyFont="0" applyBorder="0" applyAlignment="0" applyProtection="0"/>
    <xf numFmtId="0" fontId="55" fillId="0" borderId="0"/>
    <xf numFmtId="0" fontId="56" fillId="0" borderId="0"/>
    <xf numFmtId="0" fontId="56" fillId="0" borderId="0"/>
    <xf numFmtId="0" fontId="55" fillId="0" borderId="0"/>
    <xf numFmtId="0" fontId="56" fillId="0" borderId="0"/>
    <xf numFmtId="0" fontId="108" fillId="0" borderId="0">
      <alignment horizontal="right"/>
    </xf>
    <xf numFmtId="3" fontId="109" fillId="0" borderId="0" applyFill="0" applyBorder="0" applyAlignment="0" applyProtection="0"/>
    <xf numFmtId="0" fontId="110" fillId="0" borderId="0"/>
    <xf numFmtId="0" fontId="111" fillId="0" borderId="0"/>
    <xf numFmtId="0" fontId="111" fillId="0" borderId="0"/>
    <xf numFmtId="0" fontId="110" fillId="0" borderId="0"/>
    <xf numFmtId="0" fontId="111" fillId="0" borderId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42" fontId="24" fillId="69" borderId="0"/>
    <xf numFmtId="0" fontId="54" fillId="86" borderId="0"/>
    <xf numFmtId="0" fontId="112" fillId="86" borderId="10"/>
    <xf numFmtId="0" fontId="113" fillId="87" borderId="45"/>
    <xf numFmtId="0" fontId="114" fillId="86" borderId="46"/>
    <xf numFmtId="42" fontId="24" fillId="69" borderId="0"/>
    <xf numFmtId="186" fontId="32" fillId="0" borderId="0">
      <alignment horizontal="left" wrapText="1"/>
    </xf>
    <xf numFmtId="42" fontId="24" fillId="69" borderId="0"/>
    <xf numFmtId="186" fontId="32" fillId="0" borderId="0">
      <alignment horizontal="left" wrapText="1"/>
    </xf>
    <xf numFmtId="42" fontId="24" fillId="69" borderId="0"/>
    <xf numFmtId="42" fontId="24" fillId="69" borderId="0"/>
    <xf numFmtId="42" fontId="24" fillId="69" borderId="21">
      <alignment vertical="center"/>
    </xf>
    <xf numFmtId="42" fontId="24" fillId="69" borderId="21">
      <alignment vertical="center"/>
    </xf>
    <xf numFmtId="186" fontId="32" fillId="0" borderId="0">
      <alignment horizontal="left" wrapText="1"/>
    </xf>
    <xf numFmtId="42" fontId="24" fillId="69" borderId="21">
      <alignment vertical="center"/>
    </xf>
    <xf numFmtId="186" fontId="32" fillId="0" borderId="0">
      <alignment horizontal="left" wrapText="1"/>
    </xf>
    <xf numFmtId="42" fontId="24" fillId="69" borderId="21">
      <alignment vertical="center"/>
    </xf>
    <xf numFmtId="186" fontId="32" fillId="0" borderId="0">
      <alignment horizontal="left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186" fontId="32" fillId="0" borderId="0">
      <alignment horizontal="left" wrapText="1"/>
    </xf>
    <xf numFmtId="10" fontId="24" fillId="69" borderId="0"/>
    <xf numFmtId="10" fontId="24" fillId="69" borderId="0"/>
    <xf numFmtId="10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69" borderId="0"/>
    <xf numFmtId="10" fontId="24" fillId="69" borderId="0"/>
    <xf numFmtId="186" fontId="32" fillId="0" borderId="0">
      <alignment horizontal="left" wrapText="1"/>
    </xf>
    <xf numFmtId="10" fontId="24" fillId="69" borderId="0"/>
    <xf numFmtId="186" fontId="32" fillId="0" borderId="0">
      <alignment horizontal="left" wrapText="1"/>
    </xf>
    <xf numFmtId="10" fontId="24" fillId="69" borderId="0"/>
    <xf numFmtId="186" fontId="32" fillId="0" borderId="0">
      <alignment horizontal="left" wrapText="1"/>
    </xf>
    <xf numFmtId="10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69" borderId="0"/>
    <xf numFmtId="10" fontId="24" fillId="69" borderId="0"/>
    <xf numFmtId="10" fontId="24" fillId="69" borderId="0"/>
    <xf numFmtId="214" fontId="24" fillId="69" borderId="0"/>
    <xf numFmtId="214" fontId="24" fillId="69" borderId="0"/>
    <xf numFmtId="214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214" fontId="24" fillId="69" borderId="0"/>
    <xf numFmtId="214" fontId="24" fillId="69" borderId="0"/>
    <xf numFmtId="186" fontId="32" fillId="0" borderId="0">
      <alignment horizontal="left" wrapText="1"/>
    </xf>
    <xf numFmtId="214" fontId="24" fillId="69" borderId="0"/>
    <xf numFmtId="186" fontId="32" fillId="0" borderId="0">
      <alignment horizontal="left" wrapText="1"/>
    </xf>
    <xf numFmtId="214" fontId="24" fillId="69" borderId="0"/>
    <xf numFmtId="186" fontId="32" fillId="0" borderId="0">
      <alignment horizontal="left" wrapText="1"/>
    </xf>
    <xf numFmtId="214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214" fontId="24" fillId="69" borderId="0"/>
    <xf numFmtId="214" fontId="24" fillId="69" borderId="0"/>
    <xf numFmtId="214" fontId="24" fillId="69" borderId="0"/>
    <xf numFmtId="42" fontId="24" fillId="69" borderId="0"/>
    <xf numFmtId="164" fontId="82" fillId="0" borderId="0" applyBorder="0" applyAlignment="0"/>
    <xf numFmtId="164" fontId="82" fillId="0" borderId="0" applyBorder="0" applyAlignment="0"/>
    <xf numFmtId="164" fontId="82" fillId="0" borderId="0" applyBorder="0" applyAlignment="0"/>
    <xf numFmtId="42" fontId="24" fillId="69" borderId="14">
      <alignment horizontal="left"/>
    </xf>
    <xf numFmtId="42" fontId="24" fillId="69" borderId="14">
      <alignment horizontal="left"/>
    </xf>
    <xf numFmtId="186" fontId="32" fillId="0" borderId="0">
      <alignment horizontal="left" wrapText="1"/>
    </xf>
    <xf numFmtId="42" fontId="24" fillId="69" borderId="14">
      <alignment horizontal="left"/>
    </xf>
    <xf numFmtId="186" fontId="32" fillId="0" borderId="0">
      <alignment horizontal="left" wrapText="1"/>
    </xf>
    <xf numFmtId="42" fontId="24" fillId="69" borderId="14">
      <alignment horizontal="left"/>
    </xf>
    <xf numFmtId="186" fontId="32" fillId="0" borderId="0">
      <alignment horizontal="left" wrapText="1"/>
    </xf>
    <xf numFmtId="214" fontId="115" fillId="69" borderId="14">
      <alignment horizontal="left"/>
    </xf>
    <xf numFmtId="186" fontId="32" fillId="0" borderId="0">
      <alignment horizontal="left" wrapText="1"/>
    </xf>
    <xf numFmtId="214" fontId="115" fillId="69" borderId="14">
      <alignment horizontal="left"/>
    </xf>
    <xf numFmtId="164" fontId="82" fillId="0" borderId="0" applyBorder="0" applyAlignment="0"/>
    <xf numFmtId="14" fontId="32" fillId="0" borderId="0" applyNumberFormat="0" applyFill="0" applyBorder="0" applyAlignment="0" applyProtection="0">
      <alignment horizontal="left"/>
    </xf>
    <xf numFmtId="14" fontId="32" fillId="0" borderId="0" applyNumberFormat="0" applyFill="0" applyBorder="0" applyAlignment="0" applyProtection="0">
      <alignment horizontal="left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4" fontId="103" fillId="78" borderId="44" applyNumberFormat="0" applyProtection="0">
      <alignment vertical="center"/>
    </xf>
    <xf numFmtId="186" fontId="32" fillId="0" borderId="0">
      <alignment horizontal="left" wrapText="1"/>
    </xf>
    <xf numFmtId="4" fontId="103" fillId="78" borderId="44" applyNumberFormat="0" applyProtection="0">
      <alignment vertical="center"/>
    </xf>
    <xf numFmtId="4" fontId="116" fillId="78" borderId="44" applyNumberFormat="0" applyProtection="0">
      <alignment vertical="center"/>
    </xf>
    <xf numFmtId="186" fontId="32" fillId="0" borderId="0">
      <alignment horizontal="left" wrapText="1"/>
    </xf>
    <xf numFmtId="4" fontId="116" fillId="78" borderId="44" applyNumberFormat="0" applyProtection="0">
      <alignment vertical="center"/>
    </xf>
    <xf numFmtId="4" fontId="103" fillId="7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78" borderId="44" applyNumberFormat="0" applyProtection="0">
      <alignment horizontal="left" vertical="center" indent="1"/>
    </xf>
    <xf numFmtId="4" fontId="103" fillId="7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7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9" borderId="0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4" fontId="103" fillId="90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0" borderId="44" applyNumberFormat="0" applyProtection="0">
      <alignment horizontal="right" vertical="center"/>
    </xf>
    <xf numFmtId="4" fontId="103" fillId="91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1" borderId="44" applyNumberFormat="0" applyProtection="0">
      <alignment horizontal="right" vertical="center"/>
    </xf>
    <xf numFmtId="4" fontId="103" fillId="92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2" borderId="44" applyNumberFormat="0" applyProtection="0">
      <alignment horizontal="right" vertical="center"/>
    </xf>
    <xf numFmtId="4" fontId="103" fillId="93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3" borderId="44" applyNumberFormat="0" applyProtection="0">
      <alignment horizontal="right" vertical="center"/>
    </xf>
    <xf numFmtId="4" fontId="103" fillId="94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4" borderId="44" applyNumberFormat="0" applyProtection="0">
      <alignment horizontal="right" vertical="center"/>
    </xf>
    <xf numFmtId="4" fontId="103" fillId="95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5" borderId="44" applyNumberFormat="0" applyProtection="0">
      <alignment horizontal="right" vertical="center"/>
    </xf>
    <xf numFmtId="4" fontId="103" fillId="96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6" borderId="44" applyNumberFormat="0" applyProtection="0">
      <alignment horizontal="right" vertical="center"/>
    </xf>
    <xf numFmtId="4" fontId="103" fillId="97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7" borderId="44" applyNumberFormat="0" applyProtection="0">
      <alignment horizontal="right" vertical="center"/>
    </xf>
    <xf numFmtId="4" fontId="103" fillId="98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8" borderId="44" applyNumberFormat="0" applyProtection="0">
      <alignment horizontal="right" vertical="center"/>
    </xf>
    <xf numFmtId="4" fontId="104" fillId="99" borderId="44" applyNumberFormat="0" applyProtection="0">
      <alignment horizontal="left" vertical="center" indent="1"/>
    </xf>
    <xf numFmtId="4" fontId="104" fillId="100" borderId="0" applyNumberFormat="0" applyProtection="0">
      <alignment horizontal="left" vertical="center" indent="1"/>
    </xf>
    <xf numFmtId="4" fontId="104" fillId="100" borderId="0" applyNumberFormat="0" applyProtection="0">
      <alignment horizontal="left" vertical="center" indent="1"/>
    </xf>
    <xf numFmtId="4" fontId="104" fillId="99" borderId="44" applyNumberFormat="0" applyProtection="0">
      <alignment horizontal="left" vertical="center" indent="1"/>
    </xf>
    <xf numFmtId="4" fontId="103" fillId="101" borderId="47" applyNumberFormat="0" applyProtection="0">
      <alignment horizontal="left" vertical="center" indent="1"/>
    </xf>
    <xf numFmtId="4" fontId="103" fillId="101" borderId="0" applyNumberFormat="0" applyProtection="0">
      <alignment horizontal="left" vertical="center" indent="1"/>
    </xf>
    <xf numFmtId="4" fontId="103" fillId="101" borderId="0" applyNumberFormat="0" applyProtection="0">
      <alignment horizontal="left" vertical="center" indent="1"/>
    </xf>
    <xf numFmtId="4" fontId="117" fillId="102" borderId="0" applyNumberFormat="0" applyProtection="0">
      <alignment horizontal="left" vertical="center" indent="1"/>
    </xf>
    <xf numFmtId="4" fontId="117" fillId="102" borderId="0" applyNumberFormat="0" applyProtection="0">
      <alignment horizontal="left" vertical="center" indent="1"/>
    </xf>
    <xf numFmtId="4" fontId="117" fillId="102" borderId="0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4" fontId="103" fillId="101" borderId="44" applyNumberFormat="0" applyProtection="0">
      <alignment horizontal="left" vertical="center" indent="1"/>
    </xf>
    <xf numFmtId="4" fontId="118" fillId="103" borderId="0" applyNumberFormat="0" applyProtection="0">
      <alignment horizontal="left" indent="1"/>
    </xf>
    <xf numFmtId="4" fontId="118" fillId="103" borderId="0" applyNumberFormat="0" applyProtection="0">
      <alignment horizontal="left" indent="1"/>
    </xf>
    <xf numFmtId="4" fontId="118" fillId="103" borderId="0" applyNumberFormat="0" applyProtection="0">
      <alignment horizontal="left" indent="1"/>
    </xf>
    <xf numFmtId="4" fontId="103" fillId="104" borderId="44" applyNumberFormat="0" applyProtection="0">
      <alignment horizontal="left" vertical="center" indent="1"/>
    </xf>
    <xf numFmtId="4" fontId="119" fillId="105" borderId="0" applyNumberFormat="0" applyProtection="0"/>
    <xf numFmtId="4" fontId="119" fillId="105" borderId="0" applyNumberFormat="0" applyProtection="0"/>
    <xf numFmtId="4" fontId="119" fillId="105" borderId="0" applyNumberFormat="0" applyProtection="0"/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2" borderId="48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2" borderId="48" applyNumberFormat="0" applyProtection="0">
      <alignment horizontal="left" vertical="top" indent="1"/>
    </xf>
    <xf numFmtId="0" fontId="24" fillId="102" borderId="48" applyNumberFormat="0" applyProtection="0">
      <alignment horizontal="left" vertical="top" inden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6" borderId="48" applyNumberFormat="0" applyProtection="0">
      <alignment horizontal="left" vertical="center" indent="1"/>
    </xf>
    <xf numFmtId="0" fontId="24" fillId="106" borderId="48" applyNumberFormat="0" applyProtection="0">
      <alignment horizontal="left" vertical="center" indent="1"/>
    </xf>
    <xf numFmtId="0" fontId="24" fillId="106" borderId="48" applyNumberFormat="0" applyProtection="0">
      <alignment horizontal="left" vertical="center" indent="1"/>
    </xf>
    <xf numFmtId="0" fontId="24" fillId="106" borderId="48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6" borderId="48" applyNumberFormat="0" applyProtection="0">
      <alignment horizontal="left" vertical="top" indent="1"/>
    </xf>
    <xf numFmtId="0" fontId="24" fillId="106" borderId="48" applyNumberFormat="0" applyProtection="0">
      <alignment horizontal="left" vertical="top" indent="1"/>
    </xf>
    <xf numFmtId="0" fontId="24" fillId="106" borderId="48" applyNumberFormat="0" applyProtection="0">
      <alignment horizontal="left" vertical="top" indent="1"/>
    </xf>
    <xf numFmtId="0" fontId="24" fillId="106" borderId="48" applyNumberFormat="0" applyProtection="0">
      <alignment horizontal="left" vertical="top" indent="1"/>
    </xf>
    <xf numFmtId="0" fontId="24" fillId="73" borderId="44" applyNumberFormat="0" applyProtection="0">
      <alignment horizontal="left" vertical="center" indent="1"/>
    </xf>
    <xf numFmtId="0" fontId="24" fillId="73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7" borderId="48" applyNumberFormat="0" applyProtection="0">
      <alignment horizontal="left" vertical="center" indent="1"/>
    </xf>
    <xf numFmtId="0" fontId="24" fillId="107" borderId="48" applyNumberFormat="0" applyProtection="0">
      <alignment horizontal="left" vertical="center" indent="1"/>
    </xf>
    <xf numFmtId="0" fontId="24" fillId="107" borderId="48" applyNumberFormat="0" applyProtection="0">
      <alignment horizontal="left" vertical="center" indent="1"/>
    </xf>
    <xf numFmtId="0" fontId="24" fillId="107" borderId="48" applyNumberFormat="0" applyProtection="0">
      <alignment horizontal="left" vertical="center" indent="1"/>
    </xf>
    <xf numFmtId="0" fontId="24" fillId="73" borderId="44" applyNumberFormat="0" applyProtection="0">
      <alignment horizontal="left" vertical="center" indent="1"/>
    </xf>
    <xf numFmtId="0" fontId="24" fillId="73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7" borderId="48" applyNumberFormat="0" applyProtection="0">
      <alignment horizontal="left" vertical="top" indent="1"/>
    </xf>
    <xf numFmtId="0" fontId="24" fillId="107" borderId="48" applyNumberFormat="0" applyProtection="0">
      <alignment horizontal="left" vertical="top" indent="1"/>
    </xf>
    <xf numFmtId="0" fontId="24" fillId="107" borderId="48" applyNumberFormat="0" applyProtection="0">
      <alignment horizontal="left" vertical="top" indent="1"/>
    </xf>
    <xf numFmtId="0" fontId="24" fillId="107" borderId="48" applyNumberFormat="0" applyProtection="0">
      <alignment horizontal="left" vertical="top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3" borderId="48" applyNumberFormat="0" applyProtection="0">
      <alignment horizontal="left" vertical="center" indent="1"/>
    </xf>
    <xf numFmtId="0" fontId="24" fillId="83" borderId="48" applyNumberFormat="0" applyProtection="0">
      <alignment horizontal="left" vertical="center" indent="1"/>
    </xf>
    <xf numFmtId="0" fontId="24" fillId="83" borderId="48" applyNumberFormat="0" applyProtection="0">
      <alignment horizontal="left" vertical="center" indent="1"/>
    </xf>
    <xf numFmtId="0" fontId="24" fillId="83" borderId="48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3" borderId="48" applyNumberFormat="0" applyProtection="0">
      <alignment horizontal="left" vertical="top" indent="1"/>
    </xf>
    <xf numFmtId="0" fontId="24" fillId="83" borderId="48" applyNumberFormat="0" applyProtection="0">
      <alignment horizontal="left" vertical="top" indent="1"/>
    </xf>
    <xf numFmtId="0" fontId="24" fillId="83" borderId="48" applyNumberFormat="0" applyProtection="0">
      <alignment horizontal="left" vertical="top" indent="1"/>
    </xf>
    <xf numFmtId="0" fontId="24" fillId="83" borderId="48" applyNumberFormat="0" applyProtection="0">
      <alignment horizontal="left" vertical="top" indent="1"/>
    </xf>
    <xf numFmtId="0" fontId="24" fillId="71" borderId="26" applyNumberFormat="0">
      <protection locked="0"/>
    </xf>
    <xf numFmtId="0" fontId="24" fillId="71" borderId="26" applyNumberFormat="0">
      <protection locked="0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82" fillId="64" borderId="49" applyBorder="0"/>
    <xf numFmtId="4" fontId="103" fillId="108" borderId="44" applyNumberFormat="0" applyProtection="0">
      <alignment vertical="center"/>
    </xf>
    <xf numFmtId="186" fontId="32" fillId="0" borderId="0">
      <alignment horizontal="left" wrapText="1"/>
    </xf>
    <xf numFmtId="4" fontId="103" fillId="108" borderId="44" applyNumberFormat="0" applyProtection="0">
      <alignment vertical="center"/>
    </xf>
    <xf numFmtId="4" fontId="116" fillId="108" borderId="44" applyNumberFormat="0" applyProtection="0">
      <alignment vertical="center"/>
    </xf>
    <xf numFmtId="186" fontId="32" fillId="0" borderId="0">
      <alignment horizontal="left" wrapText="1"/>
    </xf>
    <xf numFmtId="4" fontId="116" fillId="108" borderId="44" applyNumberFormat="0" applyProtection="0">
      <alignment vertical="center"/>
    </xf>
    <xf numFmtId="4" fontId="103" fillId="10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108" borderId="44" applyNumberFormat="0" applyProtection="0">
      <alignment horizontal="left" vertical="center" indent="1"/>
    </xf>
    <xf numFmtId="4" fontId="103" fillId="10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108" borderId="44" applyNumberFormat="0" applyProtection="0">
      <alignment horizontal="left" vertical="center" indent="1"/>
    </xf>
    <xf numFmtId="4" fontId="103" fillId="101" borderId="44" applyNumberFormat="0" applyProtection="0">
      <alignment horizontal="right" vertical="center"/>
    </xf>
    <xf numFmtId="4" fontId="103" fillId="101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101" borderId="44" applyNumberFormat="0" applyProtection="0">
      <alignment horizontal="right" vertical="center"/>
    </xf>
    <xf numFmtId="4" fontId="116" fillId="101" borderId="44" applyNumberFormat="0" applyProtection="0">
      <alignment horizontal="right" vertical="center"/>
    </xf>
    <xf numFmtId="186" fontId="32" fillId="0" borderId="0">
      <alignment horizontal="left" wrapText="1"/>
    </xf>
    <xf numFmtId="4" fontId="116" fillId="101" borderId="44" applyNumberFormat="0" applyProtection="0">
      <alignment horizontal="right" vertical="center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120" fillId="0" borderId="0"/>
    <xf numFmtId="4" fontId="19" fillId="109" borderId="0" applyNumberFormat="0" applyProtection="0">
      <alignment horizontal="left"/>
    </xf>
    <xf numFmtId="4" fontId="19" fillId="109" borderId="0" applyNumberFormat="0" applyProtection="0">
      <alignment horizontal="left"/>
    </xf>
    <xf numFmtId="4" fontId="19" fillId="109" borderId="0" applyNumberFormat="0" applyProtection="0">
      <alignment horizontal="left"/>
    </xf>
    <xf numFmtId="0" fontId="71" fillId="110" borderId="26"/>
    <xf numFmtId="4" fontId="121" fillId="101" borderId="44" applyNumberFormat="0" applyProtection="0">
      <alignment horizontal="right" vertical="center"/>
    </xf>
    <xf numFmtId="186" fontId="32" fillId="0" borderId="0">
      <alignment horizontal="left" wrapText="1"/>
    </xf>
    <xf numFmtId="4" fontId="121" fillId="101" borderId="44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9" fontId="24" fillId="111" borderId="0"/>
    <xf numFmtId="39" fontId="24" fillId="111" borderId="0"/>
    <xf numFmtId="39" fontId="24" fillId="111" borderId="0"/>
    <xf numFmtId="186" fontId="32" fillId="0" borderId="0">
      <alignment horizontal="left" wrapText="1"/>
    </xf>
    <xf numFmtId="186" fontId="32" fillId="0" borderId="0">
      <alignment horizontal="left" wrapText="1"/>
    </xf>
    <xf numFmtId="39" fontId="24" fillId="111" borderId="0"/>
    <xf numFmtId="39" fontId="24" fillId="111" borderId="0"/>
    <xf numFmtId="186" fontId="32" fillId="0" borderId="0">
      <alignment horizontal="left" wrapText="1"/>
    </xf>
    <xf numFmtId="39" fontId="24" fillId="111" borderId="0"/>
    <xf numFmtId="186" fontId="32" fillId="0" borderId="0">
      <alignment horizontal="left" wrapText="1"/>
    </xf>
    <xf numFmtId="39" fontId="24" fillId="111" borderId="0"/>
    <xf numFmtId="186" fontId="32" fillId="0" borderId="0">
      <alignment horizontal="left" wrapText="1"/>
    </xf>
    <xf numFmtId="39" fontId="24" fillId="111" borderId="0"/>
    <xf numFmtId="186" fontId="32" fillId="0" borderId="0">
      <alignment horizontal="left" wrapText="1"/>
    </xf>
    <xf numFmtId="186" fontId="32" fillId="0" borderId="0">
      <alignment horizontal="left" wrapText="1"/>
    </xf>
    <xf numFmtId="39" fontId="24" fillId="111" borderId="0"/>
    <xf numFmtId="39" fontId="24" fillId="111" borderId="0"/>
    <xf numFmtId="39" fontId="24" fillId="111" borderId="0"/>
    <xf numFmtId="0" fontId="122" fillId="0" borderId="0" applyNumberFormat="0" applyFill="0" applyBorder="0" applyAlignment="0" applyProtection="0"/>
    <xf numFmtId="217" fontId="24" fillId="0" borderId="50">
      <alignment horizontal="justify" vertical="top" wrapText="1"/>
    </xf>
    <xf numFmtId="217" fontId="24" fillId="0" borderId="50">
      <alignment horizontal="justify" vertical="top" wrapText="1"/>
    </xf>
    <xf numFmtId="217" fontId="24" fillId="0" borderId="50">
      <alignment horizontal="justify" vertical="top" wrapText="1"/>
    </xf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186" fontId="32" fillId="0" borderId="0">
      <alignment horizontal="left" wrapText="1"/>
    </xf>
    <xf numFmtId="38" fontId="71" fillId="0" borderId="51"/>
    <xf numFmtId="0" fontId="71" fillId="0" borderId="51"/>
    <xf numFmtId="38" fontId="71" fillId="0" borderId="51"/>
    <xf numFmtId="38" fontId="71" fillId="0" borderId="51"/>
    <xf numFmtId="38" fontId="71" fillId="0" borderId="51"/>
    <xf numFmtId="38" fontId="82" fillId="0" borderId="14"/>
    <xf numFmtId="38" fontId="82" fillId="0" borderId="14"/>
    <xf numFmtId="38" fontId="82" fillId="0" borderId="14"/>
    <xf numFmtId="38" fontId="82" fillId="0" borderId="14"/>
    <xf numFmtId="186" fontId="32" fillId="0" borderId="0">
      <alignment horizontal="left" wrapText="1"/>
    </xf>
    <xf numFmtId="0" fontId="82" fillId="0" borderId="14"/>
    <xf numFmtId="0" fontId="82" fillId="0" borderId="14"/>
    <xf numFmtId="0" fontId="82" fillId="0" borderId="14"/>
    <xf numFmtId="38" fontId="82" fillId="0" borderId="14"/>
    <xf numFmtId="38" fontId="82" fillId="0" borderId="14"/>
    <xf numFmtId="38" fontId="82" fillId="0" borderId="14"/>
    <xf numFmtId="38" fontId="82" fillId="0" borderId="14"/>
    <xf numFmtId="39" fontId="32" fillId="112" borderId="0"/>
    <xf numFmtId="39" fontId="32" fillId="112" borderId="0"/>
    <xf numFmtId="186" fontId="24" fillId="0" borderId="0">
      <alignment horizontal="left" wrapText="1"/>
    </xf>
    <xf numFmtId="177" fontId="24" fillId="0" borderId="0">
      <alignment horizontal="left" wrapText="1"/>
    </xf>
    <xf numFmtId="173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214" fontId="24" fillId="0" borderId="0">
      <alignment horizontal="left" wrapText="1"/>
    </xf>
    <xf numFmtId="214" fontId="24" fillId="0" borderId="0">
      <alignment horizontal="left" wrapText="1"/>
    </xf>
    <xf numFmtId="214" fontId="24" fillId="0" borderId="0">
      <alignment horizontal="left" wrapText="1"/>
    </xf>
    <xf numFmtId="167" fontId="24" fillId="0" borderId="0">
      <alignment horizontal="left" wrapText="1"/>
    </xf>
    <xf numFmtId="214" fontId="24" fillId="0" borderId="0">
      <alignment horizontal="left" wrapText="1"/>
    </xf>
    <xf numFmtId="214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212" fontId="24" fillId="0" borderId="0">
      <alignment horizontal="left" wrapText="1"/>
    </xf>
    <xf numFmtId="212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12" fontId="24" fillId="0" borderId="0">
      <alignment horizontal="left" wrapText="1"/>
    </xf>
    <xf numFmtId="177" fontId="24" fillId="0" borderId="0">
      <alignment horizontal="left" wrapText="1"/>
    </xf>
    <xf numFmtId="177" fontId="24" fillId="0" borderId="0">
      <alignment horizontal="left" wrapText="1"/>
    </xf>
    <xf numFmtId="186" fontId="32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218" fontId="24" fillId="0" borderId="0">
      <alignment horizontal="left" wrapText="1"/>
    </xf>
    <xf numFmtId="186" fontId="24" fillId="0" borderId="0">
      <alignment horizontal="left" wrapText="1"/>
    </xf>
    <xf numFmtId="167" fontId="24" fillId="0" borderId="0">
      <alignment horizontal="left" wrapText="1"/>
    </xf>
    <xf numFmtId="186" fontId="24" fillId="0" borderId="0">
      <alignment horizontal="left" wrapText="1"/>
    </xf>
    <xf numFmtId="0" fontId="24" fillId="0" borderId="0">
      <alignment horizontal="left" wrapText="1"/>
    </xf>
    <xf numFmtId="2" fontId="24" fillId="0" borderId="0" applyFill="0" applyBorder="0" applyProtection="0">
      <alignment horizontal="right"/>
    </xf>
    <xf numFmtId="14" fontId="123" fillId="113" borderId="52" applyProtection="0">
      <alignment horizontal="right"/>
    </xf>
    <xf numFmtId="0" fontId="123" fillId="0" borderId="0" applyNumberFormat="0" applyFill="0" applyBorder="0" applyProtection="0">
      <alignment horizontal="left"/>
    </xf>
    <xf numFmtId="219" fontId="24" fillId="0" borderId="0" applyFill="0" applyBorder="0" applyAlignment="0" applyProtection="0">
      <alignment wrapText="1"/>
    </xf>
    <xf numFmtId="0" fontId="41" fillId="0" borderId="0" applyNumberFormat="0" applyFill="0" applyBorder="0">
      <alignment horizontal="center" wrapText="1"/>
    </xf>
    <xf numFmtId="0" fontId="41" fillId="0" borderId="0" applyNumberFormat="0" applyFill="0" applyBorder="0">
      <alignment horizontal="center" wrapText="1"/>
    </xf>
    <xf numFmtId="0" fontId="103" fillId="0" borderId="0" applyNumberFormat="0" applyBorder="0" applyAlignment="0"/>
    <xf numFmtId="0" fontId="124" fillId="0" borderId="0" applyNumberFormat="0" applyBorder="0" applyAlignment="0"/>
    <xf numFmtId="0" fontId="104" fillId="0" borderId="0" applyNumberFormat="0" applyBorder="0" applyAlignment="0"/>
    <xf numFmtId="0" fontId="125" fillId="0" borderId="0"/>
    <xf numFmtId="0" fontId="72" fillId="0" borderId="46"/>
    <xf numFmtId="40" fontId="126" fillId="0" borderId="0" applyBorder="0">
      <alignment horizontal="right"/>
    </xf>
    <xf numFmtId="41" fontId="86" fillId="69" borderId="0">
      <alignment horizontal="left"/>
    </xf>
    <xf numFmtId="40" fontId="126" fillId="0" borderId="0" applyBorder="0">
      <alignment horizontal="right"/>
    </xf>
    <xf numFmtId="41" fontId="86" fillId="69" borderId="0">
      <alignment horizontal="left"/>
    </xf>
    <xf numFmtId="40" fontId="126" fillId="0" borderId="0" applyBorder="0">
      <alignment horizontal="right"/>
    </xf>
    <xf numFmtId="41" fontId="86" fillId="69" borderId="0">
      <alignment horizontal="left"/>
    </xf>
    <xf numFmtId="0" fontId="127" fillId="0" borderId="0"/>
    <xf numFmtId="0" fontId="24" fillId="0" borderId="0" applyNumberFormat="0" applyBorder="0" applyAlignment="0"/>
    <xf numFmtId="38" fontId="24" fillId="0" borderId="0">
      <alignment horizontal="left" wrapText="1"/>
    </xf>
    <xf numFmtId="0" fontId="128" fillId="0" borderId="0" applyFill="0" applyBorder="0" applyProtection="0">
      <alignment horizontal="left" vertical="top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54" fillId="0" borderId="0"/>
    <xf numFmtId="0" fontId="112" fillId="86" borderId="0"/>
    <xf numFmtId="220" fontId="130" fillId="69" borderId="0">
      <alignment horizontal="left" vertical="center"/>
    </xf>
    <xf numFmtId="220" fontId="131" fillId="0" borderId="0">
      <alignment horizontal="left" vertical="center"/>
    </xf>
    <xf numFmtId="220" fontId="131" fillId="0" borderId="0">
      <alignment horizontal="left" vertical="center"/>
    </xf>
    <xf numFmtId="0" fontId="41" fillId="69" borderId="0">
      <alignment horizontal="left" wrapText="1"/>
    </xf>
    <xf numFmtId="0" fontId="41" fillId="69" borderId="0">
      <alignment horizontal="left" wrapText="1"/>
    </xf>
    <xf numFmtId="0" fontId="41" fillId="69" borderId="0">
      <alignment horizontal="left" wrapText="1"/>
    </xf>
    <xf numFmtId="186" fontId="32" fillId="0" borderId="0">
      <alignment horizontal="left" wrapText="1"/>
    </xf>
    <xf numFmtId="0" fontId="132" fillId="0" borderId="0">
      <alignment horizontal="left" vertical="center"/>
    </xf>
    <xf numFmtId="0" fontId="132" fillId="0" borderId="0">
      <alignment horizontal="left" vertical="center"/>
    </xf>
    <xf numFmtId="0" fontId="41" fillId="0" borderId="26">
      <alignment horizontal="center" vertical="center" wrapText="1"/>
    </xf>
    <xf numFmtId="0" fontId="57" fillId="0" borderId="53" applyNumberFormat="0" applyFon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6" fillId="0" borderId="55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1" fontId="41" fillId="69" borderId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41" fontId="41" fillId="69" borderId="0">
      <alignment horizontal="left"/>
    </xf>
    <xf numFmtId="0" fontId="16" fillId="0" borderId="55" applyNumberFormat="0" applyFill="0" applyAlignment="0" applyProtection="0"/>
    <xf numFmtId="0" fontId="16" fillId="0" borderId="9" applyNumberFormat="0" applyFill="0" applyAlignment="0" applyProtection="0"/>
    <xf numFmtId="0" fontId="53" fillId="0" borderId="12"/>
    <xf numFmtId="0" fontId="55" fillId="0" borderId="23"/>
    <xf numFmtId="0" fontId="56" fillId="0" borderId="23"/>
    <xf numFmtId="0" fontId="56" fillId="0" borderId="23"/>
    <xf numFmtId="0" fontId="55" fillId="0" borderId="23"/>
    <xf numFmtId="0" fontId="56" fillId="0" borderId="23"/>
    <xf numFmtId="221" fontId="133" fillId="0" borderId="0">
      <alignment horizontal="left"/>
    </xf>
    <xf numFmtId="0" fontId="53" fillId="0" borderId="10"/>
    <xf numFmtId="38" fontId="103" fillId="0" borderId="56" applyFill="0" applyBorder="0" applyAlignment="0" applyProtection="0">
      <protection locked="0"/>
    </xf>
    <xf numFmtId="37" fontId="71" fillId="78" borderId="0" applyNumberFormat="0" applyBorder="0" applyAlignment="0" applyProtection="0"/>
    <xf numFmtId="37" fontId="71" fillId="78" borderId="0" applyNumberFormat="0" applyBorder="0" applyAlignment="0" applyProtection="0"/>
    <xf numFmtId="37" fontId="71" fillId="78" borderId="0" applyNumberFormat="0" applyBorder="0" applyAlignment="0" applyProtection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78" borderId="0" applyNumberFormat="0" applyBorder="0" applyAlignment="0" applyProtection="0"/>
    <xf numFmtId="3" fontId="66" fillId="114" borderId="57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6" fontId="32" fillId="0" borderId="0">
      <alignment horizontal="left" wrapText="1"/>
    </xf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4" fontId="27" fillId="78" borderId="0" applyFont="0" applyFill="0" applyBorder="0" applyAlignment="0" applyProtection="0">
      <alignment wrapText="1"/>
    </xf>
    <xf numFmtId="0" fontId="24" fillId="96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5" fillId="0" borderId="0"/>
    <xf numFmtId="0" fontId="145" fillId="0" borderId="0"/>
  </cellStyleXfs>
  <cellXfs count="640">
    <xf numFmtId="0" fontId="0" fillId="0" borderId="0" xfId="0"/>
    <xf numFmtId="0" fontId="19" fillId="0" borderId="0" xfId="2" applyFont="1" applyFill="1" applyAlignment="1"/>
    <xf numFmtId="0" fontId="18" fillId="0" borderId="0" xfId="2" applyFill="1" applyBorder="1"/>
    <xf numFmtId="0" fontId="18" fillId="0" borderId="0" xfId="2" applyFill="1"/>
    <xf numFmtId="0" fontId="20" fillId="0" borderId="0" xfId="2" quotePrefix="1" applyNumberFormat="1" applyFont="1" applyFill="1" applyAlignment="1"/>
    <xf numFmtId="0" fontId="21" fillId="0" borderId="0" xfId="2" quotePrefix="1" applyFont="1" applyFill="1" applyAlignment="1" applyProtection="1"/>
    <xf numFmtId="0" fontId="21" fillId="0" borderId="0" xfId="2" quotePrefix="1" applyFont="1" applyFill="1" applyAlignment="1" applyProtection="1">
      <alignment horizontal="centerContinuous"/>
    </xf>
    <xf numFmtId="0" fontId="20" fillId="0" borderId="0" xfId="2" applyFont="1" applyFill="1" applyAlignment="1" applyProtection="1">
      <alignment horizontal="centerContinuous"/>
    </xf>
    <xf numFmtId="37" fontId="20" fillId="0" borderId="0" xfId="2" applyNumberFormat="1" applyFont="1" applyFill="1" applyAlignment="1" applyProtection="1">
      <alignment horizontal="centerContinuous"/>
    </xf>
    <xf numFmtId="0" fontId="20" fillId="0" borderId="0" xfId="2" applyFont="1" applyFill="1" applyProtection="1"/>
    <xf numFmtId="37" fontId="21" fillId="0" borderId="0" xfId="2" applyNumberFormat="1" applyFont="1" applyFill="1" applyAlignment="1" applyProtection="1">
      <alignment horizontal="center"/>
    </xf>
    <xf numFmtId="0" fontId="21" fillId="0" borderId="0" xfId="2" applyFont="1" applyFill="1" applyProtection="1"/>
    <xf numFmtId="0" fontId="21" fillId="0" borderId="0" xfId="2" applyFont="1" applyFill="1" applyAlignment="1" applyProtection="1">
      <alignment horizontal="center"/>
    </xf>
    <xf numFmtId="0" fontId="22" fillId="0" borderId="0" xfId="2" applyFont="1" applyFill="1" applyAlignment="1" applyProtection="1">
      <alignment horizontal="center"/>
    </xf>
    <xf numFmtId="0" fontId="21" fillId="0" borderId="0" xfId="2" applyFont="1" applyFill="1" applyBorder="1" applyAlignment="1" applyProtection="1">
      <alignment horizontal="center"/>
    </xf>
    <xf numFmtId="37" fontId="21" fillId="0" borderId="10" xfId="2" applyNumberFormat="1" applyFont="1" applyFill="1" applyBorder="1" applyAlignment="1" applyProtection="1">
      <alignment horizontal="center"/>
    </xf>
    <xf numFmtId="0" fontId="21" fillId="0" borderId="10" xfId="2" applyFont="1" applyFill="1" applyBorder="1" applyAlignment="1" applyProtection="1">
      <alignment horizontal="center"/>
    </xf>
    <xf numFmtId="0" fontId="21" fillId="0" borderId="10" xfId="2" applyFont="1" applyFill="1" applyBorder="1" applyProtection="1"/>
    <xf numFmtId="5" fontId="18" fillId="0" borderId="0" xfId="2" applyNumberFormat="1" applyFill="1" applyProtection="1"/>
    <xf numFmtId="37" fontId="18" fillId="0" borderId="0" xfId="2" applyNumberFormat="1" applyFill="1"/>
    <xf numFmtId="7" fontId="25" fillId="0" borderId="0" xfId="3" applyNumberFormat="1" applyFont="1" applyFill="1"/>
    <xf numFmtId="5" fontId="26" fillId="0" borderId="0" xfId="2" applyNumberFormat="1" applyFont="1" applyFill="1" applyProtection="1"/>
    <xf numFmtId="164" fontId="18" fillId="0" borderId="0" xfId="4" applyNumberFormat="1" applyFont="1" applyFill="1"/>
    <xf numFmtId="5" fontId="18" fillId="0" borderId="0" xfId="2" applyNumberFormat="1" applyFill="1"/>
    <xf numFmtId="7" fontId="25" fillId="0" borderId="0" xfId="3" applyNumberFormat="1" applyFont="1" applyFill="1" applyBorder="1"/>
    <xf numFmtId="0" fontId="18" fillId="0" borderId="0" xfId="5" applyFont="1" applyFill="1"/>
    <xf numFmtId="0" fontId="18" fillId="0" borderId="0" xfId="5" applyFill="1"/>
    <xf numFmtId="37" fontId="18" fillId="0" borderId="0" xfId="5" applyNumberFormat="1" applyFill="1"/>
    <xf numFmtId="0" fontId="18" fillId="0" borderId="0" xfId="5" applyFill="1" applyBorder="1"/>
    <xf numFmtId="5" fontId="26" fillId="0" borderId="0" xfId="5" applyNumberFormat="1" applyFont="1" applyFill="1" applyProtection="1"/>
    <xf numFmtId="165" fontId="25" fillId="0" borderId="0" xfId="5" applyNumberFormat="1" applyFont="1" applyFill="1" applyProtection="1">
      <protection locked="0"/>
    </xf>
    <xf numFmtId="0" fontId="26" fillId="0" borderId="0" xfId="5" applyFont="1" applyFill="1" applyProtection="1"/>
    <xf numFmtId="5" fontId="18" fillId="0" borderId="0" xfId="5" applyNumberFormat="1" applyFill="1"/>
    <xf numFmtId="43" fontId="18" fillId="0" borderId="0" xfId="5" applyNumberFormat="1" applyFill="1"/>
    <xf numFmtId="5" fontId="18" fillId="0" borderId="0" xfId="2" applyNumberFormat="1" applyFill="1" applyBorder="1" applyProtection="1"/>
    <xf numFmtId="5" fontId="26" fillId="0" borderId="10" xfId="2" applyNumberFormat="1" applyFont="1" applyFill="1" applyBorder="1" applyProtection="1"/>
    <xf numFmtId="5" fontId="26" fillId="0" borderId="0" xfId="2" applyNumberFormat="1" applyFont="1" applyFill="1" applyBorder="1" applyProtection="1"/>
    <xf numFmtId="0" fontId="18" fillId="0" borderId="0" xfId="2" applyFill="1" applyProtection="1"/>
    <xf numFmtId="5" fontId="26" fillId="0" borderId="12" xfId="2" applyNumberFormat="1" applyFont="1" applyFill="1" applyBorder="1" applyProtection="1"/>
    <xf numFmtId="167" fontId="0" fillId="0" borderId="15" xfId="6" applyNumberFormat="1" applyFont="1" applyFill="1" applyBorder="1"/>
    <xf numFmtId="10" fontId="0" fillId="0" borderId="0" xfId="6" applyNumberFormat="1" applyFont="1" applyFill="1" applyBorder="1"/>
    <xf numFmtId="167" fontId="18" fillId="0" borderId="0" xfId="6" applyNumberFormat="1" applyFont="1" applyFill="1"/>
    <xf numFmtId="37" fontId="18" fillId="0" borderId="0" xfId="2" applyNumberFormat="1" applyFont="1" applyFill="1" applyBorder="1" applyProtection="1"/>
    <xf numFmtId="37" fontId="18" fillId="0" borderId="0" xfId="2" applyNumberFormat="1" applyFill="1" applyProtection="1"/>
    <xf numFmtId="0" fontId="26" fillId="0" borderId="0" xfId="2" applyFont="1" applyFill="1" applyProtection="1"/>
    <xf numFmtId="167" fontId="18" fillId="0" borderId="0" xfId="6" applyNumberFormat="1" applyFont="1" applyFill="1" applyBorder="1"/>
    <xf numFmtId="10" fontId="18" fillId="0" borderId="0" xfId="2" applyNumberFormat="1" applyFill="1" applyBorder="1"/>
    <xf numFmtId="168" fontId="18" fillId="0" borderId="0" xfId="6" applyNumberFormat="1" applyFont="1" applyFill="1"/>
    <xf numFmtId="7" fontId="27" fillId="0" borderId="0" xfId="7" applyNumberFormat="1" applyFont="1" applyFill="1" applyBorder="1"/>
    <xf numFmtId="10" fontId="28" fillId="0" borderId="0" xfId="7" applyNumberFormat="1" applyFont="1" applyFill="1" applyBorder="1"/>
    <xf numFmtId="5" fontId="27" fillId="0" borderId="0" xfId="7" applyNumberFormat="1" applyFont="1" applyFill="1" applyBorder="1"/>
    <xf numFmtId="10" fontId="27" fillId="0" borderId="0" xfId="6" applyNumberFormat="1" applyFont="1" applyFill="1" applyBorder="1"/>
    <xf numFmtId="0" fontId="23" fillId="0" borderId="0" xfId="2" applyFont="1" applyFill="1" applyProtection="1"/>
    <xf numFmtId="37" fontId="26" fillId="0" borderId="0" xfId="2" applyNumberFormat="1" applyFont="1" applyFill="1" applyProtection="1"/>
    <xf numFmtId="0" fontId="29" fillId="33" borderId="0" xfId="8" applyFont="1" applyFill="1" applyBorder="1"/>
    <xf numFmtId="0" fontId="18" fillId="33" borderId="0" xfId="8" applyFill="1" applyBorder="1" applyAlignment="1">
      <alignment horizontal="right"/>
    </xf>
    <xf numFmtId="5" fontId="18" fillId="33" borderId="0" xfId="8" applyNumberFormat="1" applyFill="1" applyBorder="1"/>
    <xf numFmtId="0" fontId="26" fillId="0" borderId="0" xfId="2" applyFont="1" applyFill="1" applyProtection="1">
      <protection locked="0"/>
    </xf>
    <xf numFmtId="5" fontId="18" fillId="33" borderId="0" xfId="8" applyNumberFormat="1" applyFill="1"/>
    <xf numFmtId="7" fontId="25" fillId="0" borderId="0" xfId="2" applyNumberFormat="1" applyFont="1" applyFill="1" applyProtection="1">
      <protection locked="0"/>
    </xf>
    <xf numFmtId="0" fontId="18" fillId="33" borderId="19" xfId="8" applyFill="1" applyBorder="1" applyAlignment="1">
      <alignment horizontal="right"/>
    </xf>
    <xf numFmtId="5" fontId="18" fillId="33" borderId="19" xfId="8" applyNumberFormat="1" applyFill="1" applyBorder="1"/>
    <xf numFmtId="9" fontId="0" fillId="0" borderId="0" xfId="6" applyFont="1" applyFill="1"/>
    <xf numFmtId="165" fontId="25" fillId="0" borderId="0" xfId="2" applyNumberFormat="1" applyFont="1" applyFill="1" applyProtection="1">
      <protection locked="0"/>
    </xf>
    <xf numFmtId="0" fontId="30" fillId="33" borderId="0" xfId="8" applyFont="1" applyFill="1" applyBorder="1" applyAlignment="1">
      <alignment horizontal="right"/>
    </xf>
    <xf numFmtId="5" fontId="30" fillId="33" borderId="0" xfId="6" applyNumberFormat="1" applyFont="1" applyFill="1"/>
    <xf numFmtId="10" fontId="18" fillId="0" borderId="0" xfId="6" applyNumberFormat="1" applyFont="1" applyFill="1"/>
    <xf numFmtId="164" fontId="18" fillId="33" borderId="0" xfId="4" applyNumberFormat="1" applyFont="1" applyFill="1"/>
    <xf numFmtId="170" fontId="18" fillId="0" borderId="0" xfId="3" applyNumberFormat="1" applyFont="1" applyFill="1"/>
    <xf numFmtId="0" fontId="26" fillId="0" borderId="0" xfId="2" applyFont="1" applyFill="1"/>
    <xf numFmtId="5" fontId="18" fillId="33" borderId="0" xfId="8" applyNumberFormat="1" applyFill="1" applyBorder="1" applyAlignment="1">
      <alignment horizontal="right"/>
    </xf>
    <xf numFmtId="7" fontId="22" fillId="33" borderId="0" xfId="2" applyNumberFormat="1" applyFont="1" applyFill="1" applyProtection="1"/>
    <xf numFmtId="7" fontId="26" fillId="0" borderId="0" xfId="2" applyNumberFormat="1" applyFont="1" applyFill="1" applyProtection="1"/>
    <xf numFmtId="7" fontId="26" fillId="0" borderId="0" xfId="2" applyNumberFormat="1" applyFont="1" applyFill="1" applyProtection="1">
      <protection locked="0"/>
    </xf>
    <xf numFmtId="171" fontId="30" fillId="33" borderId="0" xfId="8" applyNumberFormat="1" applyFont="1" applyFill="1" applyBorder="1"/>
    <xf numFmtId="37" fontId="26" fillId="0" borderId="0" xfId="5" applyNumberFormat="1" applyFont="1" applyFill="1" applyProtection="1"/>
    <xf numFmtId="0" fontId="18" fillId="33" borderId="0" xfId="5" applyFont="1" applyFill="1"/>
    <xf numFmtId="0" fontId="18" fillId="33" borderId="0" xfId="5" applyFill="1"/>
    <xf numFmtId="37" fontId="26" fillId="33" borderId="0" xfId="5" applyNumberFormat="1" applyFont="1" applyFill="1" applyProtection="1"/>
    <xf numFmtId="7" fontId="25" fillId="33" borderId="0" xfId="3" applyNumberFormat="1" applyFont="1" applyFill="1" applyBorder="1"/>
    <xf numFmtId="0" fontId="18" fillId="33" borderId="0" xfId="5" applyFill="1" applyBorder="1"/>
    <xf numFmtId="5" fontId="26" fillId="33" borderId="0" xfId="5" applyNumberFormat="1" applyFont="1" applyFill="1" applyProtection="1"/>
    <xf numFmtId="165" fontId="25" fillId="33" borderId="0" xfId="5" applyNumberFormat="1" applyFont="1" applyFill="1" applyProtection="1">
      <protection locked="0"/>
    </xf>
    <xf numFmtId="0" fontId="26" fillId="33" borderId="0" xfId="5" applyFont="1" applyFill="1" applyProtection="1"/>
    <xf numFmtId="164" fontId="26" fillId="0" borderId="0" xfId="2" applyNumberFormat="1" applyFont="1" applyFill="1" applyProtection="1"/>
    <xf numFmtId="5" fontId="26" fillId="0" borderId="0" xfId="2" applyNumberFormat="1" applyFont="1" applyFill="1" applyProtection="1">
      <protection locked="0"/>
    </xf>
    <xf numFmtId="164" fontId="26" fillId="0" borderId="0" xfId="4" applyNumberFormat="1" applyFont="1" applyFill="1" applyProtection="1"/>
    <xf numFmtId="37" fontId="26" fillId="0" borderId="19" xfId="2" applyNumberFormat="1" applyFont="1" applyFill="1" applyBorder="1" applyProtection="1"/>
    <xf numFmtId="37" fontId="26" fillId="0" borderId="0" xfId="2" applyNumberFormat="1" applyFont="1" applyFill="1" applyBorder="1" applyProtection="1"/>
    <xf numFmtId="37" fontId="18" fillId="0" borderId="12" xfId="2" applyNumberFormat="1" applyFont="1" applyFill="1" applyBorder="1" applyProtection="1"/>
    <xf numFmtId="167" fontId="0" fillId="0" borderId="14" xfId="6" applyNumberFormat="1" applyFont="1" applyFill="1" applyBorder="1"/>
    <xf numFmtId="172" fontId="26" fillId="0" borderId="0" xfId="2" applyNumberFormat="1" applyFont="1" applyFill="1" applyProtection="1"/>
    <xf numFmtId="173" fontId="18" fillId="0" borderId="0" xfId="6" applyNumberFormat="1" applyFont="1" applyFill="1" applyBorder="1"/>
    <xf numFmtId="167" fontId="26" fillId="0" borderId="0" xfId="6" applyNumberFormat="1" applyFont="1" applyFill="1" applyProtection="1"/>
    <xf numFmtId="0" fontId="31" fillId="0" borderId="0" xfId="2" applyFont="1" applyFill="1" applyProtection="1"/>
    <xf numFmtId="37" fontId="26" fillId="0" borderId="10" xfId="2" applyNumberFormat="1" applyFont="1" applyFill="1" applyBorder="1" applyProtection="1"/>
    <xf numFmtId="170" fontId="26" fillId="0" borderId="0" xfId="3" applyNumberFormat="1" applyFont="1" applyFill="1" applyProtection="1"/>
    <xf numFmtId="164" fontId="18" fillId="33" borderId="0" xfId="8" applyNumberFormat="1" applyFill="1" applyBorder="1"/>
    <xf numFmtId="0" fontId="18" fillId="0" borderId="0" xfId="2" applyFill="1" applyAlignment="1">
      <alignment horizontal="right"/>
    </xf>
    <xf numFmtId="9" fontId="18" fillId="0" borderId="0" xfId="6" applyNumberFormat="1" applyFont="1" applyFill="1"/>
    <xf numFmtId="37" fontId="18" fillId="0" borderId="0" xfId="2" applyNumberFormat="1" applyFont="1" applyFill="1" applyProtection="1"/>
    <xf numFmtId="10" fontId="18" fillId="0" borderId="0" xfId="2" applyNumberFormat="1" applyFill="1"/>
    <xf numFmtId="5" fontId="18" fillId="0" borderId="0" xfId="2" applyNumberFormat="1" applyFont="1" applyFill="1" applyProtection="1"/>
    <xf numFmtId="5" fontId="18" fillId="0" borderId="0" xfId="2" applyNumberFormat="1" applyFont="1" applyFill="1" applyBorder="1" applyProtection="1"/>
    <xf numFmtId="0" fontId="18" fillId="0" borderId="0" xfId="2" applyFont="1" applyFill="1" applyProtection="1"/>
    <xf numFmtId="5" fontId="25" fillId="0" borderId="0" xfId="2" applyNumberFormat="1" applyFont="1" applyFill="1" applyProtection="1">
      <protection locked="0"/>
    </xf>
    <xf numFmtId="0" fontId="25" fillId="0" borderId="0" xfId="2" applyFont="1" applyFill="1" applyProtection="1">
      <protection locked="0"/>
    </xf>
    <xf numFmtId="9" fontId="18" fillId="0" borderId="0" xfId="2" applyNumberFormat="1" applyFill="1"/>
    <xf numFmtId="164" fontId="18" fillId="0" borderId="0" xfId="2" applyNumberFormat="1" applyFill="1"/>
    <xf numFmtId="43" fontId="18" fillId="0" borderId="0" xfId="4" applyFont="1" applyFill="1"/>
    <xf numFmtId="7" fontId="18" fillId="0" borderId="0" xfId="2" applyNumberFormat="1" applyFill="1"/>
    <xf numFmtId="174" fontId="25" fillId="0" borderId="0" xfId="2" applyNumberFormat="1" applyFont="1" applyFill="1" applyProtection="1">
      <protection locked="0"/>
    </xf>
    <xf numFmtId="5" fontId="18" fillId="0" borderId="0" xfId="5" applyNumberFormat="1" applyFont="1" applyFill="1" applyBorder="1" applyProtection="1"/>
    <xf numFmtId="37" fontId="18" fillId="0" borderId="0" xfId="5" applyNumberFormat="1" applyFont="1" applyFill="1" applyProtection="1"/>
    <xf numFmtId="0" fontId="18" fillId="0" borderId="0" xfId="5" applyFont="1" applyFill="1" applyProtection="1"/>
    <xf numFmtId="37" fontId="18" fillId="33" borderId="0" xfId="5" applyNumberFormat="1" applyFont="1" applyFill="1" applyProtection="1"/>
    <xf numFmtId="0" fontId="18" fillId="33" borderId="0" xfId="5" applyFont="1" applyFill="1" applyProtection="1"/>
    <xf numFmtId="5" fontId="18" fillId="33" borderId="0" xfId="5" applyNumberFormat="1" applyFont="1" applyFill="1" applyBorder="1" applyProtection="1"/>
    <xf numFmtId="0" fontId="22" fillId="0" borderId="0" xfId="2" applyFont="1" applyFill="1" applyProtection="1"/>
    <xf numFmtId="167" fontId="25" fillId="0" borderId="0" xfId="2" applyNumberFormat="1" applyFont="1" applyFill="1" applyProtection="1"/>
    <xf numFmtId="175" fontId="18" fillId="0" borderId="0" xfId="4" applyNumberFormat="1" applyFont="1" applyFill="1"/>
    <xf numFmtId="7" fontId="18" fillId="0" borderId="0" xfId="2" applyNumberFormat="1" applyFont="1" applyFill="1" applyProtection="1"/>
    <xf numFmtId="176" fontId="18" fillId="0" borderId="0" xfId="2" applyNumberFormat="1" applyFont="1" applyFill="1" applyProtection="1"/>
    <xf numFmtId="39" fontId="18" fillId="0" borderId="0" xfId="2" applyNumberFormat="1" applyFont="1" applyFill="1" applyProtection="1"/>
    <xf numFmtId="7" fontId="25" fillId="0" borderId="0" xfId="2" applyNumberFormat="1" applyFont="1" applyFill="1" applyProtection="1"/>
    <xf numFmtId="39" fontId="25" fillId="0" borderId="0" xfId="2" applyNumberFormat="1" applyFont="1" applyFill="1" applyProtection="1">
      <protection locked="0"/>
    </xf>
    <xf numFmtId="177" fontId="18" fillId="0" borderId="0" xfId="6" applyNumberFormat="1" applyFont="1" applyFill="1"/>
    <xf numFmtId="37" fontId="18" fillId="0" borderId="19" xfId="2" applyNumberFormat="1" applyFont="1" applyFill="1" applyBorder="1" applyProtection="1"/>
    <xf numFmtId="5" fontId="18" fillId="0" borderId="10" xfId="2" applyNumberFormat="1" applyFont="1" applyFill="1" applyBorder="1" applyProtection="1"/>
    <xf numFmtId="164" fontId="18" fillId="0" borderId="12" xfId="2" applyNumberFormat="1" applyFont="1" applyFill="1" applyBorder="1" applyProtection="1"/>
    <xf numFmtId="10" fontId="23" fillId="0" borderId="12" xfId="2" applyNumberFormat="1" applyFont="1" applyFill="1" applyBorder="1" applyProtection="1"/>
    <xf numFmtId="5" fontId="18" fillId="0" borderId="12" xfId="2" applyNumberFormat="1" applyFont="1" applyFill="1" applyBorder="1" applyProtection="1"/>
    <xf numFmtId="0" fontId="26" fillId="0" borderId="12" xfId="2" applyFont="1" applyFill="1" applyBorder="1" applyProtection="1"/>
    <xf numFmtId="164" fontId="18" fillId="0" borderId="12" xfId="4" applyNumberFormat="1" applyFont="1" applyFill="1" applyBorder="1" applyProtection="1"/>
    <xf numFmtId="167" fontId="18" fillId="0" borderId="15" xfId="6" applyNumberFormat="1" applyFont="1" applyFill="1" applyBorder="1"/>
    <xf numFmtId="10" fontId="18" fillId="0" borderId="0" xfId="6" applyNumberFormat="1" applyFont="1" applyFill="1" applyBorder="1"/>
    <xf numFmtId="164" fontId="18" fillId="0" borderId="0" xfId="2" applyNumberFormat="1" applyFont="1" applyFill="1" applyBorder="1" applyProtection="1"/>
    <xf numFmtId="10" fontId="23" fillId="0" borderId="0" xfId="2" applyNumberFormat="1" applyFont="1" applyFill="1" applyBorder="1" applyProtection="1"/>
    <xf numFmtId="0" fontId="26" fillId="0" borderId="0" xfId="2" applyFont="1" applyFill="1" applyBorder="1" applyProtection="1"/>
    <xf numFmtId="164" fontId="18" fillId="0" borderId="0" xfId="4" applyNumberFormat="1" applyFont="1" applyFill="1" applyBorder="1" applyProtection="1"/>
    <xf numFmtId="167" fontId="18" fillId="0" borderId="20" xfId="6" applyNumberFormat="1" applyFont="1" applyFill="1" applyBorder="1"/>
    <xf numFmtId="168" fontId="18" fillId="0" borderId="0" xfId="6" applyNumberFormat="1" applyFont="1" applyFill="1" applyBorder="1"/>
    <xf numFmtId="178" fontId="18" fillId="0" borderId="0" xfId="6" applyNumberFormat="1" applyFont="1" applyFill="1"/>
    <xf numFmtId="10" fontId="26" fillId="0" borderId="0" xfId="6" applyNumberFormat="1" applyFont="1" applyFill="1" applyProtection="1"/>
    <xf numFmtId="167" fontId="18" fillId="0" borderId="12" xfId="2" applyNumberFormat="1" applyFont="1" applyFill="1" applyBorder="1" applyProtection="1"/>
    <xf numFmtId="164" fontId="18" fillId="0" borderId="0" xfId="4" applyNumberFormat="1" applyFont="1" applyFill="1" applyBorder="1"/>
    <xf numFmtId="37" fontId="18" fillId="0" borderId="10" xfId="2" applyNumberFormat="1" applyFont="1" applyFill="1" applyBorder="1" applyProtection="1"/>
    <xf numFmtId="167" fontId="18" fillId="0" borderId="0" xfId="2" applyNumberFormat="1" applyFont="1" applyFill="1" applyBorder="1" applyProtection="1"/>
    <xf numFmtId="37" fontId="25" fillId="0" borderId="0" xfId="2" applyNumberFormat="1" applyFont="1" applyFill="1" applyProtection="1"/>
    <xf numFmtId="7" fontId="23" fillId="0" borderId="0" xfId="2" applyNumberFormat="1" applyFont="1" applyFill="1" applyProtection="1"/>
    <xf numFmtId="179" fontId="18" fillId="0" borderId="0" xfId="2" applyNumberFormat="1" applyFont="1" applyFill="1" applyProtection="1"/>
    <xf numFmtId="43" fontId="25" fillId="0" borderId="0" xfId="2" applyNumberFormat="1" applyFont="1" applyFill="1" applyProtection="1"/>
    <xf numFmtId="43" fontId="25" fillId="0" borderId="0" xfId="4" applyFont="1" applyFill="1" applyProtection="1">
      <protection locked="0"/>
    </xf>
    <xf numFmtId="5" fontId="18" fillId="0" borderId="0" xfId="5" applyNumberFormat="1" applyFont="1" applyFill="1" applyProtection="1"/>
    <xf numFmtId="0" fontId="30" fillId="0" borderId="0" xfId="2" applyFont="1" applyFill="1" applyProtection="1"/>
    <xf numFmtId="5" fontId="25" fillId="0" borderId="0" xfId="2" applyNumberFormat="1" applyFont="1" applyFill="1" applyProtection="1"/>
    <xf numFmtId="165" fontId="18" fillId="0" borderId="0" xfId="2" applyNumberFormat="1" applyFont="1" applyFill="1" applyProtection="1"/>
    <xf numFmtId="165" fontId="26" fillId="0" borderId="0" xfId="2" applyNumberFormat="1" applyFont="1" applyFill="1" applyProtection="1">
      <protection locked="0"/>
    </xf>
    <xf numFmtId="174" fontId="18" fillId="0" borderId="0" xfId="2" applyNumberFormat="1" applyFont="1" applyFill="1" applyProtection="1"/>
    <xf numFmtId="174" fontId="26" fillId="0" borderId="0" xfId="2" applyNumberFormat="1" applyFont="1" applyFill="1" applyProtection="1">
      <protection locked="0"/>
    </xf>
    <xf numFmtId="171" fontId="18" fillId="0" borderId="0" xfId="2" applyNumberFormat="1" applyFont="1" applyFill="1" applyProtection="1"/>
    <xf numFmtId="43" fontId="18" fillId="0" borderId="0" xfId="2" applyNumberFormat="1" applyFont="1" applyFill="1" applyProtection="1"/>
    <xf numFmtId="5" fontId="23" fillId="0" borderId="0" xfId="2" applyNumberFormat="1" applyFont="1" applyFill="1" applyProtection="1"/>
    <xf numFmtId="37" fontId="26" fillId="0" borderId="12" xfId="2" applyNumberFormat="1" applyFont="1" applyFill="1" applyBorder="1" applyProtection="1"/>
    <xf numFmtId="180" fontId="18" fillId="0" borderId="0" xfId="2" applyNumberFormat="1" applyFont="1" applyFill="1" applyProtection="1"/>
    <xf numFmtId="7" fontId="18" fillId="0" borderId="0" xfId="2" applyNumberFormat="1" applyFont="1" applyFill="1" applyProtection="1">
      <protection locked="0"/>
    </xf>
    <xf numFmtId="175" fontId="25" fillId="0" borderId="0" xfId="4" applyNumberFormat="1" applyFont="1" applyFill="1" applyProtection="1">
      <protection locked="0"/>
    </xf>
    <xf numFmtId="175" fontId="25" fillId="33" borderId="0" xfId="4" applyNumberFormat="1" applyFont="1" applyFill="1" applyProtection="1">
      <protection locked="0"/>
    </xf>
    <xf numFmtId="5" fontId="18" fillId="33" borderId="0" xfId="5" applyNumberFormat="1" applyFont="1" applyFill="1" applyProtection="1"/>
    <xf numFmtId="5" fontId="23" fillId="0" borderId="0" xfId="2" applyNumberFormat="1" applyFont="1" applyFill="1" applyProtection="1">
      <protection locked="0"/>
    </xf>
    <xf numFmtId="0" fontId="23" fillId="0" borderId="0" xfId="2" applyFont="1" applyFill="1" applyProtection="1">
      <protection locked="0"/>
    </xf>
    <xf numFmtId="170" fontId="26" fillId="0" borderId="0" xfId="2" applyNumberFormat="1" applyFont="1" applyFill="1" applyProtection="1"/>
    <xf numFmtId="182" fontId="18" fillId="0" borderId="0" xfId="4" applyNumberFormat="1" applyFont="1" applyFill="1"/>
    <xf numFmtId="10" fontId="28" fillId="0" borderId="0" xfId="7" applyNumberFormat="1" applyFont="1" applyFill="1"/>
    <xf numFmtId="7" fontId="27" fillId="0" borderId="0" xfId="7" applyNumberFormat="1" applyFont="1" applyFill="1"/>
    <xf numFmtId="168" fontId="18" fillId="0" borderId="20" xfId="6" applyNumberFormat="1" applyFont="1" applyFill="1" applyBorder="1"/>
    <xf numFmtId="175" fontId="25" fillId="0" borderId="0" xfId="2" applyNumberFormat="1" applyFont="1" applyFill="1" applyProtection="1">
      <protection locked="0"/>
    </xf>
    <xf numFmtId="43" fontId="25" fillId="0" borderId="0" xfId="2" applyNumberFormat="1" applyFont="1" applyFill="1" applyProtection="1">
      <protection locked="0"/>
    </xf>
    <xf numFmtId="43" fontId="25" fillId="0" borderId="0" xfId="4" applyNumberFormat="1" applyFont="1" applyFill="1" applyProtection="1">
      <protection locked="0"/>
    </xf>
    <xf numFmtId="3" fontId="18" fillId="0" borderId="0" xfId="5" applyNumberFormat="1" applyFill="1"/>
    <xf numFmtId="5" fontId="18" fillId="0" borderId="0" xfId="5" applyNumberFormat="1" applyFill="1" applyBorder="1"/>
    <xf numFmtId="3" fontId="18" fillId="0" borderId="0" xfId="5" applyNumberFormat="1" applyFill="1" applyBorder="1"/>
    <xf numFmtId="183" fontId="26" fillId="0" borderId="0" xfId="2" applyNumberFormat="1" applyFont="1" applyFill="1" applyProtection="1"/>
    <xf numFmtId="5" fontId="26" fillId="0" borderId="0" xfId="2" applyNumberFormat="1" applyFont="1" applyFill="1"/>
    <xf numFmtId="10" fontId="0" fillId="0" borderId="0" xfId="6" applyNumberFormat="1" applyFont="1" applyFill="1"/>
    <xf numFmtId="175" fontId="25" fillId="0" borderId="0" xfId="4" applyNumberFormat="1" applyFont="1" applyFill="1" applyProtection="1"/>
    <xf numFmtId="43" fontId="25" fillId="0" borderId="0" xfId="4" applyFont="1" applyFill="1" applyProtection="1"/>
    <xf numFmtId="175" fontId="25" fillId="33" borderId="0" xfId="4" applyNumberFormat="1" applyFont="1" applyFill="1" applyProtection="1"/>
    <xf numFmtId="169" fontId="26" fillId="0" borderId="0" xfId="2" applyNumberFormat="1" applyFont="1" applyFill="1" applyProtection="1"/>
    <xf numFmtId="43" fontId="25" fillId="0" borderId="0" xfId="4" applyNumberFormat="1" applyFont="1" applyFill="1" applyProtection="1"/>
    <xf numFmtId="5" fontId="18" fillId="0" borderId="19" xfId="5" applyNumberFormat="1" applyFont="1" applyFill="1" applyBorder="1" applyProtection="1"/>
    <xf numFmtId="173" fontId="18" fillId="0" borderId="20" xfId="6" applyNumberFormat="1" applyFont="1" applyFill="1" applyBorder="1"/>
    <xf numFmtId="169" fontId="25" fillId="0" borderId="0" xfId="2" applyNumberFormat="1" applyFont="1" applyFill="1" applyProtection="1"/>
    <xf numFmtId="169" fontId="25" fillId="0" borderId="0" xfId="5" applyNumberFormat="1" applyFont="1" applyFill="1" applyProtection="1"/>
    <xf numFmtId="10" fontId="27" fillId="0" borderId="0" xfId="7" applyNumberFormat="1" applyFont="1" applyFill="1" applyBorder="1"/>
    <xf numFmtId="165" fontId="26" fillId="0" borderId="0" xfId="2" applyNumberFormat="1" applyFont="1" applyFill="1" applyProtection="1"/>
    <xf numFmtId="165" fontId="26" fillId="0" borderId="0" xfId="5" applyNumberFormat="1" applyFont="1" applyFill="1" applyProtection="1"/>
    <xf numFmtId="165" fontId="25" fillId="0" borderId="0" xfId="4" applyNumberFormat="1" applyFont="1" applyFill="1" applyProtection="1"/>
    <xf numFmtId="9" fontId="18" fillId="0" borderId="0" xfId="6" applyFont="1" applyFill="1"/>
    <xf numFmtId="10" fontId="0" fillId="0" borderId="18" xfId="6" applyNumberFormat="1" applyFont="1" applyFill="1" applyBorder="1"/>
    <xf numFmtId="5" fontId="27" fillId="0" borderId="19" xfId="7" applyNumberFormat="1" applyFont="1" applyFill="1" applyBorder="1"/>
    <xf numFmtId="167" fontId="0" fillId="0" borderId="0" xfId="6" applyNumberFormat="1" applyFont="1" applyFill="1" applyBorder="1"/>
    <xf numFmtId="165" fontId="25" fillId="33" borderId="0" xfId="5" applyNumberFormat="1" applyFont="1" applyFill="1" applyProtection="1"/>
    <xf numFmtId="169" fontId="25" fillId="33" borderId="0" xfId="5" applyNumberFormat="1" applyFont="1" applyFill="1" applyProtection="1"/>
    <xf numFmtId="5" fontId="18" fillId="33" borderId="0" xfId="5" applyNumberFormat="1" applyFill="1"/>
    <xf numFmtId="167" fontId="0" fillId="33" borderId="0" xfId="6" applyNumberFormat="1" applyFont="1" applyFill="1" applyBorder="1"/>
    <xf numFmtId="43" fontId="18" fillId="33" borderId="0" xfId="5" applyNumberFormat="1" applyFill="1"/>
    <xf numFmtId="37" fontId="18" fillId="33" borderId="0" xfId="5" applyNumberFormat="1" applyFill="1"/>
    <xf numFmtId="167" fontId="0" fillId="0" borderId="0" xfId="6" applyNumberFormat="1" applyFont="1" applyFill="1"/>
    <xf numFmtId="0" fontId="18" fillId="0" borderId="0" xfId="6" applyNumberFormat="1" applyFont="1" applyFill="1"/>
    <xf numFmtId="0" fontId="74" fillId="0" borderId="0" xfId="8069" applyFont="1"/>
    <xf numFmtId="0" fontId="27" fillId="0" borderId="0" xfId="8069" applyFont="1"/>
    <xf numFmtId="0" fontId="27" fillId="0" borderId="0" xfId="8069" applyFont="1" applyFill="1"/>
    <xf numFmtId="14" fontId="27" fillId="0" borderId="0" xfId="8069" applyNumberFormat="1" applyFont="1" applyFill="1"/>
    <xf numFmtId="0" fontId="27" fillId="0" borderId="0" xfId="8069" applyFont="1" applyAlignment="1">
      <alignment wrapText="1"/>
    </xf>
    <xf numFmtId="0" fontId="27" fillId="0" borderId="0" xfId="8069" applyFont="1" applyAlignment="1">
      <alignment horizontal="center" wrapText="1"/>
    </xf>
    <xf numFmtId="0" fontId="27" fillId="0" borderId="0" xfId="8069" applyFont="1" applyFill="1" applyAlignment="1">
      <alignment horizontal="center" wrapText="1"/>
    </xf>
    <xf numFmtId="0" fontId="27" fillId="0" borderId="0" xfId="8069" applyFont="1" applyAlignment="1">
      <alignment horizontal="right" wrapText="1"/>
    </xf>
    <xf numFmtId="10" fontId="27" fillId="0" borderId="0" xfId="8069" applyNumberFormat="1" applyFont="1"/>
    <xf numFmtId="10" fontId="27" fillId="0" borderId="0" xfId="6" applyNumberFormat="1" applyFont="1"/>
    <xf numFmtId="10" fontId="27" fillId="115" borderId="0" xfId="8069" applyNumberFormat="1" applyFont="1" applyFill="1"/>
    <xf numFmtId="10" fontId="134" fillId="0" borderId="0" xfId="8069" applyNumberFormat="1" applyFont="1"/>
    <xf numFmtId="10" fontId="134" fillId="0" borderId="0" xfId="6" applyNumberFormat="1" applyFont="1"/>
    <xf numFmtId="10" fontId="27" fillId="0" borderId="0" xfId="8069" applyNumberFormat="1" applyFont="1" applyFill="1"/>
    <xf numFmtId="10" fontId="27" fillId="0" borderId="19" xfId="8069" applyNumberFormat="1" applyFont="1" applyBorder="1"/>
    <xf numFmtId="177" fontId="27" fillId="0" borderId="0" xfId="8069" applyNumberFormat="1" applyFont="1" applyFill="1"/>
    <xf numFmtId="14" fontId="135" fillId="0" borderId="0" xfId="8069" applyNumberFormat="1" applyFont="1"/>
    <xf numFmtId="0" fontId="135" fillId="0" borderId="0" xfId="8069" applyFont="1"/>
    <xf numFmtId="14" fontId="109" fillId="0" borderId="0" xfId="8069" applyNumberFormat="1" applyFont="1" applyFill="1"/>
    <xf numFmtId="10" fontId="134" fillId="0" borderId="0" xfId="8069" applyNumberFormat="1" applyFont="1" applyFill="1"/>
    <xf numFmtId="10" fontId="27" fillId="0" borderId="0" xfId="8069" applyNumberFormat="1" applyFont="1" applyBorder="1"/>
    <xf numFmtId="10" fontId="27" fillId="0" borderId="0" xfId="6" applyNumberFormat="1" applyFont="1" applyBorder="1"/>
    <xf numFmtId="10" fontId="27" fillId="0" borderId="19" xfId="8069" applyNumberFormat="1" applyFont="1" applyFill="1" applyBorder="1"/>
    <xf numFmtId="10" fontId="27" fillId="0" borderId="19" xfId="6" applyNumberFormat="1" applyFont="1" applyBorder="1"/>
    <xf numFmtId="10" fontId="27" fillId="116" borderId="0" xfId="8069" applyNumberFormat="1" applyFont="1" applyFill="1"/>
    <xf numFmtId="167" fontId="27" fillId="0" borderId="0" xfId="8069" applyNumberFormat="1" applyFont="1"/>
    <xf numFmtId="0" fontId="109" fillId="0" borderId="0" xfId="8069" applyFont="1"/>
    <xf numFmtId="14" fontId="27" fillId="0" borderId="0" xfId="8069" applyNumberFormat="1" applyFont="1"/>
    <xf numFmtId="177" fontId="27" fillId="0" borderId="0" xfId="8069" applyNumberFormat="1" applyFont="1"/>
    <xf numFmtId="10" fontId="134" fillId="115" borderId="0" xfId="8069" applyNumberFormat="1" applyFont="1" applyFill="1"/>
    <xf numFmtId="177" fontId="134" fillId="0" borderId="0" xfId="8069" applyNumberFormat="1" applyFont="1"/>
    <xf numFmtId="164" fontId="26" fillId="0" borderId="0" xfId="7314" applyNumberFormat="1" applyFont="1" applyProtection="1"/>
    <xf numFmtId="3" fontId="22" fillId="0" borderId="0" xfId="9009" applyNumberFormat="1" applyFont="1" applyAlignment="1" applyProtection="1">
      <alignment horizontal="centerContinuous"/>
    </xf>
    <xf numFmtId="164" fontId="26" fillId="0" borderId="0" xfId="7314" applyNumberFormat="1" applyFont="1" applyAlignment="1">
      <alignment horizontal="centerContinuous"/>
    </xf>
    <xf numFmtId="3" fontId="26" fillId="0" borderId="0" xfId="9009" applyNumberFormat="1" applyFont="1" applyAlignment="1">
      <alignment horizontal="centerContinuous"/>
    </xf>
    <xf numFmtId="3" fontId="26" fillId="0" borderId="0" xfId="9009" applyNumberFormat="1" applyFont="1" applyFill="1" applyAlignment="1">
      <alignment horizontal="centerContinuous"/>
    </xf>
    <xf numFmtId="3" fontId="26" fillId="0" borderId="0" xfId="9009" applyNumberFormat="1" applyFont="1"/>
    <xf numFmtId="0" fontId="1" fillId="0" borderId="0" xfId="9009"/>
    <xf numFmtId="164" fontId="26" fillId="0" borderId="0" xfId="7314" applyNumberFormat="1" applyFont="1"/>
    <xf numFmtId="164" fontId="22" fillId="0" borderId="0" xfId="9009" applyNumberFormat="1" applyFont="1" applyFill="1" applyAlignment="1" applyProtection="1">
      <alignment horizontal="centerContinuous"/>
    </xf>
    <xf numFmtId="3" fontId="22" fillId="0" borderId="0" xfId="9009" applyNumberFormat="1" applyFont="1"/>
    <xf numFmtId="164" fontId="22" fillId="0" borderId="0" xfId="7314" applyNumberFormat="1" applyFont="1"/>
    <xf numFmtId="3" fontId="26" fillId="0" borderId="0" xfId="9009" applyNumberFormat="1" applyFont="1" applyFill="1"/>
    <xf numFmtId="164" fontId="26" fillId="0" borderId="0" xfId="7314" applyNumberFormat="1" applyFont="1" applyAlignment="1" applyProtection="1">
      <alignment horizontal="centerContinuous"/>
    </xf>
    <xf numFmtId="2" fontId="136" fillId="0" borderId="0" xfId="9009" applyNumberFormat="1" applyFont="1" applyFill="1" applyBorder="1" applyAlignment="1">
      <alignment horizontal="center"/>
    </xf>
    <xf numFmtId="3" fontId="22" fillId="0" borderId="0" xfId="9009" applyNumberFormat="1" applyFont="1" applyFill="1"/>
    <xf numFmtId="3" fontId="22" fillId="0" borderId="0" xfId="9009" applyNumberFormat="1" applyFont="1" applyBorder="1"/>
    <xf numFmtId="0" fontId="22" fillId="0" borderId="0" xfId="9009" applyFont="1" applyBorder="1" applyAlignment="1">
      <alignment horizontal="center"/>
    </xf>
    <xf numFmtId="0" fontId="22" fillId="0" borderId="0" xfId="9009" applyFont="1" applyFill="1" applyBorder="1" applyAlignment="1">
      <alignment horizontal="center"/>
    </xf>
    <xf numFmtId="3" fontId="22" fillId="0" borderId="10" xfId="9009" applyNumberFormat="1" applyFont="1" applyBorder="1" applyAlignment="1">
      <alignment horizontal="center"/>
    </xf>
    <xf numFmtId="164" fontId="22" fillId="0" borderId="10" xfId="7314" applyNumberFormat="1" applyFont="1" applyBorder="1"/>
    <xf numFmtId="0" fontId="22" fillId="0" borderId="19" xfId="9009" applyFont="1" applyBorder="1" applyAlignment="1">
      <alignment horizontal="center"/>
    </xf>
    <xf numFmtId="0" fontId="22" fillId="0" borderId="19" xfId="9009" applyFont="1" applyFill="1" applyBorder="1" applyAlignment="1">
      <alignment horizontal="center"/>
    </xf>
    <xf numFmtId="3" fontId="26" fillId="0" borderId="0" xfId="9009" applyNumberFormat="1" applyFont="1" applyFill="1" applyProtection="1"/>
    <xf numFmtId="164" fontId="26" fillId="0" borderId="0" xfId="7314" applyNumberFormat="1" applyFont="1" applyFill="1"/>
    <xf numFmtId="164" fontId="26" fillId="0" borderId="0" xfId="8230" applyNumberFormat="1" applyFont="1" applyFill="1" applyProtection="1"/>
    <xf numFmtId="3" fontId="26" fillId="0" borderId="0" xfId="8230" applyNumberFormat="1" applyFont="1" applyFill="1" applyProtection="1"/>
    <xf numFmtId="3" fontId="26" fillId="0" borderId="0" xfId="8230" applyNumberFormat="1" applyFont="1" applyFill="1"/>
    <xf numFmtId="164" fontId="26" fillId="0" borderId="0" xfId="7232" applyNumberFormat="1" applyFont="1" applyFill="1" applyProtection="1"/>
    <xf numFmtId="164" fontId="26" fillId="0" borderId="0" xfId="7314" applyNumberFormat="1" applyFont="1" applyBorder="1"/>
    <xf numFmtId="3" fontId="26" fillId="0" borderId="0" xfId="8230" applyNumberFormat="1" applyFont="1"/>
    <xf numFmtId="3" fontId="26" fillId="0" borderId="0" xfId="9009" applyNumberFormat="1" applyFont="1" applyFill="1" applyBorder="1"/>
    <xf numFmtId="164" fontId="26" fillId="0" borderId="0" xfId="7314" applyNumberFormat="1" applyFont="1" applyFill="1" applyBorder="1"/>
    <xf numFmtId="164" fontId="26" fillId="0" borderId="10" xfId="8230" applyNumberFormat="1" applyFont="1" applyFill="1" applyBorder="1" applyProtection="1"/>
    <xf numFmtId="3" fontId="26" fillId="0" borderId="10" xfId="9009" applyNumberFormat="1" applyFont="1" applyFill="1" applyBorder="1" applyProtection="1"/>
    <xf numFmtId="3" fontId="26" fillId="0" borderId="0" xfId="9009" applyNumberFormat="1" applyFont="1" applyBorder="1"/>
    <xf numFmtId="3" fontId="26" fillId="0" borderId="0" xfId="8230" applyNumberFormat="1" applyFont="1" applyProtection="1">
      <protection locked="0"/>
    </xf>
    <xf numFmtId="3" fontId="26" fillId="0" borderId="0" xfId="8230" applyNumberFormat="1" applyFont="1" applyFill="1" applyProtection="1">
      <protection locked="0"/>
    </xf>
    <xf numFmtId="173" fontId="26" fillId="0" borderId="0" xfId="8230" applyNumberFormat="1" applyFont="1" applyFill="1" applyBorder="1" applyProtection="1"/>
    <xf numFmtId="173" fontId="26" fillId="0" borderId="0" xfId="9009" applyNumberFormat="1" applyFont="1" applyFill="1" applyBorder="1" applyProtection="1"/>
    <xf numFmtId="173" fontId="26" fillId="0" borderId="19" xfId="8230" applyNumberFormat="1" applyFont="1" applyFill="1" applyBorder="1" applyProtection="1"/>
    <xf numFmtId="173" fontId="26" fillId="0" borderId="19" xfId="9009" applyNumberFormat="1" applyFont="1" applyFill="1" applyBorder="1" applyProtection="1"/>
    <xf numFmtId="173" fontId="26" fillId="0" borderId="0" xfId="8230" applyNumberFormat="1" applyFont="1" applyFill="1" applyProtection="1">
      <protection locked="0"/>
    </xf>
    <xf numFmtId="173" fontId="26" fillId="0" borderId="0" xfId="8230" applyNumberFormat="1" applyFont="1" applyProtection="1">
      <protection locked="0"/>
    </xf>
    <xf numFmtId="173" fontId="26" fillId="0" borderId="0" xfId="9009" applyNumberFormat="1" applyFont="1"/>
    <xf numFmtId="164" fontId="26" fillId="33" borderId="0" xfId="7314" applyNumberFormat="1" applyFont="1" applyFill="1"/>
    <xf numFmtId="0" fontId="26" fillId="33" borderId="0" xfId="9009" applyFont="1" applyFill="1" applyAlignment="1">
      <alignment horizontal="left"/>
    </xf>
    <xf numFmtId="222" fontId="26" fillId="33" borderId="19" xfId="9258" applyNumberFormat="1" applyFont="1" applyFill="1" applyBorder="1" applyProtection="1"/>
    <xf numFmtId="218" fontId="26" fillId="33" borderId="19" xfId="9341" applyNumberFormat="1" applyFont="1" applyFill="1" applyBorder="1" applyProtection="1"/>
    <xf numFmtId="164" fontId="26" fillId="0" borderId="0" xfId="7314" applyNumberFormat="1" applyFont="1" applyBorder="1" applyAlignment="1">
      <alignment horizontal="center"/>
    </xf>
    <xf numFmtId="173" fontId="26" fillId="0" borderId="0" xfId="9341" applyNumberFormat="1" applyFont="1" applyFill="1"/>
    <xf numFmtId="173" fontId="26" fillId="0" borderId="0" xfId="9341" applyNumberFormat="1" applyFont="1"/>
    <xf numFmtId="5" fontId="26" fillId="0" borderId="0" xfId="9009" applyNumberFormat="1" applyFont="1" applyFill="1" applyProtection="1"/>
    <xf numFmtId="0" fontId="1" fillId="0" borderId="0" xfId="9009" applyFont="1"/>
    <xf numFmtId="37" fontId="1" fillId="0" borderId="0" xfId="9009" applyNumberFormat="1"/>
    <xf numFmtId="0" fontId="1" fillId="33" borderId="0" xfId="9009" applyFont="1" applyFill="1"/>
    <xf numFmtId="0" fontId="1" fillId="33" borderId="0" xfId="9009" applyFill="1"/>
    <xf numFmtId="0" fontId="0" fillId="0" borderId="0" xfId="0" applyAlignment="1">
      <alignment horizontal="center"/>
    </xf>
    <xf numFmtId="0" fontId="0" fillId="0" borderId="19" xfId="0" applyBorder="1" applyAlignment="1">
      <alignment horizontal="centerContinuous"/>
    </xf>
    <xf numFmtId="0" fontId="29" fillId="0" borderId="0" xfId="8" applyFont="1" applyFill="1" applyBorder="1"/>
    <xf numFmtId="0" fontId="18" fillId="0" borderId="0" xfId="8" applyFill="1" applyBorder="1"/>
    <xf numFmtId="0" fontId="18" fillId="0" borderId="0" xfId="8" applyFill="1" applyBorder="1" applyAlignment="1">
      <alignment horizontal="left"/>
    </xf>
    <xf numFmtId="5" fontId="18" fillId="0" borderId="0" xfId="8" applyNumberFormat="1" applyFill="1" applyBorder="1"/>
    <xf numFmtId="0" fontId="18" fillId="0" borderId="19" xfId="8" applyFill="1" applyBorder="1" applyAlignment="1">
      <alignment horizontal="left"/>
    </xf>
    <xf numFmtId="5" fontId="18" fillId="0" borderId="19" xfId="8" applyNumberFormat="1" applyFill="1" applyBorder="1"/>
    <xf numFmtId="0" fontId="30" fillId="0" borderId="0" xfId="8" applyFont="1" applyFill="1" applyBorder="1" applyAlignment="1">
      <alignment horizontal="left"/>
    </xf>
    <xf numFmtId="5" fontId="30" fillId="0" borderId="0" xfId="6" applyNumberFormat="1" applyFont="1" applyFill="1"/>
    <xf numFmtId="5" fontId="30" fillId="0" borderId="0" xfId="8" applyNumberFormat="1" applyFont="1" applyFill="1" applyBorder="1" applyAlignment="1">
      <alignment horizontal="left"/>
    </xf>
    <xf numFmtId="10" fontId="18" fillId="0" borderId="0" xfId="1" applyNumberFormat="1" applyFont="1" applyFill="1"/>
    <xf numFmtId="0" fontId="137" fillId="0" borderId="0" xfId="0" applyFont="1" applyAlignment="1">
      <alignment horizontal="center"/>
    </xf>
    <xf numFmtId="0" fontId="137" fillId="0" borderId="19" xfId="0" applyFont="1" applyBorder="1" applyAlignment="1">
      <alignment horizontal="centerContinuous"/>
    </xf>
    <xf numFmtId="5" fontId="30" fillId="0" borderId="0" xfId="8" applyNumberFormat="1" applyFont="1" applyFill="1" applyBorder="1"/>
    <xf numFmtId="223" fontId="18" fillId="0" borderId="0" xfId="4" applyNumberFormat="1" applyFont="1" applyFill="1"/>
    <xf numFmtId="223" fontId="30" fillId="0" borderId="0" xfId="4" applyNumberFormat="1" applyFont="1" applyFill="1"/>
    <xf numFmtId="1" fontId="138" fillId="0" borderId="0" xfId="8260" applyNumberFormat="1" applyFont="1" applyFill="1"/>
    <xf numFmtId="41" fontId="138" fillId="0" borderId="0" xfId="8260" applyFont="1" applyFill="1" applyAlignment="1">
      <alignment horizontal="left"/>
    </xf>
    <xf numFmtId="41" fontId="139" fillId="0" borderId="0" xfId="8260" applyFont="1" applyFill="1"/>
    <xf numFmtId="41" fontId="52" fillId="0" borderId="0" xfId="8260" applyFont="1" applyFill="1"/>
    <xf numFmtId="1" fontId="138" fillId="0" borderId="0" xfId="8260" applyNumberFormat="1" applyFont="1" applyFill="1" applyAlignment="1">
      <alignment horizontal="centerContinuous"/>
    </xf>
    <xf numFmtId="1" fontId="138" fillId="0" borderId="0" xfId="8260" applyNumberFormat="1" applyFont="1" applyFill="1" applyAlignment="1"/>
    <xf numFmtId="1" fontId="140" fillId="0" borderId="0" xfId="8260" quotePrefix="1" applyNumberFormat="1" applyFont="1" applyFill="1" applyAlignment="1">
      <alignment horizontal="center"/>
    </xf>
    <xf numFmtId="41" fontId="138" fillId="0" borderId="0" xfId="8260" applyFont="1" applyFill="1" applyAlignment="1">
      <alignment horizontal="center"/>
    </xf>
    <xf numFmtId="37" fontId="138" fillId="0" borderId="0" xfId="8260" applyNumberFormat="1" applyFont="1" applyFill="1" applyProtection="1"/>
    <xf numFmtId="37" fontId="138" fillId="0" borderId="0" xfId="8260" applyNumberFormat="1" applyFont="1" applyFill="1" applyAlignment="1" applyProtection="1">
      <alignment horizontal="center"/>
    </xf>
    <xf numFmtId="1" fontId="140" fillId="0" borderId="0" xfId="8260" applyNumberFormat="1" applyFont="1" applyFill="1" applyAlignment="1">
      <alignment horizontal="center"/>
    </xf>
    <xf numFmtId="41" fontId="52" fillId="0" borderId="30" xfId="8260" applyFont="1" applyFill="1" applyBorder="1"/>
    <xf numFmtId="41" fontId="138" fillId="0" borderId="30" xfId="8260" applyFont="1" applyFill="1" applyBorder="1" applyAlignment="1">
      <alignment horizontal="center"/>
    </xf>
    <xf numFmtId="37" fontId="138" fillId="0" borderId="30" xfId="8260" applyNumberFormat="1" applyFont="1" applyFill="1" applyBorder="1" applyAlignment="1" applyProtection="1">
      <alignment horizontal="center"/>
    </xf>
    <xf numFmtId="164" fontId="138" fillId="0" borderId="0" xfId="4" applyNumberFormat="1" applyFont="1" applyFill="1" applyBorder="1"/>
    <xf numFmtId="1" fontId="52" fillId="0" borderId="0" xfId="8260" applyNumberFormat="1" applyFont="1" applyFill="1" applyAlignment="1">
      <alignment horizontal="centerContinuous"/>
    </xf>
    <xf numFmtId="1" fontId="141" fillId="0" borderId="0" xfId="8260" applyNumberFormat="1" applyFont="1" applyFill="1" applyBorder="1"/>
    <xf numFmtId="10" fontId="52" fillId="0" borderId="0" xfId="6" applyNumberFormat="1" applyFont="1" applyFill="1" applyAlignment="1">
      <alignment horizontal="right"/>
    </xf>
    <xf numFmtId="1" fontId="52" fillId="0" borderId="0" xfId="8260" applyNumberFormat="1" applyFont="1" applyFill="1" applyAlignment="1">
      <alignment horizontal="left"/>
    </xf>
    <xf numFmtId="1" fontId="52" fillId="0" borderId="0" xfId="8260" applyNumberFormat="1" applyFont="1" applyFill="1"/>
    <xf numFmtId="164" fontId="52" fillId="0" borderId="0" xfId="4" applyNumberFormat="1" applyFont="1" applyFill="1"/>
    <xf numFmtId="1" fontId="52" fillId="0" borderId="0" xfId="8260" quotePrefix="1" applyNumberFormat="1" applyFont="1" applyFill="1" applyAlignment="1">
      <alignment horizontal="left"/>
    </xf>
    <xf numFmtId="9" fontId="52" fillId="0" borderId="0" xfId="6" applyFont="1" applyFill="1"/>
    <xf numFmtId="1" fontId="141" fillId="0" borderId="0" xfId="8260" applyNumberFormat="1" applyFont="1" applyFill="1"/>
    <xf numFmtId="10" fontId="61" fillId="0" borderId="0" xfId="6" applyNumberFormat="1" applyFont="1" applyFill="1"/>
    <xf numFmtId="43" fontId="52" fillId="0" borderId="0" xfId="4" applyNumberFormat="1" applyFont="1" applyFill="1"/>
    <xf numFmtId="175" fontId="52" fillId="0" borderId="0" xfId="4" applyNumberFormat="1" applyFont="1" applyFill="1"/>
    <xf numFmtId="1" fontId="52" fillId="0" borderId="0" xfId="8260" applyNumberFormat="1" applyFont="1" applyFill="1" applyBorder="1"/>
    <xf numFmtId="164" fontId="52" fillId="0" borderId="0" xfId="4" applyNumberFormat="1" applyFont="1" applyFill="1" applyBorder="1" applyAlignment="1">
      <alignment horizontal="center"/>
    </xf>
    <xf numFmtId="164" fontId="138" fillId="0" borderId="0" xfId="6" applyNumberFormat="1" applyFont="1" applyFill="1"/>
    <xf numFmtId="9" fontId="138" fillId="0" borderId="0" xfId="6" applyFont="1" applyFill="1"/>
    <xf numFmtId="1" fontId="138" fillId="0" borderId="0" xfId="8260" applyNumberFormat="1" applyFont="1" applyFill="1" applyAlignment="1">
      <alignment horizontal="right"/>
    </xf>
    <xf numFmtId="44" fontId="52" fillId="0" borderId="0" xfId="3" applyFont="1" applyFill="1"/>
    <xf numFmtId="224" fontId="52" fillId="0" borderId="0" xfId="3" applyNumberFormat="1" applyFont="1" applyFill="1"/>
    <xf numFmtId="170" fontId="52" fillId="0" borderId="0" xfId="3" applyNumberFormat="1" applyFont="1" applyFill="1"/>
    <xf numFmtId="164" fontId="138" fillId="0" borderId="0" xfId="4" applyNumberFormat="1" applyFont="1" applyFill="1"/>
    <xf numFmtId="7" fontId="138" fillId="0" borderId="0" xfId="3" applyNumberFormat="1" applyFont="1" applyFill="1"/>
    <xf numFmtId="0" fontId="18" fillId="0" borderId="0" xfId="8" applyFill="1" applyBorder="1" applyAlignment="1">
      <alignment horizontal="center"/>
    </xf>
    <xf numFmtId="0" fontId="0" fillId="0" borderId="0" xfId="0" applyBorder="1"/>
    <xf numFmtId="0" fontId="0" fillId="0" borderId="19" xfId="0" applyBorder="1"/>
    <xf numFmtId="10" fontId="27" fillId="33" borderId="0" xfId="8069" applyNumberFormat="1" applyFont="1" applyFill="1"/>
    <xf numFmtId="0" fontId="18" fillId="0" borderId="0" xfId="8" applyFont="1" applyFill="1" applyBorder="1" applyAlignment="1">
      <alignment horizontal="left"/>
    </xf>
    <xf numFmtId="5" fontId="18" fillId="0" borderId="0" xfId="6" applyNumberFormat="1" applyFont="1" applyFill="1"/>
    <xf numFmtId="0" fontId="0" fillId="0" borderId="0" xfId="0" applyFont="1"/>
    <xf numFmtId="5" fontId="18" fillId="0" borderId="0" xfId="8" applyNumberFormat="1" applyFont="1" applyFill="1" applyBorder="1" applyAlignment="1">
      <alignment horizontal="left"/>
    </xf>
    <xf numFmtId="5" fontId="18" fillId="0" borderId="0" xfId="8" applyNumberFormat="1" applyFont="1" applyFill="1" applyBorder="1"/>
    <xf numFmtId="0" fontId="30" fillId="0" borderId="0" xfId="8" applyFont="1" applyFill="1" applyBorder="1" applyAlignment="1">
      <alignment horizontal="center"/>
    </xf>
    <xf numFmtId="0" fontId="30" fillId="0" borderId="0" xfId="8" applyFont="1" applyFill="1" applyBorder="1" applyAlignment="1">
      <alignment horizontal="center" wrapText="1"/>
    </xf>
    <xf numFmtId="0" fontId="30" fillId="0" borderId="19" xfId="8" applyFont="1" applyFill="1" applyBorder="1" applyAlignment="1">
      <alignment horizontal="center"/>
    </xf>
    <xf numFmtId="0" fontId="30" fillId="0" borderId="19" xfId="8" applyFont="1" applyFill="1" applyBorder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horizontal="left" wrapText="1"/>
    </xf>
    <xf numFmtId="5" fontId="18" fillId="33" borderId="26" xfId="8" applyNumberFormat="1" applyFont="1" applyFill="1" applyBorder="1"/>
    <xf numFmtId="223" fontId="18" fillId="33" borderId="26" xfId="4" applyNumberFormat="1" applyFont="1" applyFill="1" applyBorder="1"/>
    <xf numFmtId="0" fontId="21" fillId="0" borderId="0" xfId="2" quotePrefix="1" applyFont="1" applyFill="1" applyAlignment="1" applyProtection="1">
      <alignment horizontal="center"/>
    </xf>
    <xf numFmtId="0" fontId="23" fillId="0" borderId="0" xfId="2" applyFont="1" applyFill="1"/>
    <xf numFmtId="7" fontId="25" fillId="0" borderId="0" xfId="2" applyNumberFormat="1" applyFont="1" applyFill="1"/>
    <xf numFmtId="0" fontId="25" fillId="0" borderId="0" xfId="3" applyNumberFormat="1" applyFont="1" applyFill="1"/>
    <xf numFmtId="0" fontId="25" fillId="0" borderId="0" xfId="2" applyFont="1" applyFill="1"/>
    <xf numFmtId="37" fontId="18" fillId="0" borderId="11" xfId="2" applyNumberFormat="1" applyFont="1" applyFill="1" applyBorder="1" applyProtection="1"/>
    <xf numFmtId="5" fontId="26" fillId="0" borderId="11" xfId="2" applyNumberFormat="1" applyFont="1" applyFill="1" applyBorder="1" applyProtection="1"/>
    <xf numFmtId="0" fontId="18" fillId="0" borderId="0" xfId="2" quotePrefix="1" applyFont="1" applyFill="1"/>
    <xf numFmtId="0" fontId="27" fillId="0" borderId="0" xfId="7" applyFont="1" applyFill="1" applyBorder="1"/>
    <xf numFmtId="0" fontId="27" fillId="0" borderId="0" xfId="7" applyFont="1" applyFill="1" applyBorder="1" applyAlignment="1">
      <alignment horizontal="right"/>
    </xf>
    <xf numFmtId="164" fontId="27" fillId="0" borderId="0" xfId="4" applyNumberFormat="1" applyFont="1" applyFill="1" applyBorder="1"/>
    <xf numFmtId="0" fontId="27" fillId="0" borderId="0" xfId="7" applyFont="1" applyFill="1" applyBorder="1" applyAlignment="1">
      <alignment horizontal="left"/>
    </xf>
    <xf numFmtId="7" fontId="27" fillId="0" borderId="0" xfId="7" applyNumberFormat="1" applyFont="1" applyFill="1" applyBorder="1" applyAlignment="1">
      <alignment horizontal="right"/>
    </xf>
    <xf numFmtId="166" fontId="27" fillId="0" borderId="0" xfId="4" applyNumberFormat="1" applyFont="1" applyFill="1" applyBorder="1"/>
    <xf numFmtId="164" fontId="144" fillId="0" borderId="0" xfId="4" applyNumberFormat="1" applyFont="1" applyFill="1" applyBorder="1"/>
    <xf numFmtId="0" fontId="27" fillId="0" borderId="0" xfId="7" applyFont="1" applyFill="1" applyBorder="1" applyAlignment="1">
      <alignment horizontal="center"/>
    </xf>
    <xf numFmtId="0" fontId="18" fillId="33" borderId="0" xfId="8" quotePrefix="1" applyFill="1" applyBorder="1" applyAlignment="1">
      <alignment horizontal="center"/>
    </xf>
    <xf numFmtId="5" fontId="18" fillId="33" borderId="0" xfId="2" applyNumberFormat="1" applyFill="1"/>
    <xf numFmtId="5" fontId="26" fillId="33" borderId="0" xfId="2" applyNumberFormat="1" applyFont="1" applyFill="1" applyProtection="1"/>
    <xf numFmtId="5" fontId="26" fillId="33" borderId="19" xfId="2" applyNumberFormat="1" applyFont="1" applyFill="1" applyBorder="1" applyProtection="1"/>
    <xf numFmtId="7" fontId="26" fillId="0" borderId="0" xfId="5" applyNumberFormat="1" applyFont="1" applyFill="1" applyProtection="1"/>
    <xf numFmtId="165" fontId="26" fillId="33" borderId="0" xfId="5" applyNumberFormat="1" applyFont="1" applyFill="1" applyProtection="1"/>
    <xf numFmtId="7" fontId="18" fillId="0" borderId="0" xfId="2" applyNumberFormat="1" applyFont="1" applyFill="1" applyBorder="1" applyProtection="1"/>
    <xf numFmtId="165" fontId="18" fillId="0" borderId="0" xfId="2" applyNumberFormat="1" applyFont="1" applyFill="1" applyBorder="1" applyProtection="1"/>
    <xf numFmtId="174" fontId="18" fillId="0" borderId="0" xfId="2" applyNumberFormat="1" applyFont="1" applyFill="1" applyBorder="1" applyProtection="1"/>
    <xf numFmtId="176" fontId="18" fillId="0" borderId="0" xfId="2" applyNumberFormat="1" applyFont="1" applyFill="1" applyBorder="1" applyProtection="1"/>
    <xf numFmtId="39" fontId="18" fillId="0" borderId="0" xfId="2" applyNumberFormat="1" applyFont="1" applyFill="1" applyBorder="1" applyProtection="1"/>
    <xf numFmtId="0" fontId="18" fillId="0" borderId="0" xfId="2" applyFont="1" applyFill="1" applyBorder="1" applyProtection="1"/>
    <xf numFmtId="174" fontId="25" fillId="0" borderId="0" xfId="3" applyNumberFormat="1" applyFont="1" applyFill="1" applyBorder="1"/>
    <xf numFmtId="167" fontId="18" fillId="0" borderId="0" xfId="2" applyNumberFormat="1" applyFont="1" applyFill="1" applyProtection="1"/>
    <xf numFmtId="176" fontId="25" fillId="0" borderId="0" xfId="2" applyNumberFormat="1" applyFont="1" applyFill="1" applyProtection="1"/>
    <xf numFmtId="176" fontId="25" fillId="0" borderId="0" xfId="2" applyNumberFormat="1" applyFont="1" applyFill="1" applyProtection="1">
      <protection locked="0"/>
    </xf>
    <xf numFmtId="39" fontId="25" fillId="0" borderId="0" xfId="2" applyNumberFormat="1" applyFont="1" applyFill="1" applyProtection="1"/>
    <xf numFmtId="39" fontId="26" fillId="0" borderId="0" xfId="2" applyNumberFormat="1" applyFont="1" applyFill="1" applyProtection="1"/>
    <xf numFmtId="174" fontId="26" fillId="0" borderId="0" xfId="2" applyNumberFormat="1" applyFont="1" applyFill="1" applyProtection="1"/>
    <xf numFmtId="175" fontId="18" fillId="0" borderId="0" xfId="2" applyNumberFormat="1" applyFont="1" applyFill="1" applyProtection="1"/>
    <xf numFmtId="7" fontId="25" fillId="0" borderId="0" xfId="4" applyNumberFormat="1" applyFont="1" applyFill="1" applyProtection="1">
      <protection locked="0"/>
    </xf>
    <xf numFmtId="175" fontId="26" fillId="0" borderId="0" xfId="5" applyNumberFormat="1" applyFont="1" applyFill="1" applyProtection="1"/>
    <xf numFmtId="175" fontId="26" fillId="33" borderId="0" xfId="5" applyNumberFormat="1" applyFont="1" applyFill="1" applyProtection="1"/>
    <xf numFmtId="169" fontId="18" fillId="0" borderId="0" xfId="2" applyNumberFormat="1" applyFont="1" applyFill="1" applyProtection="1"/>
    <xf numFmtId="0" fontId="19" fillId="0" borderId="0" xfId="10121" applyFont="1" applyFill="1" applyAlignment="1"/>
    <xf numFmtId="0" fontId="145" fillId="0" borderId="0" xfId="10121" applyFill="1" applyBorder="1"/>
    <xf numFmtId="3" fontId="145" fillId="0" borderId="0" xfId="10121" applyNumberFormat="1" applyFill="1" applyBorder="1"/>
    <xf numFmtId="0" fontId="145" fillId="0" borderId="0" xfId="10121" applyFill="1"/>
    <xf numFmtId="0" fontId="20" fillId="0" borderId="0" xfId="10121" quotePrefix="1" applyNumberFormat="1" applyFont="1" applyFill="1" applyAlignment="1"/>
    <xf numFmtId="0" fontId="21" fillId="0" borderId="0" xfId="10121" quotePrefix="1" applyFont="1" applyFill="1" applyAlignment="1" applyProtection="1"/>
    <xf numFmtId="0" fontId="21" fillId="0" borderId="0" xfId="10121" quotePrefix="1" applyFont="1" applyFill="1" applyAlignment="1" applyProtection="1">
      <alignment horizontal="centerContinuous"/>
    </xf>
    <xf numFmtId="0" fontId="20" fillId="0" borderId="0" xfId="10121" applyFont="1" applyFill="1" applyAlignment="1" applyProtection="1">
      <alignment horizontal="centerContinuous"/>
    </xf>
    <xf numFmtId="37" fontId="20" fillId="0" borderId="0" xfId="10121" applyNumberFormat="1" applyFont="1" applyFill="1" applyAlignment="1" applyProtection="1">
      <alignment horizontal="centerContinuous"/>
    </xf>
    <xf numFmtId="3" fontId="145" fillId="0" borderId="0" xfId="10121" applyNumberFormat="1" applyFill="1"/>
    <xf numFmtId="0" fontId="20" fillId="0" borderId="0" xfId="10121" applyFont="1" applyFill="1" applyProtection="1"/>
    <xf numFmtId="37" fontId="21" fillId="0" borderId="0" xfId="10121" applyNumberFormat="1" applyFont="1" applyFill="1" applyAlignment="1" applyProtection="1">
      <alignment horizontal="center"/>
    </xf>
    <xf numFmtId="0" fontId="21" fillId="0" borderId="0" xfId="10121" applyFont="1" applyFill="1" applyProtection="1"/>
    <xf numFmtId="0" fontId="21" fillId="0" borderId="0" xfId="10121" applyFont="1" applyFill="1" applyAlignment="1" applyProtection="1">
      <alignment horizontal="center"/>
    </xf>
    <xf numFmtId="37" fontId="21" fillId="0" borderId="10" xfId="10121" applyNumberFormat="1" applyFont="1" applyFill="1" applyBorder="1" applyAlignment="1" applyProtection="1">
      <alignment horizontal="center"/>
    </xf>
    <xf numFmtId="0" fontId="21" fillId="0" borderId="10" xfId="10121" applyFont="1" applyFill="1" applyBorder="1" applyAlignment="1" applyProtection="1">
      <alignment horizontal="center"/>
    </xf>
    <xf numFmtId="0" fontId="21" fillId="0" borderId="0" xfId="10121" applyFont="1" applyFill="1" applyBorder="1" applyAlignment="1" applyProtection="1">
      <alignment horizontal="center"/>
    </xf>
    <xf numFmtId="0" fontId="23" fillId="0" borderId="0" xfId="10121" applyFont="1" applyFill="1"/>
    <xf numFmtId="5" fontId="145" fillId="0" borderId="0" xfId="10121" applyNumberFormat="1" applyFill="1" applyProtection="1"/>
    <xf numFmtId="37" fontId="145" fillId="0" borderId="0" xfId="10121" applyNumberFormat="1" applyFill="1"/>
    <xf numFmtId="5" fontId="26" fillId="0" borderId="0" xfId="10121" applyNumberFormat="1" applyFont="1" applyFill="1" applyProtection="1"/>
    <xf numFmtId="43" fontId="145" fillId="0" borderId="0" xfId="10121" applyNumberFormat="1" applyFill="1"/>
    <xf numFmtId="7" fontId="25" fillId="0" borderId="0" xfId="10121" applyNumberFormat="1" applyFont="1" applyFill="1"/>
    <xf numFmtId="5" fontId="145" fillId="0" borderId="0" xfId="10121" applyNumberFormat="1" applyFill="1"/>
    <xf numFmtId="0" fontId="25" fillId="0" borderId="0" xfId="10121" applyFont="1" applyFill="1"/>
    <xf numFmtId="0" fontId="18" fillId="0" borderId="0" xfId="10121" applyFont="1" applyFill="1"/>
    <xf numFmtId="37" fontId="145" fillId="0" borderId="0" xfId="10121" applyNumberFormat="1" applyFill="1" applyBorder="1"/>
    <xf numFmtId="166" fontId="18" fillId="0" borderId="0" xfId="4" applyNumberFormat="1" applyFont="1" applyFill="1"/>
    <xf numFmtId="5" fontId="145" fillId="0" borderId="0" xfId="10121" applyNumberFormat="1" applyFill="1" applyBorder="1" applyProtection="1"/>
    <xf numFmtId="5" fontId="26" fillId="0" borderId="10" xfId="10121" applyNumberFormat="1" applyFont="1" applyFill="1" applyBorder="1" applyProtection="1"/>
    <xf numFmtId="5" fontId="26" fillId="0" borderId="0" xfId="10121" applyNumberFormat="1" applyFont="1" applyFill="1" applyBorder="1" applyProtection="1"/>
    <xf numFmtId="0" fontId="145" fillId="0" borderId="0" xfId="10121" applyFill="1" applyProtection="1"/>
    <xf numFmtId="3" fontId="18" fillId="0" borderId="0" xfId="10121" applyNumberFormat="1" applyFont="1" applyFill="1" applyAlignment="1">
      <alignment horizontal="center"/>
    </xf>
    <xf numFmtId="37" fontId="145" fillId="0" borderId="11" xfId="10121" applyNumberFormat="1" applyFont="1" applyFill="1" applyBorder="1" applyProtection="1"/>
    <xf numFmtId="5" fontId="26" fillId="0" borderId="12" xfId="10121" applyNumberFormat="1" applyFont="1" applyFill="1" applyBorder="1" applyProtection="1"/>
    <xf numFmtId="5" fontId="26" fillId="0" borderId="11" xfId="10121" applyNumberFormat="1" applyFont="1" applyFill="1" applyBorder="1" applyProtection="1"/>
    <xf numFmtId="0" fontId="145" fillId="0" borderId="13" xfId="10121" applyFill="1" applyBorder="1"/>
    <xf numFmtId="5" fontId="145" fillId="0" borderId="14" xfId="10121" applyNumberFormat="1" applyFill="1" applyBorder="1"/>
    <xf numFmtId="10" fontId="0" fillId="0" borderId="15" xfId="6" applyNumberFormat="1" applyFont="1" applyFill="1" applyBorder="1"/>
    <xf numFmtId="37" fontId="145" fillId="0" borderId="0" xfId="10121" applyNumberFormat="1" applyFont="1" applyFill="1" applyBorder="1" applyProtection="1"/>
    <xf numFmtId="0" fontId="145" fillId="0" borderId="16" xfId="10121" applyFill="1" applyBorder="1"/>
    <xf numFmtId="5" fontId="145" fillId="0" borderId="0" xfId="10121" applyNumberFormat="1" applyFill="1" applyBorder="1"/>
    <xf numFmtId="167" fontId="0" fillId="0" borderId="17" xfId="6" applyNumberFormat="1" applyFont="1" applyFill="1" applyBorder="1"/>
    <xf numFmtId="37" fontId="145" fillId="0" borderId="0" xfId="10121" applyNumberFormat="1" applyFill="1" applyProtection="1"/>
    <xf numFmtId="0" fontId="26" fillId="0" borderId="0" xfId="10121" applyFont="1" applyFill="1" applyProtection="1"/>
    <xf numFmtId="0" fontId="145" fillId="0" borderId="18" xfId="10121" applyFill="1" applyBorder="1"/>
    <xf numFmtId="5" fontId="145" fillId="0" borderId="19" xfId="10121" applyNumberFormat="1" applyFill="1" applyBorder="1"/>
    <xf numFmtId="0" fontId="145" fillId="0" borderId="20" xfId="10121" applyFill="1" applyBorder="1"/>
    <xf numFmtId="10" fontId="145" fillId="0" borderId="0" xfId="10121" applyNumberFormat="1" applyFill="1" applyBorder="1"/>
    <xf numFmtId="225" fontId="27" fillId="0" borderId="0" xfId="7" applyNumberFormat="1" applyFont="1" applyFill="1" applyBorder="1"/>
    <xf numFmtId="0" fontId="23" fillId="0" borderId="0" xfId="10121" applyFont="1" applyFill="1" applyProtection="1"/>
    <xf numFmtId="37" fontId="26" fillId="0" borderId="0" xfId="10121" applyNumberFormat="1" applyFont="1" applyFill="1" applyProtection="1"/>
    <xf numFmtId="0" fontId="145" fillId="0" borderId="0" xfId="10121" applyFill="1" applyBorder="1" applyAlignment="1">
      <alignment horizontal="right"/>
    </xf>
    <xf numFmtId="0" fontId="26" fillId="0" borderId="0" xfId="10121" applyFont="1" applyFill="1" applyProtection="1">
      <protection locked="0"/>
    </xf>
    <xf numFmtId="3" fontId="18" fillId="0" borderId="0" xfId="10121" applyNumberFormat="1" applyFont="1" applyFill="1" applyBorder="1" applyAlignment="1">
      <alignment horizontal="center"/>
    </xf>
    <xf numFmtId="7" fontId="25" fillId="0" borderId="0" xfId="10121" applyNumberFormat="1" applyFont="1" applyFill="1" applyProtection="1">
      <protection locked="0"/>
    </xf>
    <xf numFmtId="165" fontId="25" fillId="0" borderId="0" xfId="10121" applyNumberFormat="1" applyFont="1" applyFill="1" applyProtection="1">
      <protection locked="0"/>
    </xf>
    <xf numFmtId="3" fontId="18" fillId="0" borderId="0" xfId="10121" applyNumberFormat="1" applyFont="1" applyFill="1"/>
    <xf numFmtId="169" fontId="145" fillId="0" borderId="0" xfId="10121" applyNumberFormat="1" applyFill="1"/>
    <xf numFmtId="0" fontId="26" fillId="0" borderId="0" xfId="10121" applyFont="1" applyFill="1"/>
    <xf numFmtId="7" fontId="26" fillId="0" borderId="0" xfId="10121" applyNumberFormat="1" applyFont="1" applyFill="1" applyProtection="1">
      <protection locked="0"/>
    </xf>
    <xf numFmtId="164" fontId="26" fillId="0" borderId="0" xfId="10121" applyNumberFormat="1" applyFont="1" applyFill="1" applyProtection="1"/>
    <xf numFmtId="5" fontId="26" fillId="0" borderId="0" xfId="10121" applyNumberFormat="1" applyFont="1" applyFill="1" applyProtection="1">
      <protection locked="0"/>
    </xf>
    <xf numFmtId="37" fontId="26" fillId="0" borderId="19" xfId="10121" applyNumberFormat="1" applyFont="1" applyFill="1" applyBorder="1" applyProtection="1"/>
    <xf numFmtId="37" fontId="145" fillId="0" borderId="12" xfId="10121" applyNumberFormat="1" applyFont="1" applyFill="1" applyBorder="1" applyProtection="1"/>
    <xf numFmtId="37" fontId="145" fillId="0" borderId="14" xfId="10121" applyNumberFormat="1" applyFill="1" applyBorder="1"/>
    <xf numFmtId="10" fontId="145" fillId="0" borderId="14" xfId="10121" applyNumberFormat="1" applyFill="1" applyBorder="1"/>
    <xf numFmtId="172" fontId="26" fillId="0" borderId="0" xfId="10121" applyNumberFormat="1" applyFont="1" applyFill="1" applyProtection="1"/>
    <xf numFmtId="0" fontId="31" fillId="0" borderId="0" xfId="10121" applyFont="1" applyFill="1" applyProtection="1"/>
    <xf numFmtId="0" fontId="18" fillId="0" borderId="0" xfId="10121" applyFont="1" applyFill="1" applyBorder="1"/>
    <xf numFmtId="37" fontId="26" fillId="0" borderId="10" xfId="10121" applyNumberFormat="1" applyFont="1" applyFill="1" applyBorder="1" applyProtection="1"/>
    <xf numFmtId="0" fontId="145" fillId="0" borderId="0" xfId="10121" applyFill="1" applyAlignment="1">
      <alignment horizontal="right"/>
    </xf>
    <xf numFmtId="37" fontId="145" fillId="0" borderId="0" xfId="10121" applyNumberFormat="1" applyFont="1" applyFill="1" applyProtection="1"/>
    <xf numFmtId="10" fontId="145" fillId="0" borderId="0" xfId="10121" applyNumberFormat="1" applyFill="1"/>
    <xf numFmtId="0" fontId="145" fillId="0" borderId="0" xfId="10121" applyFont="1" applyFill="1" applyProtection="1"/>
    <xf numFmtId="5" fontId="145" fillId="0" borderId="0" xfId="10121" applyNumberFormat="1" applyFont="1" applyFill="1" applyBorder="1" applyProtection="1"/>
    <xf numFmtId="0" fontId="25" fillId="0" borderId="0" xfId="10121" applyFont="1" applyFill="1" applyProtection="1">
      <protection locked="0"/>
    </xf>
    <xf numFmtId="9" fontId="145" fillId="0" borderId="0" xfId="10121" applyNumberFormat="1" applyFill="1"/>
    <xf numFmtId="164" fontId="145" fillId="0" borderId="0" xfId="10121" applyNumberFormat="1" applyFill="1"/>
    <xf numFmtId="7" fontId="145" fillId="0" borderId="0" xfId="10121" applyNumberFormat="1" applyFill="1"/>
    <xf numFmtId="174" fontId="25" fillId="0" borderId="0" xfId="10121" applyNumberFormat="1" applyFont="1" applyFill="1" applyProtection="1">
      <protection locked="0"/>
    </xf>
    <xf numFmtId="0" fontId="22" fillId="0" borderId="0" xfId="10121" applyFont="1" applyFill="1" applyProtection="1"/>
    <xf numFmtId="167" fontId="25" fillId="0" borderId="0" xfId="10121" applyNumberFormat="1" applyFont="1" applyFill="1" applyProtection="1"/>
    <xf numFmtId="7" fontId="145" fillId="0" borderId="0" xfId="10121" applyNumberFormat="1" applyFont="1" applyFill="1" applyProtection="1"/>
    <xf numFmtId="5" fontId="145" fillId="0" borderId="0" xfId="10121" applyNumberFormat="1" applyFont="1" applyFill="1" applyProtection="1"/>
    <xf numFmtId="176" fontId="145" fillId="0" borderId="0" xfId="10121" applyNumberFormat="1" applyFont="1" applyFill="1" applyProtection="1"/>
    <xf numFmtId="39" fontId="145" fillId="0" borderId="0" xfId="10121" applyNumberFormat="1" applyFont="1" applyFill="1" applyProtection="1"/>
    <xf numFmtId="7" fontId="25" fillId="0" borderId="0" xfId="10121" applyNumberFormat="1" applyFont="1" applyFill="1" applyProtection="1"/>
    <xf numFmtId="39" fontId="25" fillId="0" borderId="0" xfId="10121" applyNumberFormat="1" applyFont="1" applyFill="1" applyProtection="1">
      <protection locked="0"/>
    </xf>
    <xf numFmtId="37" fontId="145" fillId="0" borderId="19" xfId="10121" applyNumberFormat="1" applyFont="1" applyFill="1" applyBorder="1" applyProtection="1"/>
    <xf numFmtId="5" fontId="145" fillId="0" borderId="10" xfId="10121" applyNumberFormat="1" applyFont="1" applyFill="1" applyBorder="1" applyProtection="1"/>
    <xf numFmtId="164" fontId="145" fillId="0" borderId="12" xfId="10121" applyNumberFormat="1" applyFont="1" applyFill="1" applyBorder="1" applyProtection="1"/>
    <xf numFmtId="0" fontId="26" fillId="0" borderId="12" xfId="10121" applyFont="1" applyFill="1" applyBorder="1" applyProtection="1"/>
    <xf numFmtId="5" fontId="145" fillId="0" borderId="12" xfId="10121" applyNumberFormat="1" applyFont="1" applyFill="1" applyBorder="1" applyProtection="1"/>
    <xf numFmtId="164" fontId="145" fillId="0" borderId="0" xfId="10121" applyNumberFormat="1" applyFont="1" applyFill="1" applyBorder="1" applyProtection="1"/>
    <xf numFmtId="0" fontId="26" fillId="0" borderId="0" xfId="10121" applyFont="1" applyFill="1" applyBorder="1" applyProtection="1"/>
    <xf numFmtId="3" fontId="18" fillId="0" borderId="0" xfId="10121" applyNumberFormat="1" applyFont="1" applyFill="1" applyBorder="1"/>
    <xf numFmtId="167" fontId="145" fillId="0" borderId="12" xfId="10121" applyNumberFormat="1" applyFont="1" applyFill="1" applyBorder="1" applyProtection="1"/>
    <xf numFmtId="7" fontId="26" fillId="0" borderId="0" xfId="10121" applyNumberFormat="1" applyFont="1" applyFill="1" applyProtection="1"/>
    <xf numFmtId="37" fontId="145" fillId="0" borderId="10" xfId="10121" applyNumberFormat="1" applyFont="1" applyFill="1" applyBorder="1" applyProtection="1"/>
    <xf numFmtId="167" fontId="145" fillId="0" borderId="0" xfId="10121" applyNumberFormat="1" applyFont="1" applyFill="1" applyBorder="1" applyProtection="1"/>
    <xf numFmtId="7" fontId="18" fillId="0" borderId="0" xfId="10121" applyNumberFormat="1" applyFont="1" applyFill="1" applyProtection="1"/>
    <xf numFmtId="5" fontId="25" fillId="0" borderId="0" xfId="10121" applyNumberFormat="1" applyFont="1" applyFill="1" applyProtection="1">
      <protection locked="0"/>
    </xf>
    <xf numFmtId="37" fontId="25" fillId="0" borderId="0" xfId="10121" applyNumberFormat="1" applyFont="1" applyFill="1" applyProtection="1"/>
    <xf numFmtId="7" fontId="23" fillId="0" borderId="0" xfId="10121" applyNumberFormat="1" applyFont="1" applyFill="1" applyProtection="1"/>
    <xf numFmtId="179" fontId="145" fillId="0" borderId="0" xfId="10121" applyNumberFormat="1" applyFont="1" applyFill="1" applyProtection="1"/>
    <xf numFmtId="0" fontId="30" fillId="0" borderId="0" xfId="10121" applyFont="1" applyFill="1" applyProtection="1"/>
    <xf numFmtId="5" fontId="25" fillId="0" borderId="0" xfId="10121" applyNumberFormat="1" applyFont="1" applyFill="1" applyProtection="1"/>
    <xf numFmtId="165" fontId="145" fillId="0" borderId="0" xfId="10121" applyNumberFormat="1" applyFont="1" applyFill="1" applyProtection="1"/>
    <xf numFmtId="165" fontId="26" fillId="0" borderId="0" xfId="10121" applyNumberFormat="1" applyFont="1" applyFill="1" applyProtection="1">
      <protection locked="0"/>
    </xf>
    <xf numFmtId="174" fontId="145" fillId="0" borderId="0" xfId="10121" applyNumberFormat="1" applyFont="1" applyFill="1" applyProtection="1"/>
    <xf numFmtId="174" fontId="26" fillId="0" borderId="0" xfId="10121" applyNumberFormat="1" applyFont="1" applyFill="1" applyProtection="1">
      <protection locked="0"/>
    </xf>
    <xf numFmtId="43" fontId="18" fillId="0" borderId="0" xfId="10121" applyNumberFormat="1" applyFont="1" applyFill="1" applyProtection="1"/>
    <xf numFmtId="5" fontId="23" fillId="0" borderId="0" xfId="10121" applyNumberFormat="1" applyFont="1" applyFill="1" applyProtection="1"/>
    <xf numFmtId="37" fontId="26" fillId="0" borderId="12" xfId="10121" applyNumberFormat="1" applyFont="1" applyFill="1" applyBorder="1" applyProtection="1"/>
    <xf numFmtId="180" fontId="145" fillId="0" borderId="0" xfId="10121" applyNumberFormat="1" applyFont="1" applyFill="1" applyProtection="1"/>
    <xf numFmtId="0" fontId="18" fillId="0" borderId="0" xfId="10121" applyFont="1" applyFill="1" applyBorder="1" applyAlignment="1">
      <alignment horizontal="center"/>
    </xf>
    <xf numFmtId="7" fontId="18" fillId="0" borderId="0" xfId="10121" applyNumberFormat="1" applyFont="1" applyFill="1" applyProtection="1">
      <protection locked="0"/>
    </xf>
    <xf numFmtId="181" fontId="145" fillId="0" borderId="0" xfId="10121" applyNumberFormat="1" applyFill="1"/>
    <xf numFmtId="0" fontId="23" fillId="0" borderId="0" xfId="10121" applyFont="1" applyFill="1" applyProtection="1">
      <protection locked="0"/>
    </xf>
    <xf numFmtId="181" fontId="18" fillId="0" borderId="0" xfId="10121" applyNumberFormat="1" applyFont="1" applyFill="1"/>
    <xf numFmtId="170" fontId="26" fillId="0" borderId="0" xfId="10121" applyNumberFormat="1" applyFont="1" applyFill="1" applyProtection="1"/>
    <xf numFmtId="37" fontId="26" fillId="0" borderId="0" xfId="10121" applyNumberFormat="1" applyFont="1" applyFill="1" applyBorder="1" applyProtection="1"/>
    <xf numFmtId="5" fontId="18" fillId="0" borderId="0" xfId="10121" applyNumberFormat="1" applyFont="1" applyFill="1" applyBorder="1" applyProtection="1"/>
    <xf numFmtId="175" fontId="25" fillId="0" borderId="0" xfId="10121" applyNumberFormat="1" applyFont="1" applyFill="1" applyProtection="1">
      <protection locked="0"/>
    </xf>
    <xf numFmtId="43" fontId="25" fillId="0" borderId="0" xfId="10121" applyNumberFormat="1" applyFont="1" applyFill="1" applyProtection="1">
      <protection locked="0"/>
    </xf>
    <xf numFmtId="183" fontId="26" fillId="0" borderId="0" xfId="10121" applyNumberFormat="1" applyFont="1" applyFill="1" applyProtection="1"/>
    <xf numFmtId="5" fontId="26" fillId="0" borderId="0" xfId="10121" applyNumberFormat="1" applyFont="1" applyFill="1"/>
    <xf numFmtId="184" fontId="26" fillId="0" borderId="0" xfId="10121" applyNumberFormat="1" applyFont="1" applyFill="1" applyProtection="1"/>
    <xf numFmtId="7" fontId="145" fillId="0" borderId="0" xfId="10121" applyNumberFormat="1" applyFill="1" applyProtection="1"/>
    <xf numFmtId="4" fontId="145" fillId="0" borderId="0" xfId="10121" applyNumberFormat="1" applyFill="1"/>
    <xf numFmtId="5" fontId="18" fillId="0" borderId="0" xfId="10121" applyNumberFormat="1" applyFont="1" applyFill="1" applyProtection="1"/>
    <xf numFmtId="185" fontId="145" fillId="0" borderId="0" xfId="10121" applyNumberFormat="1" applyFill="1"/>
    <xf numFmtId="0" fontId="18" fillId="0" borderId="0" xfId="10121" applyFont="1" applyFill="1" applyProtection="1"/>
    <xf numFmtId="169" fontId="26" fillId="0" borderId="0" xfId="10121" applyNumberFormat="1" applyFont="1" applyFill="1" applyProtection="1"/>
    <xf numFmtId="167" fontId="145" fillId="0" borderId="0" xfId="10121" applyNumberFormat="1" applyFill="1" applyBorder="1" applyProtection="1"/>
    <xf numFmtId="37" fontId="18" fillId="0" borderId="0" xfId="10121" applyNumberFormat="1" applyFont="1" applyFill="1" applyProtection="1"/>
    <xf numFmtId="169" fontId="25" fillId="0" borderId="0" xfId="10121" applyNumberFormat="1" applyFont="1" applyFill="1" applyProtection="1"/>
    <xf numFmtId="165" fontId="26" fillId="0" borderId="0" xfId="10121" applyNumberFormat="1" applyFont="1" applyFill="1" applyProtection="1"/>
    <xf numFmtId="171" fontId="26" fillId="0" borderId="0" xfId="10121" applyNumberFormat="1" applyFont="1" applyFill="1" applyProtection="1"/>
    <xf numFmtId="169" fontId="145" fillId="0" borderId="0" xfId="10121" applyNumberFormat="1" applyFont="1" applyFill="1"/>
    <xf numFmtId="5" fontId="26" fillId="0" borderId="19" xfId="10121" applyNumberFormat="1" applyFont="1" applyFill="1" applyBorder="1" applyProtection="1"/>
    <xf numFmtId="37" fontId="26" fillId="0" borderId="11" xfId="10121" applyNumberFormat="1" applyFont="1" applyFill="1" applyBorder="1" applyProtection="1"/>
    <xf numFmtId="165" fontId="25" fillId="0" borderId="0" xfId="10121" applyNumberFormat="1" applyFont="1" applyFill="1" applyProtection="1"/>
    <xf numFmtId="37" fontId="145" fillId="0" borderId="21" xfId="10121" applyNumberFormat="1" applyFont="1" applyFill="1" applyBorder="1" applyProtection="1"/>
    <xf numFmtId="5" fontId="26" fillId="0" borderId="21" xfId="10121" applyNumberFormat="1" applyFont="1" applyFill="1" applyBorder="1" applyProtection="1"/>
    <xf numFmtId="0" fontId="145" fillId="0" borderId="0" xfId="10121" applyFill="1" applyAlignment="1">
      <alignment horizontal="center"/>
    </xf>
    <xf numFmtId="0" fontId="25" fillId="0" borderId="0" xfId="10121" applyFont="1" applyFill="1" applyProtection="1"/>
    <xf numFmtId="170" fontId="145" fillId="0" borderId="0" xfId="10121" applyNumberFormat="1" applyFill="1" applyBorder="1"/>
    <xf numFmtId="37" fontId="26" fillId="0" borderId="22" xfId="10121" applyNumberFormat="1" applyFont="1" applyFill="1" applyBorder="1" applyProtection="1"/>
    <xf numFmtId="5" fontId="26" fillId="0" borderId="22" xfId="10121" applyNumberFormat="1" applyFont="1" applyFill="1" applyBorder="1" applyProtection="1"/>
    <xf numFmtId="3" fontId="145" fillId="0" borderId="20" xfId="10121" applyNumberFormat="1" applyFill="1" applyBorder="1"/>
    <xf numFmtId="5" fontId="18" fillId="0" borderId="0" xfId="10121" applyNumberFormat="1" applyFont="1" applyFill="1" applyBorder="1"/>
    <xf numFmtId="167" fontId="145" fillId="0" borderId="0" xfId="10121" applyNumberFormat="1" applyFill="1" applyBorder="1"/>
    <xf numFmtId="10" fontId="26" fillId="0" borderId="0" xfId="10121" applyNumberFormat="1" applyFont="1" applyFill="1" applyProtection="1"/>
    <xf numFmtId="37" fontId="145" fillId="0" borderId="22" xfId="10121" applyNumberFormat="1" applyFont="1" applyFill="1" applyBorder="1" applyProtection="1"/>
    <xf numFmtId="167" fontId="145" fillId="0" borderId="0" xfId="10121" applyNumberFormat="1" applyFill="1"/>
    <xf numFmtId="44" fontId="27" fillId="0" borderId="0" xfId="7" applyNumberFormat="1" applyFont="1" applyFill="1" applyBorder="1"/>
    <xf numFmtId="0" fontId="145" fillId="0" borderId="0" xfId="10121" applyFont="1" applyFill="1"/>
    <xf numFmtId="5" fontId="18" fillId="0" borderId="0" xfId="3" applyNumberFormat="1" applyFont="1" applyFill="1" applyBorder="1"/>
    <xf numFmtId="0" fontId="27" fillId="0" borderId="13" xfId="7" applyFont="1" applyFill="1" applyBorder="1"/>
    <xf numFmtId="0" fontId="145" fillId="0" borderId="0" xfId="10121" quotePrefix="1" applyFont="1" applyFill="1"/>
    <xf numFmtId="0" fontId="27" fillId="0" borderId="16" xfId="7" applyFont="1" applyFill="1" applyBorder="1"/>
    <xf numFmtId="5" fontId="27" fillId="0" borderId="0" xfId="7" applyNumberFormat="1" applyFont="1" applyFill="1" applyBorder="1" applyAlignment="1">
      <alignment horizontal="right"/>
    </xf>
    <xf numFmtId="167" fontId="18" fillId="0" borderId="17" xfId="6" applyNumberFormat="1" applyFont="1" applyFill="1" applyBorder="1"/>
    <xf numFmtId="0" fontId="27" fillId="0" borderId="18" xfId="7" applyFont="1" applyFill="1" applyBorder="1"/>
    <xf numFmtId="167" fontId="0" fillId="0" borderId="20" xfId="6" applyNumberFormat="1" applyFont="1" applyFill="1" applyBorder="1"/>
    <xf numFmtId="0" fontId="27" fillId="0" borderId="0" xfId="7" applyFont="1" applyFill="1"/>
    <xf numFmtId="5" fontId="26" fillId="0" borderId="0" xfId="10121" applyNumberFormat="1" applyFont="1" applyFill="1" applyAlignment="1" applyProtection="1">
      <alignment horizontal="right"/>
    </xf>
    <xf numFmtId="226" fontId="26" fillId="0" borderId="0" xfId="10121" applyNumberFormat="1" applyFont="1" applyFill="1" applyProtection="1"/>
    <xf numFmtId="165" fontId="26" fillId="0" borderId="12" xfId="10121" applyNumberFormat="1" applyFont="1" applyFill="1" applyBorder="1" applyProtection="1"/>
    <xf numFmtId="169" fontId="18" fillId="0" borderId="0" xfId="10121" applyNumberFormat="1" applyFont="1" applyFill="1" applyProtection="1"/>
    <xf numFmtId="3" fontId="18" fillId="0" borderId="0" xfId="5" applyNumberFormat="1" applyFont="1" applyFill="1" applyBorder="1"/>
    <xf numFmtId="0" fontId="26" fillId="0" borderId="0" xfId="10121" quotePrefix="1" applyFont="1" applyFill="1" applyProtection="1"/>
    <xf numFmtId="165" fontId="26" fillId="0" borderId="0" xfId="10121" applyNumberFormat="1" applyFont="1" applyFill="1" applyBorder="1" applyProtection="1"/>
    <xf numFmtId="181" fontId="18" fillId="0" borderId="0" xfId="10121" applyNumberFormat="1" applyFont="1" applyFill="1" applyBorder="1"/>
    <xf numFmtId="5" fontId="18" fillId="0" borderId="0" xfId="10121" applyNumberFormat="1" applyFont="1" applyFill="1"/>
    <xf numFmtId="9" fontId="18" fillId="0" borderId="0" xfId="6" applyFont="1" applyFill="1" applyBorder="1"/>
    <xf numFmtId="0" fontId="145" fillId="0" borderId="0" xfId="10121" applyFill="1" applyBorder="1" applyProtection="1"/>
    <xf numFmtId="5" fontId="26" fillId="0" borderId="10" xfId="10121" applyNumberFormat="1" applyFont="1" applyFill="1" applyBorder="1" applyAlignment="1" applyProtection="1">
      <alignment horizontal="right"/>
    </xf>
    <xf numFmtId="5" fontId="26" fillId="0" borderId="0" xfId="10121" applyNumberFormat="1" applyFont="1" applyFill="1" applyBorder="1" applyAlignment="1" applyProtection="1">
      <alignment horizontal="right"/>
    </xf>
    <xf numFmtId="0" fontId="22" fillId="0" borderId="0" xfId="10121" applyFont="1" applyFill="1"/>
    <xf numFmtId="43" fontId="27" fillId="0" borderId="0" xfId="4" applyNumberFormat="1" applyFont="1" applyFill="1" applyBorder="1"/>
    <xf numFmtId="0" fontId="146" fillId="0" borderId="0" xfId="10121" applyFont="1" applyFill="1" applyBorder="1"/>
    <xf numFmtId="7" fontId="145" fillId="0" borderId="0" xfId="10121" applyNumberFormat="1" applyFill="1" applyBorder="1"/>
    <xf numFmtId="43" fontId="145" fillId="0" borderId="0" xfId="10121" applyNumberFormat="1" applyFill="1" applyBorder="1"/>
    <xf numFmtId="7" fontId="25" fillId="0" borderId="0" xfId="10121" applyNumberFormat="1" applyFont="1" applyFill="1" applyBorder="1"/>
    <xf numFmtId="0" fontId="30" fillId="0" borderId="0" xfId="10121" applyFont="1" applyFill="1"/>
    <xf numFmtId="5" fontId="25" fillId="0" borderId="0" xfId="10121" applyNumberFormat="1" applyFont="1" applyFill="1" applyBorder="1"/>
    <xf numFmtId="7" fontId="18" fillId="0" borderId="0" xfId="3" applyNumberFormat="1" applyFont="1" applyFill="1"/>
    <xf numFmtId="44" fontId="18" fillId="0" borderId="0" xfId="3" applyFont="1" applyFill="1" applyBorder="1"/>
    <xf numFmtId="227" fontId="18" fillId="0" borderId="0" xfId="3" applyNumberFormat="1" applyFont="1" applyFill="1" applyBorder="1"/>
    <xf numFmtId="37" fontId="26" fillId="0" borderId="23" xfId="10121" applyNumberFormat="1" applyFont="1" applyFill="1" applyBorder="1" applyProtection="1"/>
    <xf numFmtId="7" fontId="31" fillId="0" borderId="0" xfId="10121" applyNumberFormat="1" applyFont="1" applyFill="1" applyProtection="1"/>
    <xf numFmtId="37" fontId="26" fillId="0" borderId="60" xfId="10121" applyNumberFormat="1" applyFont="1" applyFill="1" applyBorder="1" applyProtection="1"/>
    <xf numFmtId="5" fontId="25" fillId="0" borderId="60" xfId="10121" applyNumberFormat="1" applyFont="1" applyFill="1" applyBorder="1" applyProtection="1"/>
    <xf numFmtId="5" fontId="26" fillId="0" borderId="60" xfId="10121" applyNumberFormat="1" applyFont="1" applyFill="1" applyBorder="1" applyProtection="1"/>
    <xf numFmtId="0" fontId="18" fillId="0" borderId="13" xfId="10121" applyFont="1" applyFill="1" applyBorder="1"/>
    <xf numFmtId="5" fontId="18" fillId="0" borderId="15" xfId="10121" applyNumberFormat="1" applyFont="1" applyFill="1" applyBorder="1"/>
    <xf numFmtId="5" fontId="26" fillId="0" borderId="61" xfId="10121" applyNumberFormat="1" applyFont="1" applyFill="1" applyBorder="1" applyProtection="1"/>
    <xf numFmtId="5" fontId="145" fillId="0" borderId="20" xfId="10121" applyNumberFormat="1" applyFill="1" applyBorder="1"/>
    <xf numFmtId="173" fontId="18" fillId="0" borderId="0" xfId="6" applyNumberFormat="1" applyFont="1" applyFill="1"/>
    <xf numFmtId="37" fontId="26" fillId="0" borderId="14" xfId="10121" applyNumberFormat="1" applyFont="1" applyFill="1" applyBorder="1" applyProtection="1"/>
    <xf numFmtId="7" fontId="25" fillId="0" borderId="14" xfId="10121" applyNumberFormat="1" applyFont="1" applyFill="1" applyBorder="1" applyProtection="1"/>
    <xf numFmtId="0" fontId="26" fillId="0" borderId="14" xfId="10121" applyFont="1" applyFill="1" applyBorder="1" applyProtection="1"/>
    <xf numFmtId="5" fontId="26" fillId="0" borderId="24" xfId="10121" applyNumberFormat="1" applyFont="1" applyFill="1" applyBorder="1" applyProtection="1"/>
    <xf numFmtId="7" fontId="18" fillId="0" borderId="14" xfId="10121" applyNumberFormat="1" applyFont="1" applyFill="1" applyBorder="1" applyProtection="1"/>
    <xf numFmtId="5" fontId="26" fillId="0" borderId="14" xfId="10121" applyNumberFormat="1" applyFont="1" applyFill="1" applyBorder="1" applyProtection="1"/>
    <xf numFmtId="0" fontId="22" fillId="0" borderId="0" xfId="10121" applyFont="1" applyFill="1" applyBorder="1" applyProtection="1"/>
    <xf numFmtId="172" fontId="22" fillId="0" borderId="0" xfId="10121" applyNumberFormat="1" applyFont="1" applyFill="1" applyProtection="1"/>
    <xf numFmtId="37" fontId="22" fillId="0" borderId="60" xfId="10121" applyNumberFormat="1" applyFont="1" applyFill="1" applyBorder="1" applyProtection="1"/>
    <xf numFmtId="7" fontId="147" fillId="0" borderId="60" xfId="4" applyNumberFormat="1" applyFont="1" applyFill="1" applyBorder="1" applyProtection="1"/>
    <xf numFmtId="5" fontId="22" fillId="0" borderId="60" xfId="10121" applyNumberFormat="1" applyFont="1" applyFill="1" applyBorder="1" applyProtection="1"/>
    <xf numFmtId="170" fontId="22" fillId="0" borderId="60" xfId="3" applyNumberFormat="1" applyFont="1" applyFill="1" applyBorder="1" applyProtection="1"/>
    <xf numFmtId="7" fontId="147" fillId="0" borderId="60" xfId="10121" applyNumberFormat="1" applyFont="1" applyFill="1" applyBorder="1" applyProtection="1"/>
    <xf numFmtId="170" fontId="22" fillId="0" borderId="0" xfId="3" applyNumberFormat="1" applyFont="1" applyFill="1" applyBorder="1" applyProtection="1"/>
    <xf numFmtId="170" fontId="25" fillId="0" borderId="0" xfId="10121" applyNumberFormat="1" applyFont="1" applyFill="1" applyProtection="1"/>
    <xf numFmtId="228" fontId="18" fillId="0" borderId="0" xfId="3" applyNumberFormat="1" applyFont="1" applyFill="1"/>
    <xf numFmtId="0" fontId="148" fillId="0" borderId="0" xfId="10121" applyFont="1" applyFill="1" applyProtection="1"/>
    <xf numFmtId="0" fontId="22" fillId="0" borderId="0" xfId="10121" applyFont="1" applyFill="1" applyAlignment="1" applyProtection="1">
      <alignment horizontal="center"/>
    </xf>
    <xf numFmtId="0" fontId="137" fillId="0" borderId="0" xfId="0" applyFont="1"/>
    <xf numFmtId="0" fontId="18" fillId="0" borderId="0" xfId="8" applyFont="1" applyFill="1" applyBorder="1"/>
    <xf numFmtId="0" fontId="19" fillId="0" borderId="0" xfId="2" applyFont="1" applyFill="1" applyAlignment="1">
      <alignment horizontal="center"/>
    </xf>
    <xf numFmtId="0" fontId="20" fillId="0" borderId="0" xfId="2" quotePrefix="1" applyNumberFormat="1" applyFont="1" applyFill="1" applyAlignment="1">
      <alignment horizontal="center"/>
    </xf>
    <xf numFmtId="0" fontId="21" fillId="0" borderId="0" xfId="2" quotePrefix="1" applyFont="1" applyFill="1" applyAlignment="1" applyProtection="1">
      <alignment horizontal="center"/>
    </xf>
    <xf numFmtId="0" fontId="19" fillId="0" borderId="0" xfId="10121" applyFont="1" applyFill="1" applyAlignment="1">
      <alignment horizontal="center"/>
    </xf>
    <xf numFmtId="0" fontId="20" fillId="0" borderId="0" xfId="10121" quotePrefix="1" applyNumberFormat="1" applyFont="1" applyFill="1" applyAlignment="1">
      <alignment horizontal="center"/>
    </xf>
    <xf numFmtId="0" fontId="21" fillId="0" borderId="0" xfId="10121" quotePrefix="1" applyFont="1" applyFill="1" applyAlignment="1" applyProtection="1">
      <alignment horizontal="center"/>
    </xf>
    <xf numFmtId="0" fontId="21" fillId="33" borderId="58" xfId="10121" applyFont="1" applyFill="1" applyBorder="1" applyAlignment="1" applyProtection="1">
      <alignment horizontal="center"/>
    </xf>
    <xf numFmtId="0" fontId="21" fillId="33" borderId="24" xfId="10121" applyFont="1" applyFill="1" applyBorder="1" applyAlignment="1" applyProtection="1">
      <alignment horizontal="center"/>
    </xf>
    <xf numFmtId="0" fontId="21" fillId="33" borderId="59" xfId="10121" applyFont="1" applyFill="1" applyBorder="1" applyAlignment="1" applyProtection="1">
      <alignment horizontal="center"/>
    </xf>
    <xf numFmtId="37" fontId="138" fillId="0" borderId="0" xfId="8260" applyNumberFormat="1" applyFont="1" applyFill="1" applyAlignment="1" applyProtection="1">
      <alignment horizontal="center"/>
    </xf>
  </cellXfs>
  <cellStyles count="10122">
    <cellStyle name="_x0013_" xfId="9"/>
    <cellStyle name=" 1" xfId="10"/>
    <cellStyle name=" 1 2" xfId="11"/>
    <cellStyle name=" 1 3" xfId="12"/>
    <cellStyle name="_x0013_ 10" xfId="13"/>
    <cellStyle name="_x0013_ 11" xfId="14"/>
    <cellStyle name="_x0013_ 2" xfId="15"/>
    <cellStyle name="_x0013_ 2 2" xfId="16"/>
    <cellStyle name="_x0013_ 3" xfId="17"/>
    <cellStyle name="_x0013_ 4" xfId="18"/>
    <cellStyle name="_x0013_ 5" xfId="19"/>
    <cellStyle name="_x0013_ 6" xfId="20"/>
    <cellStyle name="_x0013_ 7" xfId="21"/>
    <cellStyle name="_x0013_ 8" xfId="22"/>
    <cellStyle name="_x0013_ 9" xfId="23"/>
    <cellStyle name="_(C) 2007 CB Weather Adjust" xfId="24"/>
    <cellStyle name="_(C) 2007 CB Weather Adjust (2)" xfId="25"/>
    <cellStyle name="_09GRC Gas Transport For Review" xfId="26"/>
    <cellStyle name="_09GRC Gas Transport For Review 2" xfId="27"/>
    <cellStyle name="_09GRC Gas Transport For Review 2 2" xfId="28"/>
    <cellStyle name="_09GRC Gas Transport For Review 3" xfId="29"/>
    <cellStyle name="_09GRC Gas Transport For Review_Book4" xfId="30"/>
    <cellStyle name="_09GRC Gas Transport For Review_Book4 2" xfId="31"/>
    <cellStyle name="_09GRC Gas Transport For Review_Book4 2 2" xfId="32"/>
    <cellStyle name="_09GRC Gas Transport For Review_Book4 3" xfId="33"/>
    <cellStyle name="_x0013__16.07E Wild Horse Wind Expansionwrkingfile" xfId="34"/>
    <cellStyle name="_x0013__16.07E Wild Horse Wind Expansionwrkingfile 2" xfId="35"/>
    <cellStyle name="_x0013__16.07E Wild Horse Wind Expansionwrkingfile 2 2" xfId="36"/>
    <cellStyle name="_x0013__16.07E Wild Horse Wind Expansionwrkingfile 3" xfId="37"/>
    <cellStyle name="_x0013__16.07E Wild Horse Wind Expansionwrkingfile SF" xfId="38"/>
    <cellStyle name="_x0013__16.07E Wild Horse Wind Expansionwrkingfile SF 2" xfId="39"/>
    <cellStyle name="_x0013__16.07E Wild Horse Wind Expansionwrkingfile SF 2 2" xfId="40"/>
    <cellStyle name="_x0013__16.07E Wild Horse Wind Expansionwrkingfile SF 3" xfId="41"/>
    <cellStyle name="_x0013__16.37E Wild Horse Expansion DeferralRevwrkingfile SF" xfId="42"/>
    <cellStyle name="_x0013__16.37E Wild Horse Expansion DeferralRevwrkingfile SF 2" xfId="43"/>
    <cellStyle name="_x0013__16.37E Wild Horse Expansion DeferralRevwrkingfile SF 2 2" xfId="44"/>
    <cellStyle name="_x0013__16.37E Wild Horse Expansion DeferralRevwrkingfile SF 3" xfId="45"/>
    <cellStyle name="_2.01G Temp Normalization(C)" xfId="46"/>
    <cellStyle name="_2.05G Pass-Through Revenue and Expenses" xfId="47"/>
    <cellStyle name="_2.11G Interest on Customer Deposits" xfId="48"/>
    <cellStyle name="_2008 Strat Plan Power Costs Forecast V2 (2009 Update)" xfId="49"/>
    <cellStyle name="_2008 Strat Plan Power Costs Forecast V2 (2009 Update) 2" xfId="50"/>
    <cellStyle name="_2008 Strat Plan Power Costs Forecast V2 (2009 Update)_NIM Summary" xfId="51"/>
    <cellStyle name="_2008 Strat Plan Power Costs Forecast V2 (2009 Update)_NIM Summary 2" xfId="52"/>
    <cellStyle name="_4.01E Temp Normalization" xfId="53"/>
    <cellStyle name="_4.03G Lease Everett Delta" xfId="54"/>
    <cellStyle name="_4.04G Pass-Through Revenue and ExpensesWFMI" xfId="55"/>
    <cellStyle name="_4.06E Pass Throughs" xfId="56"/>
    <cellStyle name="_4.06E Pass Throughs 2" xfId="57"/>
    <cellStyle name="_4.06E Pass Throughs 2 2" xfId="58"/>
    <cellStyle name="_4.06E Pass Throughs 2 2 2" xfId="59"/>
    <cellStyle name="_4.06E Pass Throughs 2 3" xfId="60"/>
    <cellStyle name="_4.06E Pass Throughs 3" xfId="61"/>
    <cellStyle name="_4.06E Pass Throughs 3 2" xfId="62"/>
    <cellStyle name="_4.06E Pass Throughs 3 2 2" xfId="63"/>
    <cellStyle name="_4.06E Pass Throughs 3 3" xfId="64"/>
    <cellStyle name="_4.06E Pass Throughs 3 3 2" xfId="65"/>
    <cellStyle name="_4.06E Pass Throughs 3 4" xfId="66"/>
    <cellStyle name="_4.06E Pass Throughs 3 4 2" xfId="67"/>
    <cellStyle name="_4.06E Pass Throughs 4" xfId="68"/>
    <cellStyle name="_4.06E Pass Throughs 4 2" xfId="69"/>
    <cellStyle name="_4.06E Pass Throughs 5" xfId="70"/>
    <cellStyle name="_4.06E Pass Throughs 6" xfId="71"/>
    <cellStyle name="_4.06E Pass Throughs 7" xfId="72"/>
    <cellStyle name="_4.06E Pass Throughs_04 07E Wild Horse Wind Expansion (C) (2)" xfId="73"/>
    <cellStyle name="_4.06E Pass Throughs_04 07E Wild Horse Wind Expansion (C) (2) 2" xfId="74"/>
    <cellStyle name="_4.06E Pass Throughs_04 07E Wild Horse Wind Expansion (C) (2) 2 2" xfId="75"/>
    <cellStyle name="_4.06E Pass Throughs_04 07E Wild Horse Wind Expansion (C) (2) 3" xfId="76"/>
    <cellStyle name="_4.06E Pass Throughs_04 07E Wild Horse Wind Expansion (C) (2)_Adj Bench DR 3 for Initial Briefs (Electric)" xfId="77"/>
    <cellStyle name="_4.06E Pass Throughs_04 07E Wild Horse Wind Expansion (C) (2)_Adj Bench DR 3 for Initial Briefs (Electric) 2" xfId="78"/>
    <cellStyle name="_4.06E Pass Throughs_04 07E Wild Horse Wind Expansion (C) (2)_Adj Bench DR 3 for Initial Briefs (Electric) 2 2" xfId="79"/>
    <cellStyle name="_4.06E Pass Throughs_04 07E Wild Horse Wind Expansion (C) (2)_Adj Bench DR 3 for Initial Briefs (Electric) 3" xfId="80"/>
    <cellStyle name="_4.06E Pass Throughs_04 07E Wild Horse Wind Expansion (C) (2)_Book1" xfId="81"/>
    <cellStyle name="_4.06E Pass Throughs_04 07E Wild Horse Wind Expansion (C) (2)_Electric Rev Req Model (2009 GRC) " xfId="82"/>
    <cellStyle name="_4.06E Pass Throughs_04 07E Wild Horse Wind Expansion (C) (2)_Electric Rev Req Model (2009 GRC)  2" xfId="83"/>
    <cellStyle name="_4.06E Pass Throughs_04 07E Wild Horse Wind Expansion (C) (2)_Electric Rev Req Model (2009 GRC)  2 2" xfId="84"/>
    <cellStyle name="_4.06E Pass Throughs_04 07E Wild Horse Wind Expansion (C) (2)_Electric Rev Req Model (2009 GRC)  3" xfId="85"/>
    <cellStyle name="_4.06E Pass Throughs_04 07E Wild Horse Wind Expansion (C) (2)_Electric Rev Req Model (2009 GRC) Rebuttal" xfId="86"/>
    <cellStyle name="_4.06E Pass Throughs_04 07E Wild Horse Wind Expansion (C) (2)_Electric Rev Req Model (2009 GRC) Rebuttal 2" xfId="87"/>
    <cellStyle name="_4.06E Pass Throughs_04 07E Wild Horse Wind Expansion (C) (2)_Electric Rev Req Model (2009 GRC) Rebuttal 2 2" xfId="88"/>
    <cellStyle name="_4.06E Pass Throughs_04 07E Wild Horse Wind Expansion (C) (2)_Electric Rev Req Model (2009 GRC) Rebuttal 3" xfId="89"/>
    <cellStyle name="_4.06E Pass Throughs_04 07E Wild Horse Wind Expansion (C) (2)_Electric Rev Req Model (2009 GRC) Rebuttal REmoval of New  WH Solar AdjustMI" xfId="90"/>
    <cellStyle name="_4.06E Pass Throughs_04 07E Wild Horse Wind Expansion (C) (2)_Electric Rev Req Model (2009 GRC) Rebuttal REmoval of New  WH Solar AdjustMI 2" xfId="91"/>
    <cellStyle name="_4.06E Pass Throughs_04 07E Wild Horse Wind Expansion (C) (2)_Electric Rev Req Model (2009 GRC) Rebuttal REmoval of New  WH Solar AdjustMI 2 2" xfId="92"/>
    <cellStyle name="_4.06E Pass Throughs_04 07E Wild Horse Wind Expansion (C) (2)_Electric Rev Req Model (2009 GRC) Rebuttal REmoval of New  WH Solar AdjustMI 3" xfId="93"/>
    <cellStyle name="_4.06E Pass Throughs_04 07E Wild Horse Wind Expansion (C) (2)_Electric Rev Req Model (2009 GRC) Revised 01-18-2010" xfId="94"/>
    <cellStyle name="_4.06E Pass Throughs_04 07E Wild Horse Wind Expansion (C) (2)_Electric Rev Req Model (2009 GRC) Revised 01-18-2010 2" xfId="95"/>
    <cellStyle name="_4.06E Pass Throughs_04 07E Wild Horse Wind Expansion (C) (2)_Electric Rev Req Model (2009 GRC) Revised 01-18-2010 2 2" xfId="96"/>
    <cellStyle name="_4.06E Pass Throughs_04 07E Wild Horse Wind Expansion (C) (2)_Electric Rev Req Model (2009 GRC) Revised 01-18-2010 3" xfId="97"/>
    <cellStyle name="_4.06E Pass Throughs_04 07E Wild Horse Wind Expansion (C) (2)_Electric Rev Req Model (2010 GRC)" xfId="98"/>
    <cellStyle name="_4.06E Pass Throughs_04 07E Wild Horse Wind Expansion (C) (2)_Electric Rev Req Model (2010 GRC) SF" xfId="99"/>
    <cellStyle name="_4.06E Pass Throughs_04 07E Wild Horse Wind Expansion (C) (2)_Final Order Electric EXHIBIT A-1" xfId="100"/>
    <cellStyle name="_4.06E Pass Throughs_04 07E Wild Horse Wind Expansion (C) (2)_Final Order Electric EXHIBIT A-1 2" xfId="101"/>
    <cellStyle name="_4.06E Pass Throughs_04 07E Wild Horse Wind Expansion (C) (2)_Final Order Electric EXHIBIT A-1 2 2" xfId="102"/>
    <cellStyle name="_4.06E Pass Throughs_04 07E Wild Horse Wind Expansion (C) (2)_Final Order Electric EXHIBIT A-1 3" xfId="103"/>
    <cellStyle name="_4.06E Pass Throughs_04 07E Wild Horse Wind Expansion (C) (2)_TENASKA REGULATORY ASSET" xfId="104"/>
    <cellStyle name="_4.06E Pass Throughs_04 07E Wild Horse Wind Expansion (C) (2)_TENASKA REGULATORY ASSET 2" xfId="105"/>
    <cellStyle name="_4.06E Pass Throughs_04 07E Wild Horse Wind Expansion (C) (2)_TENASKA REGULATORY ASSET 2 2" xfId="106"/>
    <cellStyle name="_4.06E Pass Throughs_04 07E Wild Horse Wind Expansion (C) (2)_TENASKA REGULATORY ASSET 3" xfId="107"/>
    <cellStyle name="_4.06E Pass Throughs_16.37E Wild Horse Expansion DeferralRevwrkingfile SF" xfId="108"/>
    <cellStyle name="_4.06E Pass Throughs_16.37E Wild Horse Expansion DeferralRevwrkingfile SF 2" xfId="109"/>
    <cellStyle name="_4.06E Pass Throughs_16.37E Wild Horse Expansion DeferralRevwrkingfile SF 2 2" xfId="110"/>
    <cellStyle name="_4.06E Pass Throughs_16.37E Wild Horse Expansion DeferralRevwrkingfile SF 3" xfId="111"/>
    <cellStyle name="_4.06E Pass Throughs_2009 Compliance Filing PCA Exhibits for GRC" xfId="112"/>
    <cellStyle name="_4.06E Pass Throughs_2009 GRC Compl Filing - Exhibit D" xfId="113"/>
    <cellStyle name="_4.06E Pass Throughs_2009 GRC Compl Filing - Exhibit D 2" xfId="114"/>
    <cellStyle name="_4.06E Pass Throughs_3.01 Income Statement" xfId="115"/>
    <cellStyle name="_4.06E Pass Throughs_4 31 Regulatory Assets and Liabilities  7 06- Exhibit D" xfId="116"/>
    <cellStyle name="_4.06E Pass Throughs_4 31 Regulatory Assets and Liabilities  7 06- Exhibit D 2" xfId="117"/>
    <cellStyle name="_4.06E Pass Throughs_4 31 Regulatory Assets and Liabilities  7 06- Exhibit D 2 2" xfId="118"/>
    <cellStyle name="_4.06E Pass Throughs_4 31 Regulatory Assets and Liabilities  7 06- Exhibit D 3" xfId="119"/>
    <cellStyle name="_4.06E Pass Throughs_4 31 Regulatory Assets and Liabilities  7 06- Exhibit D_NIM Summary" xfId="120"/>
    <cellStyle name="_4.06E Pass Throughs_4 31 Regulatory Assets and Liabilities  7 06- Exhibit D_NIM Summary 2" xfId="121"/>
    <cellStyle name="_4.06E Pass Throughs_4 32 Regulatory Assets and Liabilities  7 06- Exhibit D" xfId="122"/>
    <cellStyle name="_4.06E Pass Throughs_4 32 Regulatory Assets and Liabilities  7 06- Exhibit D 2" xfId="123"/>
    <cellStyle name="_4.06E Pass Throughs_4 32 Regulatory Assets and Liabilities  7 06- Exhibit D 2 2" xfId="124"/>
    <cellStyle name="_4.06E Pass Throughs_4 32 Regulatory Assets and Liabilities  7 06- Exhibit D 3" xfId="125"/>
    <cellStyle name="_4.06E Pass Throughs_4 32 Regulatory Assets and Liabilities  7 06- Exhibit D_NIM Summary" xfId="126"/>
    <cellStyle name="_4.06E Pass Throughs_4 32 Regulatory Assets and Liabilities  7 06- Exhibit D_NIM Summary 2" xfId="127"/>
    <cellStyle name="_4.06E Pass Throughs_AURORA Total New" xfId="128"/>
    <cellStyle name="_4.06E Pass Throughs_AURORA Total New 2" xfId="129"/>
    <cellStyle name="_4.06E Pass Throughs_Book2" xfId="130"/>
    <cellStyle name="_4.06E Pass Throughs_Book2 2" xfId="131"/>
    <cellStyle name="_4.06E Pass Throughs_Book2 2 2" xfId="132"/>
    <cellStyle name="_4.06E Pass Throughs_Book2 3" xfId="133"/>
    <cellStyle name="_4.06E Pass Throughs_Book2_Adj Bench DR 3 for Initial Briefs (Electric)" xfId="134"/>
    <cellStyle name="_4.06E Pass Throughs_Book2_Adj Bench DR 3 for Initial Briefs (Electric) 2" xfId="135"/>
    <cellStyle name="_4.06E Pass Throughs_Book2_Adj Bench DR 3 for Initial Briefs (Electric) 2 2" xfId="136"/>
    <cellStyle name="_4.06E Pass Throughs_Book2_Adj Bench DR 3 for Initial Briefs (Electric) 3" xfId="137"/>
    <cellStyle name="_4.06E Pass Throughs_Book2_Electric Rev Req Model (2009 GRC) Rebuttal" xfId="138"/>
    <cellStyle name="_4.06E Pass Throughs_Book2_Electric Rev Req Model (2009 GRC) Rebuttal 2" xfId="139"/>
    <cellStyle name="_4.06E Pass Throughs_Book2_Electric Rev Req Model (2009 GRC) Rebuttal 2 2" xfId="140"/>
    <cellStyle name="_4.06E Pass Throughs_Book2_Electric Rev Req Model (2009 GRC) Rebuttal 3" xfId="141"/>
    <cellStyle name="_4.06E Pass Throughs_Book2_Electric Rev Req Model (2009 GRC) Rebuttal REmoval of New  WH Solar AdjustMI" xfId="142"/>
    <cellStyle name="_4.06E Pass Throughs_Book2_Electric Rev Req Model (2009 GRC) Rebuttal REmoval of New  WH Solar AdjustMI 2" xfId="143"/>
    <cellStyle name="_4.06E Pass Throughs_Book2_Electric Rev Req Model (2009 GRC) Rebuttal REmoval of New  WH Solar AdjustMI 2 2" xfId="144"/>
    <cellStyle name="_4.06E Pass Throughs_Book2_Electric Rev Req Model (2009 GRC) Rebuttal REmoval of New  WH Solar AdjustMI 3" xfId="145"/>
    <cellStyle name="_4.06E Pass Throughs_Book2_Electric Rev Req Model (2009 GRC) Revised 01-18-2010" xfId="146"/>
    <cellStyle name="_4.06E Pass Throughs_Book2_Electric Rev Req Model (2009 GRC) Revised 01-18-2010 2" xfId="147"/>
    <cellStyle name="_4.06E Pass Throughs_Book2_Electric Rev Req Model (2009 GRC) Revised 01-18-2010 2 2" xfId="148"/>
    <cellStyle name="_4.06E Pass Throughs_Book2_Electric Rev Req Model (2009 GRC) Revised 01-18-2010 3" xfId="149"/>
    <cellStyle name="_4.06E Pass Throughs_Book2_Final Order Electric EXHIBIT A-1" xfId="150"/>
    <cellStyle name="_4.06E Pass Throughs_Book2_Final Order Electric EXHIBIT A-1 2" xfId="151"/>
    <cellStyle name="_4.06E Pass Throughs_Book2_Final Order Electric EXHIBIT A-1 2 2" xfId="152"/>
    <cellStyle name="_4.06E Pass Throughs_Book2_Final Order Electric EXHIBIT A-1 3" xfId="153"/>
    <cellStyle name="_4.06E Pass Throughs_Book4" xfId="154"/>
    <cellStyle name="_4.06E Pass Throughs_Book4 2" xfId="155"/>
    <cellStyle name="_4.06E Pass Throughs_Book4 2 2" xfId="156"/>
    <cellStyle name="_4.06E Pass Throughs_Book4 3" xfId="157"/>
    <cellStyle name="_4.06E Pass Throughs_Book9" xfId="158"/>
    <cellStyle name="_4.06E Pass Throughs_Book9 2" xfId="159"/>
    <cellStyle name="_4.06E Pass Throughs_Book9 2 2" xfId="160"/>
    <cellStyle name="_4.06E Pass Throughs_Book9 3" xfId="161"/>
    <cellStyle name="_4.06E Pass Throughs_Chelan PUD Power Costs (8-10)" xfId="162"/>
    <cellStyle name="_4.06E Pass Throughs_INPUTS" xfId="163"/>
    <cellStyle name="_4.06E Pass Throughs_INPUTS 2" xfId="164"/>
    <cellStyle name="_4.06E Pass Throughs_INPUTS 2 2" xfId="165"/>
    <cellStyle name="_4.06E Pass Throughs_INPUTS 3" xfId="166"/>
    <cellStyle name="_4.06E Pass Throughs_NIM Summary" xfId="167"/>
    <cellStyle name="_4.06E Pass Throughs_NIM Summary 09GRC" xfId="168"/>
    <cellStyle name="_4.06E Pass Throughs_NIM Summary 09GRC 2" xfId="169"/>
    <cellStyle name="_4.06E Pass Throughs_NIM Summary 2" xfId="170"/>
    <cellStyle name="_4.06E Pass Throughs_NIM Summary 3" xfId="171"/>
    <cellStyle name="_4.06E Pass Throughs_NIM Summary 4" xfId="172"/>
    <cellStyle name="_4.06E Pass Throughs_NIM Summary 5" xfId="173"/>
    <cellStyle name="_4.06E Pass Throughs_NIM Summary 6" xfId="174"/>
    <cellStyle name="_4.06E Pass Throughs_NIM Summary 7" xfId="175"/>
    <cellStyle name="_4.06E Pass Throughs_NIM Summary 8" xfId="176"/>
    <cellStyle name="_4.06E Pass Throughs_NIM Summary 9" xfId="177"/>
    <cellStyle name="_4.06E Pass Throughs_PCA 10 -  Exhibit D from A Kellogg Jan 2011" xfId="178"/>
    <cellStyle name="_4.06E Pass Throughs_PCA 10 -  Exhibit D from A Kellogg July 2011" xfId="179"/>
    <cellStyle name="_4.06E Pass Throughs_PCA 10 -  Exhibit D from S Free Rcv'd 12-11" xfId="180"/>
    <cellStyle name="_4.06E Pass Throughs_PCA 9 -  Exhibit D April 2010" xfId="181"/>
    <cellStyle name="_4.06E Pass Throughs_PCA 9 -  Exhibit D April 2010 (3)" xfId="182"/>
    <cellStyle name="_4.06E Pass Throughs_PCA 9 -  Exhibit D April 2010 (3) 2" xfId="183"/>
    <cellStyle name="_4.06E Pass Throughs_PCA 9 -  Exhibit D Nov 2010" xfId="184"/>
    <cellStyle name="_4.06E Pass Throughs_PCA 9 - Exhibit D at August 2010" xfId="185"/>
    <cellStyle name="_4.06E Pass Throughs_PCA 9 - Exhibit D June 2010 GRC" xfId="186"/>
    <cellStyle name="_4.06E Pass Throughs_Power Costs - Comparison bx Rbtl-Staff-Jt-PC" xfId="187"/>
    <cellStyle name="_4.06E Pass Throughs_Power Costs - Comparison bx Rbtl-Staff-Jt-PC 2" xfId="188"/>
    <cellStyle name="_4.06E Pass Throughs_Power Costs - Comparison bx Rbtl-Staff-Jt-PC 2 2" xfId="189"/>
    <cellStyle name="_4.06E Pass Throughs_Power Costs - Comparison bx Rbtl-Staff-Jt-PC 3" xfId="190"/>
    <cellStyle name="_4.06E Pass Throughs_Power Costs - Comparison bx Rbtl-Staff-Jt-PC_Adj Bench DR 3 for Initial Briefs (Electric)" xfId="191"/>
    <cellStyle name="_4.06E Pass Throughs_Power Costs - Comparison bx Rbtl-Staff-Jt-PC_Adj Bench DR 3 for Initial Briefs (Electric) 2" xfId="192"/>
    <cellStyle name="_4.06E Pass Throughs_Power Costs - Comparison bx Rbtl-Staff-Jt-PC_Adj Bench DR 3 for Initial Briefs (Electric) 2 2" xfId="193"/>
    <cellStyle name="_4.06E Pass Throughs_Power Costs - Comparison bx Rbtl-Staff-Jt-PC_Adj Bench DR 3 for Initial Briefs (Electric) 3" xfId="194"/>
    <cellStyle name="_4.06E Pass Throughs_Power Costs - Comparison bx Rbtl-Staff-Jt-PC_Electric Rev Req Model (2009 GRC) Rebuttal" xfId="195"/>
    <cellStyle name="_4.06E Pass Throughs_Power Costs - Comparison bx Rbtl-Staff-Jt-PC_Electric Rev Req Model (2009 GRC) Rebuttal 2" xfId="196"/>
    <cellStyle name="_4.06E Pass Throughs_Power Costs - Comparison bx Rbtl-Staff-Jt-PC_Electric Rev Req Model (2009 GRC) Rebuttal 2 2" xfId="197"/>
    <cellStyle name="_4.06E Pass Throughs_Power Costs - Comparison bx Rbtl-Staff-Jt-PC_Electric Rev Req Model (2009 GRC) Rebuttal 3" xfId="198"/>
    <cellStyle name="_4.06E Pass Throughs_Power Costs - Comparison bx Rbtl-Staff-Jt-PC_Electric Rev Req Model (2009 GRC) Rebuttal REmoval of New  WH Solar AdjustMI" xfId="199"/>
    <cellStyle name="_4.06E Pass Throughs_Power Costs - Comparison bx Rbtl-Staff-Jt-PC_Electric Rev Req Model (2009 GRC) Rebuttal REmoval of New  WH Solar AdjustMI 2" xfId="200"/>
    <cellStyle name="_4.06E Pass Throughs_Power Costs - Comparison bx Rbtl-Staff-Jt-PC_Electric Rev Req Model (2009 GRC) Rebuttal REmoval of New  WH Solar AdjustMI 2 2" xfId="201"/>
    <cellStyle name="_4.06E Pass Throughs_Power Costs - Comparison bx Rbtl-Staff-Jt-PC_Electric Rev Req Model (2009 GRC) Rebuttal REmoval of New  WH Solar AdjustMI 3" xfId="202"/>
    <cellStyle name="_4.06E Pass Throughs_Power Costs - Comparison bx Rbtl-Staff-Jt-PC_Electric Rev Req Model (2009 GRC) Revised 01-18-2010" xfId="203"/>
    <cellStyle name="_4.06E Pass Throughs_Power Costs - Comparison bx Rbtl-Staff-Jt-PC_Electric Rev Req Model (2009 GRC) Revised 01-18-2010 2" xfId="204"/>
    <cellStyle name="_4.06E Pass Throughs_Power Costs - Comparison bx Rbtl-Staff-Jt-PC_Electric Rev Req Model (2009 GRC) Revised 01-18-2010 2 2" xfId="205"/>
    <cellStyle name="_4.06E Pass Throughs_Power Costs - Comparison bx Rbtl-Staff-Jt-PC_Electric Rev Req Model (2009 GRC) Revised 01-18-2010 3" xfId="206"/>
    <cellStyle name="_4.06E Pass Throughs_Power Costs - Comparison bx Rbtl-Staff-Jt-PC_Final Order Electric EXHIBIT A-1" xfId="207"/>
    <cellStyle name="_4.06E Pass Throughs_Power Costs - Comparison bx Rbtl-Staff-Jt-PC_Final Order Electric EXHIBIT A-1 2" xfId="208"/>
    <cellStyle name="_4.06E Pass Throughs_Power Costs - Comparison bx Rbtl-Staff-Jt-PC_Final Order Electric EXHIBIT A-1 2 2" xfId="209"/>
    <cellStyle name="_4.06E Pass Throughs_Power Costs - Comparison bx Rbtl-Staff-Jt-PC_Final Order Electric EXHIBIT A-1 3" xfId="210"/>
    <cellStyle name="_4.06E Pass Throughs_Production Adj 4.37" xfId="211"/>
    <cellStyle name="_4.06E Pass Throughs_Production Adj 4.37 2" xfId="212"/>
    <cellStyle name="_4.06E Pass Throughs_Production Adj 4.37 2 2" xfId="213"/>
    <cellStyle name="_4.06E Pass Throughs_Production Adj 4.37 3" xfId="214"/>
    <cellStyle name="_4.06E Pass Throughs_Purchased Power Adj 4.03" xfId="215"/>
    <cellStyle name="_4.06E Pass Throughs_Purchased Power Adj 4.03 2" xfId="216"/>
    <cellStyle name="_4.06E Pass Throughs_Purchased Power Adj 4.03 2 2" xfId="217"/>
    <cellStyle name="_4.06E Pass Throughs_Purchased Power Adj 4.03 3" xfId="218"/>
    <cellStyle name="_4.06E Pass Throughs_Rebuttal Power Costs" xfId="219"/>
    <cellStyle name="_4.06E Pass Throughs_Rebuttal Power Costs 2" xfId="220"/>
    <cellStyle name="_4.06E Pass Throughs_Rebuttal Power Costs 2 2" xfId="221"/>
    <cellStyle name="_4.06E Pass Throughs_Rebuttal Power Costs 3" xfId="222"/>
    <cellStyle name="_4.06E Pass Throughs_Rebuttal Power Costs_Adj Bench DR 3 for Initial Briefs (Electric)" xfId="223"/>
    <cellStyle name="_4.06E Pass Throughs_Rebuttal Power Costs_Adj Bench DR 3 for Initial Briefs (Electric) 2" xfId="224"/>
    <cellStyle name="_4.06E Pass Throughs_Rebuttal Power Costs_Adj Bench DR 3 for Initial Briefs (Electric) 2 2" xfId="225"/>
    <cellStyle name="_4.06E Pass Throughs_Rebuttal Power Costs_Adj Bench DR 3 for Initial Briefs (Electric) 3" xfId="226"/>
    <cellStyle name="_4.06E Pass Throughs_Rebuttal Power Costs_Electric Rev Req Model (2009 GRC) Rebuttal" xfId="227"/>
    <cellStyle name="_4.06E Pass Throughs_Rebuttal Power Costs_Electric Rev Req Model (2009 GRC) Rebuttal 2" xfId="228"/>
    <cellStyle name="_4.06E Pass Throughs_Rebuttal Power Costs_Electric Rev Req Model (2009 GRC) Rebuttal 2 2" xfId="229"/>
    <cellStyle name="_4.06E Pass Throughs_Rebuttal Power Costs_Electric Rev Req Model (2009 GRC) Rebuttal 3" xfId="230"/>
    <cellStyle name="_4.06E Pass Throughs_Rebuttal Power Costs_Electric Rev Req Model (2009 GRC) Rebuttal REmoval of New  WH Solar AdjustMI" xfId="231"/>
    <cellStyle name="_4.06E Pass Throughs_Rebuttal Power Costs_Electric Rev Req Model (2009 GRC) Rebuttal REmoval of New  WH Solar AdjustMI 2" xfId="232"/>
    <cellStyle name="_4.06E Pass Throughs_Rebuttal Power Costs_Electric Rev Req Model (2009 GRC) Rebuttal REmoval of New  WH Solar AdjustMI 2 2" xfId="233"/>
    <cellStyle name="_4.06E Pass Throughs_Rebuttal Power Costs_Electric Rev Req Model (2009 GRC) Rebuttal REmoval of New  WH Solar AdjustMI 3" xfId="234"/>
    <cellStyle name="_4.06E Pass Throughs_Rebuttal Power Costs_Electric Rev Req Model (2009 GRC) Revised 01-18-2010" xfId="235"/>
    <cellStyle name="_4.06E Pass Throughs_Rebuttal Power Costs_Electric Rev Req Model (2009 GRC) Revised 01-18-2010 2" xfId="236"/>
    <cellStyle name="_4.06E Pass Throughs_Rebuttal Power Costs_Electric Rev Req Model (2009 GRC) Revised 01-18-2010 2 2" xfId="237"/>
    <cellStyle name="_4.06E Pass Throughs_Rebuttal Power Costs_Electric Rev Req Model (2009 GRC) Revised 01-18-2010 3" xfId="238"/>
    <cellStyle name="_4.06E Pass Throughs_Rebuttal Power Costs_Final Order Electric EXHIBIT A-1" xfId="239"/>
    <cellStyle name="_4.06E Pass Throughs_Rebuttal Power Costs_Final Order Electric EXHIBIT A-1 2" xfId="240"/>
    <cellStyle name="_4.06E Pass Throughs_Rebuttal Power Costs_Final Order Electric EXHIBIT A-1 2 2" xfId="241"/>
    <cellStyle name="_4.06E Pass Throughs_Rebuttal Power Costs_Final Order Electric EXHIBIT A-1 3" xfId="242"/>
    <cellStyle name="_4.06E Pass Throughs_ROR &amp; CONV FACTOR" xfId="243"/>
    <cellStyle name="_4.06E Pass Throughs_ROR &amp; CONV FACTOR 2" xfId="244"/>
    <cellStyle name="_4.06E Pass Throughs_ROR &amp; CONV FACTOR 2 2" xfId="245"/>
    <cellStyle name="_4.06E Pass Throughs_ROR &amp; CONV FACTOR 3" xfId="246"/>
    <cellStyle name="_4.06E Pass Throughs_ROR 5.02" xfId="247"/>
    <cellStyle name="_4.06E Pass Throughs_ROR 5.02 2" xfId="248"/>
    <cellStyle name="_4.06E Pass Throughs_ROR 5.02 2 2" xfId="249"/>
    <cellStyle name="_4.06E Pass Throughs_ROR 5.02 3" xfId="250"/>
    <cellStyle name="_4.06E Pass Throughs_Wind Integration 10GRC" xfId="251"/>
    <cellStyle name="_4.06E Pass Throughs_Wind Integration 10GRC 2" xfId="252"/>
    <cellStyle name="_4.13E Montana Energy Tax" xfId="253"/>
    <cellStyle name="_4.13E Montana Energy Tax 2" xfId="254"/>
    <cellStyle name="_4.13E Montana Energy Tax 2 2" xfId="255"/>
    <cellStyle name="_4.13E Montana Energy Tax 2 2 2" xfId="256"/>
    <cellStyle name="_4.13E Montana Energy Tax 2 3" xfId="257"/>
    <cellStyle name="_4.13E Montana Energy Tax 3" xfId="258"/>
    <cellStyle name="_4.13E Montana Energy Tax 3 2" xfId="259"/>
    <cellStyle name="_4.13E Montana Energy Tax 3 2 2" xfId="260"/>
    <cellStyle name="_4.13E Montana Energy Tax 3 3" xfId="261"/>
    <cellStyle name="_4.13E Montana Energy Tax 3 3 2" xfId="262"/>
    <cellStyle name="_4.13E Montana Energy Tax 3 4" xfId="263"/>
    <cellStyle name="_4.13E Montana Energy Tax 3 4 2" xfId="264"/>
    <cellStyle name="_4.13E Montana Energy Tax 4" xfId="265"/>
    <cellStyle name="_4.13E Montana Energy Tax 4 2" xfId="266"/>
    <cellStyle name="_4.13E Montana Energy Tax 5" xfId="267"/>
    <cellStyle name="_4.13E Montana Energy Tax 6" xfId="268"/>
    <cellStyle name="_4.13E Montana Energy Tax 7" xfId="269"/>
    <cellStyle name="_4.13E Montana Energy Tax_04 07E Wild Horse Wind Expansion (C) (2)" xfId="270"/>
    <cellStyle name="_4.13E Montana Energy Tax_04 07E Wild Horse Wind Expansion (C) (2) 2" xfId="271"/>
    <cellStyle name="_4.13E Montana Energy Tax_04 07E Wild Horse Wind Expansion (C) (2) 2 2" xfId="272"/>
    <cellStyle name="_4.13E Montana Energy Tax_04 07E Wild Horse Wind Expansion (C) (2) 3" xfId="273"/>
    <cellStyle name="_4.13E Montana Energy Tax_04 07E Wild Horse Wind Expansion (C) (2)_Adj Bench DR 3 for Initial Briefs (Electric)" xfId="274"/>
    <cellStyle name="_4.13E Montana Energy Tax_04 07E Wild Horse Wind Expansion (C) (2)_Adj Bench DR 3 for Initial Briefs (Electric) 2" xfId="275"/>
    <cellStyle name="_4.13E Montana Energy Tax_04 07E Wild Horse Wind Expansion (C) (2)_Adj Bench DR 3 for Initial Briefs (Electric) 2 2" xfId="276"/>
    <cellStyle name="_4.13E Montana Energy Tax_04 07E Wild Horse Wind Expansion (C) (2)_Adj Bench DR 3 for Initial Briefs (Electric) 3" xfId="277"/>
    <cellStyle name="_4.13E Montana Energy Tax_04 07E Wild Horse Wind Expansion (C) (2)_Book1" xfId="278"/>
    <cellStyle name="_4.13E Montana Energy Tax_04 07E Wild Horse Wind Expansion (C) (2)_Electric Rev Req Model (2009 GRC) " xfId="279"/>
    <cellStyle name="_4.13E Montana Energy Tax_04 07E Wild Horse Wind Expansion (C) (2)_Electric Rev Req Model (2009 GRC)  2" xfId="280"/>
    <cellStyle name="_4.13E Montana Energy Tax_04 07E Wild Horse Wind Expansion (C) (2)_Electric Rev Req Model (2009 GRC)  2 2" xfId="281"/>
    <cellStyle name="_4.13E Montana Energy Tax_04 07E Wild Horse Wind Expansion (C) (2)_Electric Rev Req Model (2009 GRC)  3" xfId="282"/>
    <cellStyle name="_4.13E Montana Energy Tax_04 07E Wild Horse Wind Expansion (C) (2)_Electric Rev Req Model (2009 GRC) Rebuttal" xfId="283"/>
    <cellStyle name="_4.13E Montana Energy Tax_04 07E Wild Horse Wind Expansion (C) (2)_Electric Rev Req Model (2009 GRC) Rebuttal 2" xfId="284"/>
    <cellStyle name="_4.13E Montana Energy Tax_04 07E Wild Horse Wind Expansion (C) (2)_Electric Rev Req Model (2009 GRC) Rebuttal 2 2" xfId="285"/>
    <cellStyle name="_4.13E Montana Energy Tax_04 07E Wild Horse Wind Expansion (C) (2)_Electric Rev Req Model (2009 GRC) Rebuttal 3" xfId="286"/>
    <cellStyle name="_4.13E Montana Energy Tax_04 07E Wild Horse Wind Expansion (C) (2)_Electric Rev Req Model (2009 GRC) Rebuttal REmoval of New  WH Solar AdjustMI" xfId="287"/>
    <cellStyle name="_4.13E Montana Energy Tax_04 07E Wild Horse Wind Expansion (C) (2)_Electric Rev Req Model (2009 GRC) Rebuttal REmoval of New  WH Solar AdjustMI 2" xfId="288"/>
    <cellStyle name="_4.13E Montana Energy Tax_04 07E Wild Horse Wind Expansion (C) (2)_Electric Rev Req Model (2009 GRC) Rebuttal REmoval of New  WH Solar AdjustMI 2 2" xfId="289"/>
    <cellStyle name="_4.13E Montana Energy Tax_04 07E Wild Horse Wind Expansion (C) (2)_Electric Rev Req Model (2009 GRC) Rebuttal REmoval of New  WH Solar AdjustMI 3" xfId="290"/>
    <cellStyle name="_4.13E Montana Energy Tax_04 07E Wild Horse Wind Expansion (C) (2)_Electric Rev Req Model (2009 GRC) Revised 01-18-2010" xfId="291"/>
    <cellStyle name="_4.13E Montana Energy Tax_04 07E Wild Horse Wind Expansion (C) (2)_Electric Rev Req Model (2009 GRC) Revised 01-18-2010 2" xfId="292"/>
    <cellStyle name="_4.13E Montana Energy Tax_04 07E Wild Horse Wind Expansion (C) (2)_Electric Rev Req Model (2009 GRC) Revised 01-18-2010 2 2" xfId="293"/>
    <cellStyle name="_4.13E Montana Energy Tax_04 07E Wild Horse Wind Expansion (C) (2)_Electric Rev Req Model (2009 GRC) Revised 01-18-2010 3" xfId="294"/>
    <cellStyle name="_4.13E Montana Energy Tax_04 07E Wild Horse Wind Expansion (C) (2)_Electric Rev Req Model (2010 GRC)" xfId="295"/>
    <cellStyle name="_4.13E Montana Energy Tax_04 07E Wild Horse Wind Expansion (C) (2)_Electric Rev Req Model (2010 GRC) SF" xfId="296"/>
    <cellStyle name="_4.13E Montana Energy Tax_04 07E Wild Horse Wind Expansion (C) (2)_Final Order Electric EXHIBIT A-1" xfId="297"/>
    <cellStyle name="_4.13E Montana Energy Tax_04 07E Wild Horse Wind Expansion (C) (2)_Final Order Electric EXHIBIT A-1 2" xfId="298"/>
    <cellStyle name="_4.13E Montana Energy Tax_04 07E Wild Horse Wind Expansion (C) (2)_Final Order Electric EXHIBIT A-1 2 2" xfId="299"/>
    <cellStyle name="_4.13E Montana Energy Tax_04 07E Wild Horse Wind Expansion (C) (2)_Final Order Electric EXHIBIT A-1 3" xfId="300"/>
    <cellStyle name="_4.13E Montana Energy Tax_04 07E Wild Horse Wind Expansion (C) (2)_TENASKA REGULATORY ASSET" xfId="301"/>
    <cellStyle name="_4.13E Montana Energy Tax_04 07E Wild Horse Wind Expansion (C) (2)_TENASKA REGULATORY ASSET 2" xfId="302"/>
    <cellStyle name="_4.13E Montana Energy Tax_04 07E Wild Horse Wind Expansion (C) (2)_TENASKA REGULATORY ASSET 2 2" xfId="303"/>
    <cellStyle name="_4.13E Montana Energy Tax_04 07E Wild Horse Wind Expansion (C) (2)_TENASKA REGULATORY ASSET 3" xfId="304"/>
    <cellStyle name="_4.13E Montana Energy Tax_16.37E Wild Horse Expansion DeferralRevwrkingfile SF" xfId="305"/>
    <cellStyle name="_4.13E Montana Energy Tax_16.37E Wild Horse Expansion DeferralRevwrkingfile SF 2" xfId="306"/>
    <cellStyle name="_4.13E Montana Energy Tax_16.37E Wild Horse Expansion DeferralRevwrkingfile SF 2 2" xfId="307"/>
    <cellStyle name="_4.13E Montana Energy Tax_16.37E Wild Horse Expansion DeferralRevwrkingfile SF 3" xfId="308"/>
    <cellStyle name="_4.13E Montana Energy Tax_2009 Compliance Filing PCA Exhibits for GRC" xfId="309"/>
    <cellStyle name="_4.13E Montana Energy Tax_2009 GRC Compl Filing - Exhibit D" xfId="310"/>
    <cellStyle name="_4.13E Montana Energy Tax_2009 GRC Compl Filing - Exhibit D 2" xfId="311"/>
    <cellStyle name="_4.13E Montana Energy Tax_3.01 Income Statement" xfId="312"/>
    <cellStyle name="_4.13E Montana Energy Tax_4 31 Regulatory Assets and Liabilities  7 06- Exhibit D" xfId="313"/>
    <cellStyle name="_4.13E Montana Energy Tax_4 31 Regulatory Assets and Liabilities  7 06- Exhibit D 2" xfId="314"/>
    <cellStyle name="_4.13E Montana Energy Tax_4 31 Regulatory Assets and Liabilities  7 06- Exhibit D 2 2" xfId="315"/>
    <cellStyle name="_4.13E Montana Energy Tax_4 31 Regulatory Assets and Liabilities  7 06- Exhibit D 3" xfId="316"/>
    <cellStyle name="_4.13E Montana Energy Tax_4 31 Regulatory Assets and Liabilities  7 06- Exhibit D_NIM Summary" xfId="317"/>
    <cellStyle name="_4.13E Montana Energy Tax_4 31 Regulatory Assets and Liabilities  7 06- Exhibit D_NIM Summary 2" xfId="318"/>
    <cellStyle name="_4.13E Montana Energy Tax_4 32 Regulatory Assets and Liabilities  7 06- Exhibit D" xfId="319"/>
    <cellStyle name="_4.13E Montana Energy Tax_4 32 Regulatory Assets and Liabilities  7 06- Exhibit D 2" xfId="320"/>
    <cellStyle name="_4.13E Montana Energy Tax_4 32 Regulatory Assets and Liabilities  7 06- Exhibit D 2 2" xfId="321"/>
    <cellStyle name="_4.13E Montana Energy Tax_4 32 Regulatory Assets and Liabilities  7 06- Exhibit D 3" xfId="322"/>
    <cellStyle name="_4.13E Montana Energy Tax_4 32 Regulatory Assets and Liabilities  7 06- Exhibit D_NIM Summary" xfId="323"/>
    <cellStyle name="_4.13E Montana Energy Tax_4 32 Regulatory Assets and Liabilities  7 06- Exhibit D_NIM Summary 2" xfId="324"/>
    <cellStyle name="_4.13E Montana Energy Tax_AURORA Total New" xfId="325"/>
    <cellStyle name="_4.13E Montana Energy Tax_AURORA Total New 2" xfId="326"/>
    <cellStyle name="_4.13E Montana Energy Tax_Book2" xfId="327"/>
    <cellStyle name="_4.13E Montana Energy Tax_Book2 2" xfId="328"/>
    <cellStyle name="_4.13E Montana Energy Tax_Book2 2 2" xfId="329"/>
    <cellStyle name="_4.13E Montana Energy Tax_Book2 3" xfId="330"/>
    <cellStyle name="_4.13E Montana Energy Tax_Book2_Adj Bench DR 3 for Initial Briefs (Electric)" xfId="331"/>
    <cellStyle name="_4.13E Montana Energy Tax_Book2_Adj Bench DR 3 for Initial Briefs (Electric) 2" xfId="332"/>
    <cellStyle name="_4.13E Montana Energy Tax_Book2_Adj Bench DR 3 for Initial Briefs (Electric) 2 2" xfId="333"/>
    <cellStyle name="_4.13E Montana Energy Tax_Book2_Adj Bench DR 3 for Initial Briefs (Electric) 3" xfId="334"/>
    <cellStyle name="_4.13E Montana Energy Tax_Book2_Electric Rev Req Model (2009 GRC) Rebuttal" xfId="335"/>
    <cellStyle name="_4.13E Montana Energy Tax_Book2_Electric Rev Req Model (2009 GRC) Rebuttal 2" xfId="336"/>
    <cellStyle name="_4.13E Montana Energy Tax_Book2_Electric Rev Req Model (2009 GRC) Rebuttal 2 2" xfId="337"/>
    <cellStyle name="_4.13E Montana Energy Tax_Book2_Electric Rev Req Model (2009 GRC) Rebuttal 3" xfId="338"/>
    <cellStyle name="_4.13E Montana Energy Tax_Book2_Electric Rev Req Model (2009 GRC) Rebuttal REmoval of New  WH Solar AdjustMI" xfId="339"/>
    <cellStyle name="_4.13E Montana Energy Tax_Book2_Electric Rev Req Model (2009 GRC) Rebuttal REmoval of New  WH Solar AdjustMI 2" xfId="340"/>
    <cellStyle name="_4.13E Montana Energy Tax_Book2_Electric Rev Req Model (2009 GRC) Rebuttal REmoval of New  WH Solar AdjustMI 2 2" xfId="341"/>
    <cellStyle name="_4.13E Montana Energy Tax_Book2_Electric Rev Req Model (2009 GRC) Rebuttal REmoval of New  WH Solar AdjustMI 3" xfId="342"/>
    <cellStyle name="_4.13E Montana Energy Tax_Book2_Electric Rev Req Model (2009 GRC) Revised 01-18-2010" xfId="343"/>
    <cellStyle name="_4.13E Montana Energy Tax_Book2_Electric Rev Req Model (2009 GRC) Revised 01-18-2010 2" xfId="344"/>
    <cellStyle name="_4.13E Montana Energy Tax_Book2_Electric Rev Req Model (2009 GRC) Revised 01-18-2010 2 2" xfId="345"/>
    <cellStyle name="_4.13E Montana Energy Tax_Book2_Electric Rev Req Model (2009 GRC) Revised 01-18-2010 3" xfId="346"/>
    <cellStyle name="_4.13E Montana Energy Tax_Book2_Final Order Electric EXHIBIT A-1" xfId="347"/>
    <cellStyle name="_4.13E Montana Energy Tax_Book2_Final Order Electric EXHIBIT A-1 2" xfId="348"/>
    <cellStyle name="_4.13E Montana Energy Tax_Book2_Final Order Electric EXHIBIT A-1 2 2" xfId="349"/>
    <cellStyle name="_4.13E Montana Energy Tax_Book2_Final Order Electric EXHIBIT A-1 3" xfId="350"/>
    <cellStyle name="_4.13E Montana Energy Tax_Book4" xfId="351"/>
    <cellStyle name="_4.13E Montana Energy Tax_Book4 2" xfId="352"/>
    <cellStyle name="_4.13E Montana Energy Tax_Book4 2 2" xfId="353"/>
    <cellStyle name="_4.13E Montana Energy Tax_Book4 3" xfId="354"/>
    <cellStyle name="_4.13E Montana Energy Tax_Book9" xfId="355"/>
    <cellStyle name="_4.13E Montana Energy Tax_Book9 2" xfId="356"/>
    <cellStyle name="_4.13E Montana Energy Tax_Book9 2 2" xfId="357"/>
    <cellStyle name="_4.13E Montana Energy Tax_Book9 3" xfId="358"/>
    <cellStyle name="_4.13E Montana Energy Tax_Chelan PUD Power Costs (8-10)" xfId="359"/>
    <cellStyle name="_4.13E Montana Energy Tax_INPUTS" xfId="360"/>
    <cellStyle name="_4.13E Montana Energy Tax_INPUTS 2" xfId="361"/>
    <cellStyle name="_4.13E Montana Energy Tax_INPUTS 2 2" xfId="362"/>
    <cellStyle name="_4.13E Montana Energy Tax_INPUTS 3" xfId="363"/>
    <cellStyle name="_4.13E Montana Energy Tax_NIM Summary" xfId="364"/>
    <cellStyle name="_4.13E Montana Energy Tax_NIM Summary 09GRC" xfId="365"/>
    <cellStyle name="_4.13E Montana Energy Tax_NIM Summary 09GRC 2" xfId="366"/>
    <cellStyle name="_4.13E Montana Energy Tax_NIM Summary 2" xfId="367"/>
    <cellStyle name="_4.13E Montana Energy Tax_NIM Summary 3" xfId="368"/>
    <cellStyle name="_4.13E Montana Energy Tax_NIM Summary 4" xfId="369"/>
    <cellStyle name="_4.13E Montana Energy Tax_NIM Summary 5" xfId="370"/>
    <cellStyle name="_4.13E Montana Energy Tax_NIM Summary 6" xfId="371"/>
    <cellStyle name="_4.13E Montana Energy Tax_NIM Summary 7" xfId="372"/>
    <cellStyle name="_4.13E Montana Energy Tax_NIM Summary 8" xfId="373"/>
    <cellStyle name="_4.13E Montana Energy Tax_NIM Summary 9" xfId="374"/>
    <cellStyle name="_4.13E Montana Energy Tax_PCA 10 -  Exhibit D from A Kellogg Jan 2011" xfId="375"/>
    <cellStyle name="_4.13E Montana Energy Tax_PCA 10 -  Exhibit D from A Kellogg July 2011" xfId="376"/>
    <cellStyle name="_4.13E Montana Energy Tax_PCA 10 -  Exhibit D from S Free Rcv'd 12-11" xfId="377"/>
    <cellStyle name="_4.13E Montana Energy Tax_PCA 9 -  Exhibit D April 2010" xfId="378"/>
    <cellStyle name="_4.13E Montana Energy Tax_PCA 9 -  Exhibit D April 2010 (3)" xfId="379"/>
    <cellStyle name="_4.13E Montana Energy Tax_PCA 9 -  Exhibit D April 2010 (3) 2" xfId="380"/>
    <cellStyle name="_4.13E Montana Energy Tax_PCA 9 -  Exhibit D Nov 2010" xfId="381"/>
    <cellStyle name="_4.13E Montana Energy Tax_PCA 9 - Exhibit D at August 2010" xfId="382"/>
    <cellStyle name="_4.13E Montana Energy Tax_PCA 9 - Exhibit D June 2010 GRC" xfId="383"/>
    <cellStyle name="_4.13E Montana Energy Tax_Power Costs - Comparison bx Rbtl-Staff-Jt-PC" xfId="384"/>
    <cellStyle name="_4.13E Montana Energy Tax_Power Costs - Comparison bx Rbtl-Staff-Jt-PC 2" xfId="385"/>
    <cellStyle name="_4.13E Montana Energy Tax_Power Costs - Comparison bx Rbtl-Staff-Jt-PC 2 2" xfId="386"/>
    <cellStyle name="_4.13E Montana Energy Tax_Power Costs - Comparison bx Rbtl-Staff-Jt-PC 3" xfId="387"/>
    <cellStyle name="_4.13E Montana Energy Tax_Power Costs - Comparison bx Rbtl-Staff-Jt-PC_Adj Bench DR 3 for Initial Briefs (Electric)" xfId="388"/>
    <cellStyle name="_4.13E Montana Energy Tax_Power Costs - Comparison bx Rbtl-Staff-Jt-PC_Adj Bench DR 3 for Initial Briefs (Electric) 2" xfId="389"/>
    <cellStyle name="_4.13E Montana Energy Tax_Power Costs - Comparison bx Rbtl-Staff-Jt-PC_Adj Bench DR 3 for Initial Briefs (Electric) 2 2" xfId="390"/>
    <cellStyle name="_4.13E Montana Energy Tax_Power Costs - Comparison bx Rbtl-Staff-Jt-PC_Adj Bench DR 3 for Initial Briefs (Electric) 3" xfId="391"/>
    <cellStyle name="_4.13E Montana Energy Tax_Power Costs - Comparison bx Rbtl-Staff-Jt-PC_Electric Rev Req Model (2009 GRC) Rebuttal" xfId="392"/>
    <cellStyle name="_4.13E Montana Energy Tax_Power Costs - Comparison bx Rbtl-Staff-Jt-PC_Electric Rev Req Model (2009 GRC) Rebuttal 2" xfId="393"/>
    <cellStyle name="_4.13E Montana Energy Tax_Power Costs - Comparison bx Rbtl-Staff-Jt-PC_Electric Rev Req Model (2009 GRC) Rebuttal 2 2" xfId="394"/>
    <cellStyle name="_4.13E Montana Energy Tax_Power Costs - Comparison bx Rbtl-Staff-Jt-PC_Electric Rev Req Model (2009 GRC) Rebuttal 3" xfId="395"/>
    <cellStyle name="_4.13E Montana Energy Tax_Power Costs - Comparison bx Rbtl-Staff-Jt-PC_Electric Rev Req Model (2009 GRC) Rebuttal REmoval of New  WH Solar AdjustMI" xfId="396"/>
    <cellStyle name="_4.13E Montana Energy Tax_Power Costs - Comparison bx Rbtl-Staff-Jt-PC_Electric Rev Req Model (2009 GRC) Rebuttal REmoval of New  WH Solar AdjustMI 2" xfId="397"/>
    <cellStyle name="_4.13E Montana Energy Tax_Power Costs - Comparison bx Rbtl-Staff-Jt-PC_Electric Rev Req Model (2009 GRC) Rebuttal REmoval of New  WH Solar AdjustMI 2 2" xfId="398"/>
    <cellStyle name="_4.13E Montana Energy Tax_Power Costs - Comparison bx Rbtl-Staff-Jt-PC_Electric Rev Req Model (2009 GRC) Rebuttal REmoval of New  WH Solar AdjustMI 3" xfId="399"/>
    <cellStyle name="_4.13E Montana Energy Tax_Power Costs - Comparison bx Rbtl-Staff-Jt-PC_Electric Rev Req Model (2009 GRC) Revised 01-18-2010" xfId="400"/>
    <cellStyle name="_4.13E Montana Energy Tax_Power Costs - Comparison bx Rbtl-Staff-Jt-PC_Electric Rev Req Model (2009 GRC) Revised 01-18-2010 2" xfId="401"/>
    <cellStyle name="_4.13E Montana Energy Tax_Power Costs - Comparison bx Rbtl-Staff-Jt-PC_Electric Rev Req Model (2009 GRC) Revised 01-18-2010 2 2" xfId="402"/>
    <cellStyle name="_4.13E Montana Energy Tax_Power Costs - Comparison bx Rbtl-Staff-Jt-PC_Electric Rev Req Model (2009 GRC) Revised 01-18-2010 3" xfId="403"/>
    <cellStyle name="_4.13E Montana Energy Tax_Power Costs - Comparison bx Rbtl-Staff-Jt-PC_Final Order Electric EXHIBIT A-1" xfId="404"/>
    <cellStyle name="_4.13E Montana Energy Tax_Power Costs - Comparison bx Rbtl-Staff-Jt-PC_Final Order Electric EXHIBIT A-1 2" xfId="405"/>
    <cellStyle name="_4.13E Montana Energy Tax_Power Costs - Comparison bx Rbtl-Staff-Jt-PC_Final Order Electric EXHIBIT A-1 2 2" xfId="406"/>
    <cellStyle name="_4.13E Montana Energy Tax_Power Costs - Comparison bx Rbtl-Staff-Jt-PC_Final Order Electric EXHIBIT A-1 3" xfId="407"/>
    <cellStyle name="_4.13E Montana Energy Tax_Production Adj 4.37" xfId="408"/>
    <cellStyle name="_4.13E Montana Energy Tax_Production Adj 4.37 2" xfId="409"/>
    <cellStyle name="_4.13E Montana Energy Tax_Production Adj 4.37 2 2" xfId="410"/>
    <cellStyle name="_4.13E Montana Energy Tax_Production Adj 4.37 3" xfId="411"/>
    <cellStyle name="_4.13E Montana Energy Tax_Purchased Power Adj 4.03" xfId="412"/>
    <cellStyle name="_4.13E Montana Energy Tax_Purchased Power Adj 4.03 2" xfId="413"/>
    <cellStyle name="_4.13E Montana Energy Tax_Purchased Power Adj 4.03 2 2" xfId="414"/>
    <cellStyle name="_4.13E Montana Energy Tax_Purchased Power Adj 4.03 3" xfId="415"/>
    <cellStyle name="_4.13E Montana Energy Tax_Rebuttal Power Costs" xfId="416"/>
    <cellStyle name="_4.13E Montana Energy Tax_Rebuttal Power Costs 2" xfId="417"/>
    <cellStyle name="_4.13E Montana Energy Tax_Rebuttal Power Costs 2 2" xfId="418"/>
    <cellStyle name="_4.13E Montana Energy Tax_Rebuttal Power Costs 3" xfId="419"/>
    <cellStyle name="_4.13E Montana Energy Tax_Rebuttal Power Costs_Adj Bench DR 3 for Initial Briefs (Electric)" xfId="420"/>
    <cellStyle name="_4.13E Montana Energy Tax_Rebuttal Power Costs_Adj Bench DR 3 for Initial Briefs (Electric) 2" xfId="421"/>
    <cellStyle name="_4.13E Montana Energy Tax_Rebuttal Power Costs_Adj Bench DR 3 for Initial Briefs (Electric) 2 2" xfId="422"/>
    <cellStyle name="_4.13E Montana Energy Tax_Rebuttal Power Costs_Adj Bench DR 3 for Initial Briefs (Electric) 3" xfId="423"/>
    <cellStyle name="_4.13E Montana Energy Tax_Rebuttal Power Costs_Electric Rev Req Model (2009 GRC) Rebuttal" xfId="424"/>
    <cellStyle name="_4.13E Montana Energy Tax_Rebuttal Power Costs_Electric Rev Req Model (2009 GRC) Rebuttal 2" xfId="425"/>
    <cellStyle name="_4.13E Montana Energy Tax_Rebuttal Power Costs_Electric Rev Req Model (2009 GRC) Rebuttal 2 2" xfId="426"/>
    <cellStyle name="_4.13E Montana Energy Tax_Rebuttal Power Costs_Electric Rev Req Model (2009 GRC) Rebuttal 3" xfId="427"/>
    <cellStyle name="_4.13E Montana Energy Tax_Rebuttal Power Costs_Electric Rev Req Model (2009 GRC) Rebuttal REmoval of New  WH Solar AdjustMI" xfId="428"/>
    <cellStyle name="_4.13E Montana Energy Tax_Rebuttal Power Costs_Electric Rev Req Model (2009 GRC) Rebuttal REmoval of New  WH Solar AdjustMI 2" xfId="429"/>
    <cellStyle name="_4.13E Montana Energy Tax_Rebuttal Power Costs_Electric Rev Req Model (2009 GRC) Rebuttal REmoval of New  WH Solar AdjustMI 2 2" xfId="430"/>
    <cellStyle name="_4.13E Montana Energy Tax_Rebuttal Power Costs_Electric Rev Req Model (2009 GRC) Rebuttal REmoval of New  WH Solar AdjustMI 3" xfId="431"/>
    <cellStyle name="_4.13E Montana Energy Tax_Rebuttal Power Costs_Electric Rev Req Model (2009 GRC) Revised 01-18-2010" xfId="432"/>
    <cellStyle name="_4.13E Montana Energy Tax_Rebuttal Power Costs_Electric Rev Req Model (2009 GRC) Revised 01-18-2010 2" xfId="433"/>
    <cellStyle name="_4.13E Montana Energy Tax_Rebuttal Power Costs_Electric Rev Req Model (2009 GRC) Revised 01-18-2010 2 2" xfId="434"/>
    <cellStyle name="_4.13E Montana Energy Tax_Rebuttal Power Costs_Electric Rev Req Model (2009 GRC) Revised 01-18-2010 3" xfId="435"/>
    <cellStyle name="_4.13E Montana Energy Tax_Rebuttal Power Costs_Final Order Electric EXHIBIT A-1" xfId="436"/>
    <cellStyle name="_4.13E Montana Energy Tax_Rebuttal Power Costs_Final Order Electric EXHIBIT A-1 2" xfId="437"/>
    <cellStyle name="_4.13E Montana Energy Tax_Rebuttal Power Costs_Final Order Electric EXHIBIT A-1 2 2" xfId="438"/>
    <cellStyle name="_4.13E Montana Energy Tax_Rebuttal Power Costs_Final Order Electric EXHIBIT A-1 3" xfId="439"/>
    <cellStyle name="_4.13E Montana Energy Tax_ROR &amp; CONV FACTOR" xfId="440"/>
    <cellStyle name="_4.13E Montana Energy Tax_ROR &amp; CONV FACTOR 2" xfId="441"/>
    <cellStyle name="_4.13E Montana Energy Tax_ROR &amp; CONV FACTOR 2 2" xfId="442"/>
    <cellStyle name="_4.13E Montana Energy Tax_ROR &amp; CONV FACTOR 3" xfId="443"/>
    <cellStyle name="_4.13E Montana Energy Tax_ROR 5.02" xfId="444"/>
    <cellStyle name="_4.13E Montana Energy Tax_ROR 5.02 2" xfId="445"/>
    <cellStyle name="_4.13E Montana Energy Tax_ROR 5.02 2 2" xfId="446"/>
    <cellStyle name="_4.13E Montana Energy Tax_ROR 5.02 3" xfId="447"/>
    <cellStyle name="_4.13E Montana Energy Tax_Wind Integration 10GRC" xfId="448"/>
    <cellStyle name="_4.13E Montana Energy Tax_Wind Integration 10GRC 2" xfId="449"/>
    <cellStyle name="_4.17E Montana Energy Tax Working File" xfId="450"/>
    <cellStyle name="_5 year summary (9-25-09)" xfId="451"/>
    <cellStyle name="_5.03G-Conversion Factor Working FileMI" xfId="452"/>
    <cellStyle name="_x0013__Adj Bench DR 3 for Initial Briefs (Electric)" xfId="453"/>
    <cellStyle name="_x0013__Adj Bench DR 3 for Initial Briefs (Electric) 2" xfId="454"/>
    <cellStyle name="_x0013__Adj Bench DR 3 for Initial Briefs (Electric) 2 2" xfId="455"/>
    <cellStyle name="_x0013__Adj Bench DR 3 for Initial Briefs (Electric) 3" xfId="456"/>
    <cellStyle name="_AURORA WIP" xfId="457"/>
    <cellStyle name="_AURORA WIP 2" xfId="458"/>
    <cellStyle name="_AURORA WIP 2 2" xfId="459"/>
    <cellStyle name="_AURORA WIP 3" xfId="460"/>
    <cellStyle name="_AURORA WIP_Chelan PUD Power Costs (8-10)" xfId="461"/>
    <cellStyle name="_AURORA WIP_DEM-WP(C) Costs Not In AURORA 2010GRC As Filed" xfId="462"/>
    <cellStyle name="_AURORA WIP_DEM-WP(C) Costs Not In AURORA 2010GRC As Filed 2" xfId="463"/>
    <cellStyle name="_AURORA WIP_NIM Summary" xfId="464"/>
    <cellStyle name="_AURORA WIP_NIM Summary 09GRC" xfId="465"/>
    <cellStyle name="_AURORA WIP_NIM Summary 09GRC 2" xfId="466"/>
    <cellStyle name="_AURORA WIP_NIM Summary 2" xfId="467"/>
    <cellStyle name="_AURORA WIP_NIM Summary 3" xfId="468"/>
    <cellStyle name="_AURORA WIP_NIM Summary 4" xfId="469"/>
    <cellStyle name="_AURORA WIP_NIM Summary 5" xfId="470"/>
    <cellStyle name="_AURORA WIP_NIM Summary 6" xfId="471"/>
    <cellStyle name="_AURORA WIP_NIM Summary 7" xfId="472"/>
    <cellStyle name="_AURORA WIP_NIM Summary 8" xfId="473"/>
    <cellStyle name="_AURORA WIP_NIM Summary 9" xfId="474"/>
    <cellStyle name="_AURORA WIP_PCA 9 -  Exhibit D April 2010 (3)" xfId="475"/>
    <cellStyle name="_AURORA WIP_PCA 9 -  Exhibit D April 2010 (3) 2" xfId="476"/>
    <cellStyle name="_AURORA WIP_Reconciliation" xfId="477"/>
    <cellStyle name="_AURORA WIP_Reconciliation 2" xfId="478"/>
    <cellStyle name="_AURORA WIP_Wind Integration 10GRC" xfId="479"/>
    <cellStyle name="_AURORA WIP_Wind Integration 10GRC 2" xfId="480"/>
    <cellStyle name="_Book1" xfId="481"/>
    <cellStyle name="_x0013__Book1" xfId="482"/>
    <cellStyle name="_Book1 (2)" xfId="483"/>
    <cellStyle name="_Book1 (2) 2" xfId="484"/>
    <cellStyle name="_Book1 (2) 2 2" xfId="485"/>
    <cellStyle name="_Book1 (2) 2 2 2" xfId="486"/>
    <cellStyle name="_Book1 (2) 2 3" xfId="487"/>
    <cellStyle name="_Book1 (2) 3" xfId="488"/>
    <cellStyle name="_Book1 (2) 3 2" xfId="489"/>
    <cellStyle name="_Book1 (2) 3 2 2" xfId="490"/>
    <cellStyle name="_Book1 (2) 3 3" xfId="491"/>
    <cellStyle name="_Book1 (2) 3 3 2" xfId="492"/>
    <cellStyle name="_Book1 (2) 3 4" xfId="493"/>
    <cellStyle name="_Book1 (2) 3 4 2" xfId="494"/>
    <cellStyle name="_Book1 (2) 4" xfId="495"/>
    <cellStyle name="_Book1 (2) 4 2" xfId="496"/>
    <cellStyle name="_Book1 (2) 5" xfId="497"/>
    <cellStyle name="_Book1 (2) 6" xfId="498"/>
    <cellStyle name="_Book1 (2) 7" xfId="499"/>
    <cellStyle name="_Book1 (2)_04 07E Wild Horse Wind Expansion (C) (2)" xfId="500"/>
    <cellStyle name="_Book1 (2)_04 07E Wild Horse Wind Expansion (C) (2) 2" xfId="501"/>
    <cellStyle name="_Book1 (2)_04 07E Wild Horse Wind Expansion (C) (2) 2 2" xfId="502"/>
    <cellStyle name="_Book1 (2)_04 07E Wild Horse Wind Expansion (C) (2) 3" xfId="503"/>
    <cellStyle name="_Book1 (2)_04 07E Wild Horse Wind Expansion (C) (2)_Adj Bench DR 3 for Initial Briefs (Electric)" xfId="504"/>
    <cellStyle name="_Book1 (2)_04 07E Wild Horse Wind Expansion (C) (2)_Adj Bench DR 3 for Initial Briefs (Electric) 2" xfId="505"/>
    <cellStyle name="_Book1 (2)_04 07E Wild Horse Wind Expansion (C) (2)_Adj Bench DR 3 for Initial Briefs (Electric) 2 2" xfId="506"/>
    <cellStyle name="_Book1 (2)_04 07E Wild Horse Wind Expansion (C) (2)_Adj Bench DR 3 for Initial Briefs (Electric) 3" xfId="507"/>
    <cellStyle name="_Book1 (2)_04 07E Wild Horse Wind Expansion (C) (2)_Book1" xfId="508"/>
    <cellStyle name="_Book1 (2)_04 07E Wild Horse Wind Expansion (C) (2)_Electric Rev Req Model (2009 GRC) " xfId="509"/>
    <cellStyle name="_Book1 (2)_04 07E Wild Horse Wind Expansion (C) (2)_Electric Rev Req Model (2009 GRC)  2" xfId="510"/>
    <cellStyle name="_Book1 (2)_04 07E Wild Horse Wind Expansion (C) (2)_Electric Rev Req Model (2009 GRC)  2 2" xfId="511"/>
    <cellStyle name="_Book1 (2)_04 07E Wild Horse Wind Expansion (C) (2)_Electric Rev Req Model (2009 GRC)  3" xfId="512"/>
    <cellStyle name="_Book1 (2)_04 07E Wild Horse Wind Expansion (C) (2)_Electric Rev Req Model (2009 GRC) Rebuttal" xfId="513"/>
    <cellStyle name="_Book1 (2)_04 07E Wild Horse Wind Expansion (C) (2)_Electric Rev Req Model (2009 GRC) Rebuttal 2" xfId="514"/>
    <cellStyle name="_Book1 (2)_04 07E Wild Horse Wind Expansion (C) (2)_Electric Rev Req Model (2009 GRC) Rebuttal 2 2" xfId="515"/>
    <cellStyle name="_Book1 (2)_04 07E Wild Horse Wind Expansion (C) (2)_Electric Rev Req Model (2009 GRC) Rebuttal 3" xfId="516"/>
    <cellStyle name="_Book1 (2)_04 07E Wild Horse Wind Expansion (C) (2)_Electric Rev Req Model (2009 GRC) Rebuttal REmoval of New  WH Solar AdjustMI" xfId="517"/>
    <cellStyle name="_Book1 (2)_04 07E Wild Horse Wind Expansion (C) (2)_Electric Rev Req Model (2009 GRC) Rebuttal REmoval of New  WH Solar AdjustMI 2" xfId="518"/>
    <cellStyle name="_Book1 (2)_04 07E Wild Horse Wind Expansion (C) (2)_Electric Rev Req Model (2009 GRC) Rebuttal REmoval of New  WH Solar AdjustMI 2 2" xfId="519"/>
    <cellStyle name="_Book1 (2)_04 07E Wild Horse Wind Expansion (C) (2)_Electric Rev Req Model (2009 GRC) Rebuttal REmoval of New  WH Solar AdjustMI 3" xfId="520"/>
    <cellStyle name="_Book1 (2)_04 07E Wild Horse Wind Expansion (C) (2)_Electric Rev Req Model (2009 GRC) Revised 01-18-2010" xfId="521"/>
    <cellStyle name="_Book1 (2)_04 07E Wild Horse Wind Expansion (C) (2)_Electric Rev Req Model (2009 GRC) Revised 01-18-2010 2" xfId="522"/>
    <cellStyle name="_Book1 (2)_04 07E Wild Horse Wind Expansion (C) (2)_Electric Rev Req Model (2009 GRC) Revised 01-18-2010 2 2" xfId="523"/>
    <cellStyle name="_Book1 (2)_04 07E Wild Horse Wind Expansion (C) (2)_Electric Rev Req Model (2009 GRC) Revised 01-18-2010 3" xfId="524"/>
    <cellStyle name="_Book1 (2)_04 07E Wild Horse Wind Expansion (C) (2)_Electric Rev Req Model (2010 GRC)" xfId="525"/>
    <cellStyle name="_Book1 (2)_04 07E Wild Horse Wind Expansion (C) (2)_Electric Rev Req Model (2010 GRC) SF" xfId="526"/>
    <cellStyle name="_Book1 (2)_04 07E Wild Horse Wind Expansion (C) (2)_Final Order Electric EXHIBIT A-1" xfId="527"/>
    <cellStyle name="_Book1 (2)_04 07E Wild Horse Wind Expansion (C) (2)_Final Order Electric EXHIBIT A-1 2" xfId="528"/>
    <cellStyle name="_Book1 (2)_04 07E Wild Horse Wind Expansion (C) (2)_Final Order Electric EXHIBIT A-1 2 2" xfId="529"/>
    <cellStyle name="_Book1 (2)_04 07E Wild Horse Wind Expansion (C) (2)_Final Order Electric EXHIBIT A-1 3" xfId="530"/>
    <cellStyle name="_Book1 (2)_04 07E Wild Horse Wind Expansion (C) (2)_TENASKA REGULATORY ASSET" xfId="531"/>
    <cellStyle name="_Book1 (2)_04 07E Wild Horse Wind Expansion (C) (2)_TENASKA REGULATORY ASSET 2" xfId="532"/>
    <cellStyle name="_Book1 (2)_04 07E Wild Horse Wind Expansion (C) (2)_TENASKA REGULATORY ASSET 2 2" xfId="533"/>
    <cellStyle name="_Book1 (2)_04 07E Wild Horse Wind Expansion (C) (2)_TENASKA REGULATORY ASSET 3" xfId="534"/>
    <cellStyle name="_Book1 (2)_16.37E Wild Horse Expansion DeferralRevwrkingfile SF" xfId="535"/>
    <cellStyle name="_Book1 (2)_16.37E Wild Horse Expansion DeferralRevwrkingfile SF 2" xfId="536"/>
    <cellStyle name="_Book1 (2)_16.37E Wild Horse Expansion DeferralRevwrkingfile SF 2 2" xfId="537"/>
    <cellStyle name="_Book1 (2)_16.37E Wild Horse Expansion DeferralRevwrkingfile SF 3" xfId="538"/>
    <cellStyle name="_Book1 (2)_2009 Compliance Filing PCA Exhibits for GRC" xfId="539"/>
    <cellStyle name="_Book1 (2)_2009 GRC Compl Filing - Exhibit D" xfId="540"/>
    <cellStyle name="_Book1 (2)_2009 GRC Compl Filing - Exhibit D 2" xfId="541"/>
    <cellStyle name="_Book1 (2)_3.01 Income Statement" xfId="542"/>
    <cellStyle name="_Book1 (2)_4 31 Regulatory Assets and Liabilities  7 06- Exhibit D" xfId="543"/>
    <cellStyle name="_Book1 (2)_4 31 Regulatory Assets and Liabilities  7 06- Exhibit D 2" xfId="544"/>
    <cellStyle name="_Book1 (2)_4 31 Regulatory Assets and Liabilities  7 06- Exhibit D 2 2" xfId="545"/>
    <cellStyle name="_Book1 (2)_4 31 Regulatory Assets and Liabilities  7 06- Exhibit D 3" xfId="546"/>
    <cellStyle name="_Book1 (2)_4 31 Regulatory Assets and Liabilities  7 06- Exhibit D_NIM Summary" xfId="547"/>
    <cellStyle name="_Book1 (2)_4 31 Regulatory Assets and Liabilities  7 06- Exhibit D_NIM Summary 2" xfId="548"/>
    <cellStyle name="_Book1 (2)_4 32 Regulatory Assets and Liabilities  7 06- Exhibit D" xfId="549"/>
    <cellStyle name="_Book1 (2)_4 32 Regulatory Assets and Liabilities  7 06- Exhibit D 2" xfId="550"/>
    <cellStyle name="_Book1 (2)_4 32 Regulatory Assets and Liabilities  7 06- Exhibit D 2 2" xfId="551"/>
    <cellStyle name="_Book1 (2)_4 32 Regulatory Assets and Liabilities  7 06- Exhibit D 3" xfId="552"/>
    <cellStyle name="_Book1 (2)_4 32 Regulatory Assets and Liabilities  7 06- Exhibit D_NIM Summary" xfId="553"/>
    <cellStyle name="_Book1 (2)_4 32 Regulatory Assets and Liabilities  7 06- Exhibit D_NIM Summary 2" xfId="554"/>
    <cellStyle name="_Book1 (2)_ACCOUNTS" xfId="555"/>
    <cellStyle name="_Book1 (2)_AURORA Total New" xfId="556"/>
    <cellStyle name="_Book1 (2)_AURORA Total New 2" xfId="557"/>
    <cellStyle name="_Book1 (2)_Book2" xfId="558"/>
    <cellStyle name="_Book1 (2)_Book2 2" xfId="559"/>
    <cellStyle name="_Book1 (2)_Book2 2 2" xfId="560"/>
    <cellStyle name="_Book1 (2)_Book2 3" xfId="561"/>
    <cellStyle name="_Book1 (2)_Book2_Adj Bench DR 3 for Initial Briefs (Electric)" xfId="562"/>
    <cellStyle name="_Book1 (2)_Book2_Adj Bench DR 3 for Initial Briefs (Electric) 2" xfId="563"/>
    <cellStyle name="_Book1 (2)_Book2_Adj Bench DR 3 for Initial Briefs (Electric) 2 2" xfId="564"/>
    <cellStyle name="_Book1 (2)_Book2_Adj Bench DR 3 for Initial Briefs (Electric) 3" xfId="565"/>
    <cellStyle name="_Book1 (2)_Book2_Electric Rev Req Model (2009 GRC) Rebuttal" xfId="566"/>
    <cellStyle name="_Book1 (2)_Book2_Electric Rev Req Model (2009 GRC) Rebuttal 2" xfId="567"/>
    <cellStyle name="_Book1 (2)_Book2_Electric Rev Req Model (2009 GRC) Rebuttal 2 2" xfId="568"/>
    <cellStyle name="_Book1 (2)_Book2_Electric Rev Req Model (2009 GRC) Rebuttal 3" xfId="569"/>
    <cellStyle name="_Book1 (2)_Book2_Electric Rev Req Model (2009 GRC) Rebuttal REmoval of New  WH Solar AdjustMI" xfId="570"/>
    <cellStyle name="_Book1 (2)_Book2_Electric Rev Req Model (2009 GRC) Rebuttal REmoval of New  WH Solar AdjustMI 2" xfId="571"/>
    <cellStyle name="_Book1 (2)_Book2_Electric Rev Req Model (2009 GRC) Rebuttal REmoval of New  WH Solar AdjustMI 2 2" xfId="572"/>
    <cellStyle name="_Book1 (2)_Book2_Electric Rev Req Model (2009 GRC) Rebuttal REmoval of New  WH Solar AdjustMI 3" xfId="573"/>
    <cellStyle name="_Book1 (2)_Book2_Electric Rev Req Model (2009 GRC) Revised 01-18-2010" xfId="574"/>
    <cellStyle name="_Book1 (2)_Book2_Electric Rev Req Model (2009 GRC) Revised 01-18-2010 2" xfId="575"/>
    <cellStyle name="_Book1 (2)_Book2_Electric Rev Req Model (2009 GRC) Revised 01-18-2010 2 2" xfId="576"/>
    <cellStyle name="_Book1 (2)_Book2_Electric Rev Req Model (2009 GRC) Revised 01-18-2010 3" xfId="577"/>
    <cellStyle name="_Book1 (2)_Book2_Final Order Electric EXHIBIT A-1" xfId="578"/>
    <cellStyle name="_Book1 (2)_Book2_Final Order Electric EXHIBIT A-1 2" xfId="579"/>
    <cellStyle name="_Book1 (2)_Book2_Final Order Electric EXHIBIT A-1 2 2" xfId="580"/>
    <cellStyle name="_Book1 (2)_Book2_Final Order Electric EXHIBIT A-1 3" xfId="581"/>
    <cellStyle name="_Book1 (2)_Book4" xfId="582"/>
    <cellStyle name="_Book1 (2)_Book4 2" xfId="583"/>
    <cellStyle name="_Book1 (2)_Book4 2 2" xfId="584"/>
    <cellStyle name="_Book1 (2)_Book4 3" xfId="585"/>
    <cellStyle name="_Book1 (2)_Book9" xfId="586"/>
    <cellStyle name="_Book1 (2)_Book9 2" xfId="587"/>
    <cellStyle name="_Book1 (2)_Book9 2 2" xfId="588"/>
    <cellStyle name="_Book1 (2)_Book9 3" xfId="589"/>
    <cellStyle name="_Book1 (2)_Chelan PUD Power Costs (8-10)" xfId="590"/>
    <cellStyle name="_Book1 (2)_Gas Rev Req Model (2010 GRC)" xfId="591"/>
    <cellStyle name="_Book1 (2)_INPUTS" xfId="592"/>
    <cellStyle name="_Book1 (2)_INPUTS 2" xfId="593"/>
    <cellStyle name="_Book1 (2)_INPUTS 2 2" xfId="594"/>
    <cellStyle name="_Book1 (2)_INPUTS 3" xfId="595"/>
    <cellStyle name="_Book1 (2)_NIM Summary" xfId="596"/>
    <cellStyle name="_Book1 (2)_NIM Summary 09GRC" xfId="597"/>
    <cellStyle name="_Book1 (2)_NIM Summary 09GRC 2" xfId="598"/>
    <cellStyle name="_Book1 (2)_NIM Summary 2" xfId="599"/>
    <cellStyle name="_Book1 (2)_NIM Summary 3" xfId="600"/>
    <cellStyle name="_Book1 (2)_NIM Summary 4" xfId="601"/>
    <cellStyle name="_Book1 (2)_NIM Summary 5" xfId="602"/>
    <cellStyle name="_Book1 (2)_NIM Summary 6" xfId="603"/>
    <cellStyle name="_Book1 (2)_NIM Summary 7" xfId="604"/>
    <cellStyle name="_Book1 (2)_NIM Summary 8" xfId="605"/>
    <cellStyle name="_Book1 (2)_NIM Summary 9" xfId="606"/>
    <cellStyle name="_Book1 (2)_PCA 10 -  Exhibit D from A Kellogg Jan 2011" xfId="607"/>
    <cellStyle name="_Book1 (2)_PCA 10 -  Exhibit D from A Kellogg July 2011" xfId="608"/>
    <cellStyle name="_Book1 (2)_PCA 10 -  Exhibit D from S Free Rcv'd 12-11" xfId="609"/>
    <cellStyle name="_Book1 (2)_PCA 9 -  Exhibit D April 2010" xfId="610"/>
    <cellStyle name="_Book1 (2)_PCA 9 -  Exhibit D April 2010 (3)" xfId="611"/>
    <cellStyle name="_Book1 (2)_PCA 9 -  Exhibit D April 2010 (3) 2" xfId="612"/>
    <cellStyle name="_Book1 (2)_PCA 9 -  Exhibit D Nov 2010" xfId="613"/>
    <cellStyle name="_Book1 (2)_PCA 9 - Exhibit D at August 2010" xfId="614"/>
    <cellStyle name="_Book1 (2)_PCA 9 - Exhibit D June 2010 GRC" xfId="615"/>
    <cellStyle name="_Book1 (2)_Power Costs - Comparison bx Rbtl-Staff-Jt-PC" xfId="616"/>
    <cellStyle name="_Book1 (2)_Power Costs - Comparison bx Rbtl-Staff-Jt-PC 2" xfId="617"/>
    <cellStyle name="_Book1 (2)_Power Costs - Comparison bx Rbtl-Staff-Jt-PC 2 2" xfId="618"/>
    <cellStyle name="_Book1 (2)_Power Costs - Comparison bx Rbtl-Staff-Jt-PC 3" xfId="619"/>
    <cellStyle name="_Book1 (2)_Power Costs - Comparison bx Rbtl-Staff-Jt-PC_Adj Bench DR 3 for Initial Briefs (Electric)" xfId="620"/>
    <cellStyle name="_Book1 (2)_Power Costs - Comparison bx Rbtl-Staff-Jt-PC_Adj Bench DR 3 for Initial Briefs (Electric) 2" xfId="621"/>
    <cellStyle name="_Book1 (2)_Power Costs - Comparison bx Rbtl-Staff-Jt-PC_Adj Bench DR 3 for Initial Briefs (Electric) 2 2" xfId="622"/>
    <cellStyle name="_Book1 (2)_Power Costs - Comparison bx Rbtl-Staff-Jt-PC_Adj Bench DR 3 for Initial Briefs (Electric) 3" xfId="623"/>
    <cellStyle name="_Book1 (2)_Power Costs - Comparison bx Rbtl-Staff-Jt-PC_Electric Rev Req Model (2009 GRC) Rebuttal" xfId="624"/>
    <cellStyle name="_Book1 (2)_Power Costs - Comparison bx Rbtl-Staff-Jt-PC_Electric Rev Req Model (2009 GRC) Rebuttal 2" xfId="625"/>
    <cellStyle name="_Book1 (2)_Power Costs - Comparison bx Rbtl-Staff-Jt-PC_Electric Rev Req Model (2009 GRC) Rebuttal 2 2" xfId="626"/>
    <cellStyle name="_Book1 (2)_Power Costs - Comparison bx Rbtl-Staff-Jt-PC_Electric Rev Req Model (2009 GRC) Rebuttal 3" xfId="627"/>
    <cellStyle name="_Book1 (2)_Power Costs - Comparison bx Rbtl-Staff-Jt-PC_Electric Rev Req Model (2009 GRC) Rebuttal REmoval of New  WH Solar AdjustMI" xfId="628"/>
    <cellStyle name="_Book1 (2)_Power Costs - Comparison bx Rbtl-Staff-Jt-PC_Electric Rev Req Model (2009 GRC) Rebuttal REmoval of New  WH Solar AdjustMI 2" xfId="629"/>
    <cellStyle name="_Book1 (2)_Power Costs - Comparison bx Rbtl-Staff-Jt-PC_Electric Rev Req Model (2009 GRC) Rebuttal REmoval of New  WH Solar AdjustMI 2 2" xfId="630"/>
    <cellStyle name="_Book1 (2)_Power Costs - Comparison bx Rbtl-Staff-Jt-PC_Electric Rev Req Model (2009 GRC) Rebuttal REmoval of New  WH Solar AdjustMI 3" xfId="631"/>
    <cellStyle name="_Book1 (2)_Power Costs - Comparison bx Rbtl-Staff-Jt-PC_Electric Rev Req Model (2009 GRC) Revised 01-18-2010" xfId="632"/>
    <cellStyle name="_Book1 (2)_Power Costs - Comparison bx Rbtl-Staff-Jt-PC_Electric Rev Req Model (2009 GRC) Revised 01-18-2010 2" xfId="633"/>
    <cellStyle name="_Book1 (2)_Power Costs - Comparison bx Rbtl-Staff-Jt-PC_Electric Rev Req Model (2009 GRC) Revised 01-18-2010 2 2" xfId="634"/>
    <cellStyle name="_Book1 (2)_Power Costs - Comparison bx Rbtl-Staff-Jt-PC_Electric Rev Req Model (2009 GRC) Revised 01-18-2010 3" xfId="635"/>
    <cellStyle name="_Book1 (2)_Power Costs - Comparison bx Rbtl-Staff-Jt-PC_Final Order Electric EXHIBIT A-1" xfId="636"/>
    <cellStyle name="_Book1 (2)_Power Costs - Comparison bx Rbtl-Staff-Jt-PC_Final Order Electric EXHIBIT A-1 2" xfId="637"/>
    <cellStyle name="_Book1 (2)_Power Costs - Comparison bx Rbtl-Staff-Jt-PC_Final Order Electric EXHIBIT A-1 2 2" xfId="638"/>
    <cellStyle name="_Book1 (2)_Power Costs - Comparison bx Rbtl-Staff-Jt-PC_Final Order Electric EXHIBIT A-1 3" xfId="639"/>
    <cellStyle name="_Book1 (2)_Production Adj 4.37" xfId="640"/>
    <cellStyle name="_Book1 (2)_Production Adj 4.37 2" xfId="641"/>
    <cellStyle name="_Book1 (2)_Production Adj 4.37 2 2" xfId="642"/>
    <cellStyle name="_Book1 (2)_Production Adj 4.37 3" xfId="643"/>
    <cellStyle name="_Book1 (2)_Purchased Power Adj 4.03" xfId="644"/>
    <cellStyle name="_Book1 (2)_Purchased Power Adj 4.03 2" xfId="645"/>
    <cellStyle name="_Book1 (2)_Purchased Power Adj 4.03 2 2" xfId="646"/>
    <cellStyle name="_Book1 (2)_Purchased Power Adj 4.03 3" xfId="647"/>
    <cellStyle name="_Book1 (2)_Rebuttal Power Costs" xfId="648"/>
    <cellStyle name="_Book1 (2)_Rebuttal Power Costs 2" xfId="649"/>
    <cellStyle name="_Book1 (2)_Rebuttal Power Costs 2 2" xfId="650"/>
    <cellStyle name="_Book1 (2)_Rebuttal Power Costs 3" xfId="651"/>
    <cellStyle name="_Book1 (2)_Rebuttal Power Costs_Adj Bench DR 3 for Initial Briefs (Electric)" xfId="652"/>
    <cellStyle name="_Book1 (2)_Rebuttal Power Costs_Adj Bench DR 3 for Initial Briefs (Electric) 2" xfId="653"/>
    <cellStyle name="_Book1 (2)_Rebuttal Power Costs_Adj Bench DR 3 for Initial Briefs (Electric) 2 2" xfId="654"/>
    <cellStyle name="_Book1 (2)_Rebuttal Power Costs_Adj Bench DR 3 for Initial Briefs (Electric) 3" xfId="655"/>
    <cellStyle name="_Book1 (2)_Rebuttal Power Costs_Electric Rev Req Model (2009 GRC) Rebuttal" xfId="656"/>
    <cellStyle name="_Book1 (2)_Rebuttal Power Costs_Electric Rev Req Model (2009 GRC) Rebuttal 2" xfId="657"/>
    <cellStyle name="_Book1 (2)_Rebuttal Power Costs_Electric Rev Req Model (2009 GRC) Rebuttal 2 2" xfId="658"/>
    <cellStyle name="_Book1 (2)_Rebuttal Power Costs_Electric Rev Req Model (2009 GRC) Rebuttal 3" xfId="659"/>
    <cellStyle name="_Book1 (2)_Rebuttal Power Costs_Electric Rev Req Model (2009 GRC) Rebuttal REmoval of New  WH Solar AdjustMI" xfId="660"/>
    <cellStyle name="_Book1 (2)_Rebuttal Power Costs_Electric Rev Req Model (2009 GRC) Rebuttal REmoval of New  WH Solar AdjustMI 2" xfId="661"/>
    <cellStyle name="_Book1 (2)_Rebuttal Power Costs_Electric Rev Req Model (2009 GRC) Rebuttal REmoval of New  WH Solar AdjustMI 2 2" xfId="662"/>
    <cellStyle name="_Book1 (2)_Rebuttal Power Costs_Electric Rev Req Model (2009 GRC) Rebuttal REmoval of New  WH Solar AdjustMI 3" xfId="663"/>
    <cellStyle name="_Book1 (2)_Rebuttal Power Costs_Electric Rev Req Model (2009 GRC) Revised 01-18-2010" xfId="664"/>
    <cellStyle name="_Book1 (2)_Rebuttal Power Costs_Electric Rev Req Model (2009 GRC) Revised 01-18-2010 2" xfId="665"/>
    <cellStyle name="_Book1 (2)_Rebuttal Power Costs_Electric Rev Req Model (2009 GRC) Revised 01-18-2010 2 2" xfId="666"/>
    <cellStyle name="_Book1 (2)_Rebuttal Power Costs_Electric Rev Req Model (2009 GRC) Revised 01-18-2010 3" xfId="667"/>
    <cellStyle name="_Book1 (2)_Rebuttal Power Costs_Final Order Electric EXHIBIT A-1" xfId="668"/>
    <cellStyle name="_Book1 (2)_Rebuttal Power Costs_Final Order Electric EXHIBIT A-1 2" xfId="669"/>
    <cellStyle name="_Book1 (2)_Rebuttal Power Costs_Final Order Electric EXHIBIT A-1 2 2" xfId="670"/>
    <cellStyle name="_Book1 (2)_Rebuttal Power Costs_Final Order Electric EXHIBIT A-1 3" xfId="671"/>
    <cellStyle name="_Book1 (2)_ROR &amp; CONV FACTOR" xfId="672"/>
    <cellStyle name="_Book1 (2)_ROR &amp; CONV FACTOR 2" xfId="673"/>
    <cellStyle name="_Book1 (2)_ROR &amp; CONV FACTOR 2 2" xfId="674"/>
    <cellStyle name="_Book1 (2)_ROR &amp; CONV FACTOR 3" xfId="675"/>
    <cellStyle name="_Book1 (2)_ROR 5.02" xfId="676"/>
    <cellStyle name="_Book1 (2)_ROR 5.02 2" xfId="677"/>
    <cellStyle name="_Book1 (2)_ROR 5.02 2 2" xfId="678"/>
    <cellStyle name="_Book1 (2)_ROR 5.02 3" xfId="679"/>
    <cellStyle name="_Book1 (2)_Wind Integration 10GRC" xfId="680"/>
    <cellStyle name="_Book1 (2)_Wind Integration 10GRC 2" xfId="681"/>
    <cellStyle name="_Book1 10" xfId="682"/>
    <cellStyle name="_Book1 10 2" xfId="683"/>
    <cellStyle name="_Book1 11" xfId="684"/>
    <cellStyle name="_Book1 12" xfId="685"/>
    <cellStyle name="_Book1 13" xfId="686"/>
    <cellStyle name="_Book1 2" xfId="687"/>
    <cellStyle name="_Book1 2 2" xfId="688"/>
    <cellStyle name="_Book1 2 2 2" xfId="689"/>
    <cellStyle name="_Book1 2 3" xfId="690"/>
    <cellStyle name="_Book1 3" xfId="691"/>
    <cellStyle name="_Book1 3 2" xfId="692"/>
    <cellStyle name="_Book1 4" xfId="693"/>
    <cellStyle name="_Book1 4 2" xfId="694"/>
    <cellStyle name="_Book1 5" xfId="695"/>
    <cellStyle name="_Book1 5 2" xfId="696"/>
    <cellStyle name="_Book1 6" xfId="697"/>
    <cellStyle name="_Book1 6 2" xfId="698"/>
    <cellStyle name="_Book1 7" xfId="699"/>
    <cellStyle name="_Book1 7 2" xfId="700"/>
    <cellStyle name="_Book1 8" xfId="701"/>
    <cellStyle name="_Book1 8 2" xfId="702"/>
    <cellStyle name="_Book1 9" xfId="703"/>
    <cellStyle name="_Book1 9 2" xfId="704"/>
    <cellStyle name="_Book1_(C) WHE Proforma with ITC cash grant 10 Yr Amort_for deferral_102809" xfId="705"/>
    <cellStyle name="_Book1_(C) WHE Proforma with ITC cash grant 10 Yr Amort_for deferral_102809 2" xfId="706"/>
    <cellStyle name="_Book1_(C) WHE Proforma with ITC cash grant 10 Yr Amort_for deferral_102809 2 2" xfId="707"/>
    <cellStyle name="_Book1_(C) WHE Proforma with ITC cash grant 10 Yr Amort_for deferral_102809 3" xfId="708"/>
    <cellStyle name="_Book1_(C) WHE Proforma with ITC cash grant 10 Yr Amort_for deferral_102809_16.07E Wild Horse Wind Expansionwrkingfile" xfId="709"/>
    <cellStyle name="_Book1_(C) WHE Proforma with ITC cash grant 10 Yr Amort_for deferral_102809_16.07E Wild Horse Wind Expansionwrkingfile 2" xfId="710"/>
    <cellStyle name="_Book1_(C) WHE Proforma with ITC cash grant 10 Yr Amort_for deferral_102809_16.07E Wild Horse Wind Expansionwrkingfile 2 2" xfId="711"/>
    <cellStyle name="_Book1_(C) WHE Proforma with ITC cash grant 10 Yr Amort_for deferral_102809_16.07E Wild Horse Wind Expansionwrkingfile 3" xfId="712"/>
    <cellStyle name="_Book1_(C) WHE Proforma with ITC cash grant 10 Yr Amort_for deferral_102809_16.07E Wild Horse Wind Expansionwrkingfile SF" xfId="713"/>
    <cellStyle name="_Book1_(C) WHE Proforma with ITC cash grant 10 Yr Amort_for deferral_102809_16.07E Wild Horse Wind Expansionwrkingfile SF 2" xfId="714"/>
    <cellStyle name="_Book1_(C) WHE Proforma with ITC cash grant 10 Yr Amort_for deferral_102809_16.07E Wild Horse Wind Expansionwrkingfile SF 2 2" xfId="715"/>
    <cellStyle name="_Book1_(C) WHE Proforma with ITC cash grant 10 Yr Amort_for deferral_102809_16.07E Wild Horse Wind Expansionwrkingfile SF 3" xfId="716"/>
    <cellStyle name="_Book1_(C) WHE Proforma with ITC cash grant 10 Yr Amort_for deferral_102809_16.37E Wild Horse Expansion DeferralRevwrkingfile SF" xfId="717"/>
    <cellStyle name="_Book1_(C) WHE Proforma with ITC cash grant 10 Yr Amort_for deferral_102809_16.37E Wild Horse Expansion DeferralRevwrkingfile SF 2" xfId="718"/>
    <cellStyle name="_Book1_(C) WHE Proforma with ITC cash grant 10 Yr Amort_for deferral_102809_16.37E Wild Horse Expansion DeferralRevwrkingfile SF 2 2" xfId="719"/>
    <cellStyle name="_Book1_(C) WHE Proforma with ITC cash grant 10 Yr Amort_for deferral_102809_16.37E Wild Horse Expansion DeferralRevwrkingfile SF 3" xfId="720"/>
    <cellStyle name="_Book1_(C) WHE Proforma with ITC cash grant 10 Yr Amort_for rebuttal_120709" xfId="721"/>
    <cellStyle name="_Book1_(C) WHE Proforma with ITC cash grant 10 Yr Amort_for rebuttal_120709 2" xfId="722"/>
    <cellStyle name="_Book1_(C) WHE Proforma with ITC cash grant 10 Yr Amort_for rebuttal_120709 2 2" xfId="723"/>
    <cellStyle name="_Book1_(C) WHE Proforma with ITC cash grant 10 Yr Amort_for rebuttal_120709 3" xfId="724"/>
    <cellStyle name="_Book1_04.07E Wild Horse Wind Expansion" xfId="725"/>
    <cellStyle name="_Book1_04.07E Wild Horse Wind Expansion 2" xfId="726"/>
    <cellStyle name="_Book1_04.07E Wild Horse Wind Expansion 2 2" xfId="727"/>
    <cellStyle name="_Book1_04.07E Wild Horse Wind Expansion 3" xfId="728"/>
    <cellStyle name="_Book1_04.07E Wild Horse Wind Expansion_16.07E Wild Horse Wind Expansionwrkingfile" xfId="729"/>
    <cellStyle name="_Book1_04.07E Wild Horse Wind Expansion_16.07E Wild Horse Wind Expansionwrkingfile 2" xfId="730"/>
    <cellStyle name="_Book1_04.07E Wild Horse Wind Expansion_16.07E Wild Horse Wind Expansionwrkingfile 2 2" xfId="731"/>
    <cellStyle name="_Book1_04.07E Wild Horse Wind Expansion_16.07E Wild Horse Wind Expansionwrkingfile 3" xfId="732"/>
    <cellStyle name="_Book1_04.07E Wild Horse Wind Expansion_16.07E Wild Horse Wind Expansionwrkingfile SF" xfId="733"/>
    <cellStyle name="_Book1_04.07E Wild Horse Wind Expansion_16.07E Wild Horse Wind Expansionwrkingfile SF 2" xfId="734"/>
    <cellStyle name="_Book1_04.07E Wild Horse Wind Expansion_16.07E Wild Horse Wind Expansionwrkingfile SF 2 2" xfId="735"/>
    <cellStyle name="_Book1_04.07E Wild Horse Wind Expansion_16.07E Wild Horse Wind Expansionwrkingfile SF 3" xfId="736"/>
    <cellStyle name="_Book1_04.07E Wild Horse Wind Expansion_16.37E Wild Horse Expansion DeferralRevwrkingfile SF" xfId="737"/>
    <cellStyle name="_Book1_04.07E Wild Horse Wind Expansion_16.37E Wild Horse Expansion DeferralRevwrkingfile SF 2" xfId="738"/>
    <cellStyle name="_Book1_04.07E Wild Horse Wind Expansion_16.37E Wild Horse Expansion DeferralRevwrkingfile SF 2 2" xfId="739"/>
    <cellStyle name="_Book1_04.07E Wild Horse Wind Expansion_16.37E Wild Horse Expansion DeferralRevwrkingfile SF 3" xfId="740"/>
    <cellStyle name="_Book1_16.07E Wild Horse Wind Expansionwrkingfile" xfId="741"/>
    <cellStyle name="_Book1_16.07E Wild Horse Wind Expansionwrkingfile 2" xfId="742"/>
    <cellStyle name="_Book1_16.07E Wild Horse Wind Expansionwrkingfile 2 2" xfId="743"/>
    <cellStyle name="_Book1_16.07E Wild Horse Wind Expansionwrkingfile 3" xfId="744"/>
    <cellStyle name="_Book1_16.07E Wild Horse Wind Expansionwrkingfile SF" xfId="745"/>
    <cellStyle name="_Book1_16.07E Wild Horse Wind Expansionwrkingfile SF 2" xfId="746"/>
    <cellStyle name="_Book1_16.07E Wild Horse Wind Expansionwrkingfile SF 2 2" xfId="747"/>
    <cellStyle name="_Book1_16.07E Wild Horse Wind Expansionwrkingfile SF 3" xfId="748"/>
    <cellStyle name="_Book1_16.37E Wild Horse Expansion DeferralRevwrkingfile SF" xfId="749"/>
    <cellStyle name="_Book1_16.37E Wild Horse Expansion DeferralRevwrkingfile SF 2" xfId="750"/>
    <cellStyle name="_Book1_16.37E Wild Horse Expansion DeferralRevwrkingfile SF 2 2" xfId="751"/>
    <cellStyle name="_Book1_16.37E Wild Horse Expansion DeferralRevwrkingfile SF 3" xfId="752"/>
    <cellStyle name="_Book1_2009 Compliance Filing PCA Exhibits for GRC" xfId="753"/>
    <cellStyle name="_Book1_2009 GRC Compl Filing - Exhibit D" xfId="754"/>
    <cellStyle name="_Book1_2009 GRC Compl Filing - Exhibit D 2" xfId="755"/>
    <cellStyle name="_Book1_3.01 Income Statement" xfId="756"/>
    <cellStyle name="_Book1_4 31 Regulatory Assets and Liabilities  7 06- Exhibit D" xfId="757"/>
    <cellStyle name="_Book1_4 31 Regulatory Assets and Liabilities  7 06- Exhibit D 2" xfId="758"/>
    <cellStyle name="_Book1_4 31 Regulatory Assets and Liabilities  7 06- Exhibit D 2 2" xfId="759"/>
    <cellStyle name="_Book1_4 31 Regulatory Assets and Liabilities  7 06- Exhibit D 3" xfId="760"/>
    <cellStyle name="_Book1_4 31 Regulatory Assets and Liabilities  7 06- Exhibit D_NIM Summary" xfId="761"/>
    <cellStyle name="_Book1_4 31 Regulatory Assets and Liabilities  7 06- Exhibit D_NIM Summary 2" xfId="762"/>
    <cellStyle name="_Book1_4 32 Regulatory Assets and Liabilities  7 06- Exhibit D" xfId="763"/>
    <cellStyle name="_Book1_4 32 Regulatory Assets and Liabilities  7 06- Exhibit D 2" xfId="764"/>
    <cellStyle name="_Book1_4 32 Regulatory Assets and Liabilities  7 06- Exhibit D 2 2" xfId="765"/>
    <cellStyle name="_Book1_4 32 Regulatory Assets and Liabilities  7 06- Exhibit D 3" xfId="766"/>
    <cellStyle name="_Book1_4 32 Regulatory Assets and Liabilities  7 06- Exhibit D_NIM Summary" xfId="767"/>
    <cellStyle name="_Book1_4 32 Regulatory Assets and Liabilities  7 06- Exhibit D_NIM Summary 2" xfId="768"/>
    <cellStyle name="_Book1_AURORA Total New" xfId="769"/>
    <cellStyle name="_Book1_AURORA Total New 2" xfId="770"/>
    <cellStyle name="_Book1_Book2" xfId="771"/>
    <cellStyle name="_Book1_Book2 2" xfId="772"/>
    <cellStyle name="_Book1_Book2 2 2" xfId="773"/>
    <cellStyle name="_Book1_Book2 3" xfId="774"/>
    <cellStyle name="_Book1_Book2_Adj Bench DR 3 for Initial Briefs (Electric)" xfId="775"/>
    <cellStyle name="_Book1_Book2_Adj Bench DR 3 for Initial Briefs (Electric) 2" xfId="776"/>
    <cellStyle name="_Book1_Book2_Adj Bench DR 3 for Initial Briefs (Electric) 2 2" xfId="777"/>
    <cellStyle name="_Book1_Book2_Adj Bench DR 3 for Initial Briefs (Electric) 3" xfId="778"/>
    <cellStyle name="_Book1_Book2_Electric Rev Req Model (2009 GRC) Rebuttal" xfId="779"/>
    <cellStyle name="_Book1_Book2_Electric Rev Req Model (2009 GRC) Rebuttal 2" xfId="780"/>
    <cellStyle name="_Book1_Book2_Electric Rev Req Model (2009 GRC) Rebuttal 2 2" xfId="781"/>
    <cellStyle name="_Book1_Book2_Electric Rev Req Model (2009 GRC) Rebuttal 3" xfId="782"/>
    <cellStyle name="_Book1_Book2_Electric Rev Req Model (2009 GRC) Rebuttal REmoval of New  WH Solar AdjustMI" xfId="783"/>
    <cellStyle name="_Book1_Book2_Electric Rev Req Model (2009 GRC) Rebuttal REmoval of New  WH Solar AdjustMI 2" xfId="784"/>
    <cellStyle name="_Book1_Book2_Electric Rev Req Model (2009 GRC) Rebuttal REmoval of New  WH Solar AdjustMI 2 2" xfId="785"/>
    <cellStyle name="_Book1_Book2_Electric Rev Req Model (2009 GRC) Rebuttal REmoval of New  WH Solar AdjustMI 3" xfId="786"/>
    <cellStyle name="_Book1_Book2_Electric Rev Req Model (2009 GRC) Revised 01-18-2010" xfId="787"/>
    <cellStyle name="_Book1_Book2_Electric Rev Req Model (2009 GRC) Revised 01-18-2010 2" xfId="788"/>
    <cellStyle name="_Book1_Book2_Electric Rev Req Model (2009 GRC) Revised 01-18-2010 2 2" xfId="789"/>
    <cellStyle name="_Book1_Book2_Electric Rev Req Model (2009 GRC) Revised 01-18-2010 3" xfId="790"/>
    <cellStyle name="_Book1_Book2_Final Order Electric EXHIBIT A-1" xfId="791"/>
    <cellStyle name="_Book1_Book2_Final Order Electric EXHIBIT A-1 2" xfId="792"/>
    <cellStyle name="_Book1_Book2_Final Order Electric EXHIBIT A-1 2 2" xfId="793"/>
    <cellStyle name="_Book1_Book2_Final Order Electric EXHIBIT A-1 3" xfId="794"/>
    <cellStyle name="_Book1_Book4" xfId="795"/>
    <cellStyle name="_Book1_Book4 2" xfId="796"/>
    <cellStyle name="_Book1_Book4 2 2" xfId="797"/>
    <cellStyle name="_Book1_Book4 3" xfId="798"/>
    <cellStyle name="_Book1_Book9" xfId="799"/>
    <cellStyle name="_Book1_Book9 2" xfId="800"/>
    <cellStyle name="_Book1_Book9 2 2" xfId="801"/>
    <cellStyle name="_Book1_Book9 3" xfId="802"/>
    <cellStyle name="_Book1_Chelan PUD Power Costs (8-10)" xfId="803"/>
    <cellStyle name="_Book1_Electric COS Inputs" xfId="804"/>
    <cellStyle name="_Book1_Electric COS Inputs 2" xfId="805"/>
    <cellStyle name="_Book1_Electric COS Inputs 2 2" xfId="806"/>
    <cellStyle name="_Book1_Electric COS Inputs 2 2 2" xfId="807"/>
    <cellStyle name="_Book1_Electric COS Inputs 2 3" xfId="808"/>
    <cellStyle name="_Book1_Electric COS Inputs 2 3 2" xfId="809"/>
    <cellStyle name="_Book1_Electric COS Inputs 2 4" xfId="810"/>
    <cellStyle name="_Book1_Electric COS Inputs 2 4 2" xfId="811"/>
    <cellStyle name="_Book1_Electric COS Inputs 3" xfId="812"/>
    <cellStyle name="_Book1_Electric COS Inputs 3 2" xfId="813"/>
    <cellStyle name="_Book1_Electric COS Inputs 4" xfId="814"/>
    <cellStyle name="_Book1_Electric COS Inputs 4 2" xfId="815"/>
    <cellStyle name="_Book1_Electric COS Inputs 5" xfId="816"/>
    <cellStyle name="_Book1_Electric COS Inputs 6" xfId="817"/>
    <cellStyle name="_Book1_NIM Summary" xfId="818"/>
    <cellStyle name="_Book1_NIM Summary 09GRC" xfId="819"/>
    <cellStyle name="_Book1_NIM Summary 09GRC 2" xfId="820"/>
    <cellStyle name="_Book1_NIM Summary 2" xfId="821"/>
    <cellStyle name="_Book1_NIM Summary 3" xfId="822"/>
    <cellStyle name="_Book1_NIM Summary 4" xfId="823"/>
    <cellStyle name="_Book1_NIM Summary 5" xfId="824"/>
    <cellStyle name="_Book1_NIM Summary 6" xfId="825"/>
    <cellStyle name="_Book1_NIM Summary 7" xfId="826"/>
    <cellStyle name="_Book1_NIM Summary 8" xfId="827"/>
    <cellStyle name="_Book1_NIM Summary 9" xfId="828"/>
    <cellStyle name="_Book1_PCA 10 -  Exhibit D from A Kellogg Jan 2011" xfId="829"/>
    <cellStyle name="_Book1_PCA 10 -  Exhibit D from A Kellogg July 2011" xfId="830"/>
    <cellStyle name="_Book1_PCA 10 -  Exhibit D from S Free Rcv'd 12-11" xfId="831"/>
    <cellStyle name="_Book1_PCA 9 -  Exhibit D April 2010" xfId="832"/>
    <cellStyle name="_Book1_PCA 9 -  Exhibit D April 2010 (3)" xfId="833"/>
    <cellStyle name="_Book1_PCA 9 -  Exhibit D April 2010 (3) 2" xfId="834"/>
    <cellStyle name="_Book1_PCA 9 -  Exhibit D Nov 2010" xfId="835"/>
    <cellStyle name="_Book1_PCA 9 - Exhibit D at August 2010" xfId="836"/>
    <cellStyle name="_Book1_PCA 9 - Exhibit D June 2010 GRC" xfId="837"/>
    <cellStyle name="_Book1_Power Costs - Comparison bx Rbtl-Staff-Jt-PC" xfId="838"/>
    <cellStyle name="_Book1_Power Costs - Comparison bx Rbtl-Staff-Jt-PC 2" xfId="839"/>
    <cellStyle name="_Book1_Power Costs - Comparison bx Rbtl-Staff-Jt-PC 2 2" xfId="840"/>
    <cellStyle name="_Book1_Power Costs - Comparison bx Rbtl-Staff-Jt-PC 3" xfId="841"/>
    <cellStyle name="_Book1_Power Costs - Comparison bx Rbtl-Staff-Jt-PC_Adj Bench DR 3 for Initial Briefs (Electric)" xfId="842"/>
    <cellStyle name="_Book1_Power Costs - Comparison bx Rbtl-Staff-Jt-PC_Adj Bench DR 3 for Initial Briefs (Electric) 2" xfId="843"/>
    <cellStyle name="_Book1_Power Costs - Comparison bx Rbtl-Staff-Jt-PC_Adj Bench DR 3 for Initial Briefs (Electric) 2 2" xfId="844"/>
    <cellStyle name="_Book1_Power Costs - Comparison bx Rbtl-Staff-Jt-PC_Adj Bench DR 3 for Initial Briefs (Electric) 3" xfId="845"/>
    <cellStyle name="_Book1_Power Costs - Comparison bx Rbtl-Staff-Jt-PC_Electric Rev Req Model (2009 GRC) Rebuttal" xfId="846"/>
    <cellStyle name="_Book1_Power Costs - Comparison bx Rbtl-Staff-Jt-PC_Electric Rev Req Model (2009 GRC) Rebuttal 2" xfId="847"/>
    <cellStyle name="_Book1_Power Costs - Comparison bx Rbtl-Staff-Jt-PC_Electric Rev Req Model (2009 GRC) Rebuttal 2 2" xfId="848"/>
    <cellStyle name="_Book1_Power Costs - Comparison bx Rbtl-Staff-Jt-PC_Electric Rev Req Model (2009 GRC) Rebuttal 3" xfId="849"/>
    <cellStyle name="_Book1_Power Costs - Comparison bx Rbtl-Staff-Jt-PC_Electric Rev Req Model (2009 GRC) Rebuttal REmoval of New  WH Solar AdjustMI" xfId="850"/>
    <cellStyle name="_Book1_Power Costs - Comparison bx Rbtl-Staff-Jt-PC_Electric Rev Req Model (2009 GRC) Rebuttal REmoval of New  WH Solar AdjustMI 2" xfId="851"/>
    <cellStyle name="_Book1_Power Costs - Comparison bx Rbtl-Staff-Jt-PC_Electric Rev Req Model (2009 GRC) Rebuttal REmoval of New  WH Solar AdjustMI 2 2" xfId="852"/>
    <cellStyle name="_Book1_Power Costs - Comparison bx Rbtl-Staff-Jt-PC_Electric Rev Req Model (2009 GRC) Rebuttal REmoval of New  WH Solar AdjustMI 3" xfId="853"/>
    <cellStyle name="_Book1_Power Costs - Comparison bx Rbtl-Staff-Jt-PC_Electric Rev Req Model (2009 GRC) Revised 01-18-2010" xfId="854"/>
    <cellStyle name="_Book1_Power Costs - Comparison bx Rbtl-Staff-Jt-PC_Electric Rev Req Model (2009 GRC) Revised 01-18-2010 2" xfId="855"/>
    <cellStyle name="_Book1_Power Costs - Comparison bx Rbtl-Staff-Jt-PC_Electric Rev Req Model (2009 GRC) Revised 01-18-2010 2 2" xfId="856"/>
    <cellStyle name="_Book1_Power Costs - Comparison bx Rbtl-Staff-Jt-PC_Electric Rev Req Model (2009 GRC) Revised 01-18-2010 3" xfId="857"/>
    <cellStyle name="_Book1_Power Costs - Comparison bx Rbtl-Staff-Jt-PC_Final Order Electric EXHIBIT A-1" xfId="858"/>
    <cellStyle name="_Book1_Power Costs - Comparison bx Rbtl-Staff-Jt-PC_Final Order Electric EXHIBIT A-1 2" xfId="859"/>
    <cellStyle name="_Book1_Power Costs - Comparison bx Rbtl-Staff-Jt-PC_Final Order Electric EXHIBIT A-1 2 2" xfId="860"/>
    <cellStyle name="_Book1_Power Costs - Comparison bx Rbtl-Staff-Jt-PC_Final Order Electric EXHIBIT A-1 3" xfId="861"/>
    <cellStyle name="_Book1_Production Adj 4.37" xfId="862"/>
    <cellStyle name="_Book1_Production Adj 4.37 2" xfId="863"/>
    <cellStyle name="_Book1_Production Adj 4.37 2 2" xfId="864"/>
    <cellStyle name="_Book1_Production Adj 4.37 3" xfId="865"/>
    <cellStyle name="_Book1_Purchased Power Adj 4.03" xfId="866"/>
    <cellStyle name="_Book1_Purchased Power Adj 4.03 2" xfId="867"/>
    <cellStyle name="_Book1_Purchased Power Adj 4.03 2 2" xfId="868"/>
    <cellStyle name="_Book1_Purchased Power Adj 4.03 3" xfId="869"/>
    <cellStyle name="_Book1_Rebuttal Power Costs" xfId="870"/>
    <cellStyle name="_Book1_Rebuttal Power Costs 2" xfId="871"/>
    <cellStyle name="_Book1_Rebuttal Power Costs 2 2" xfId="872"/>
    <cellStyle name="_Book1_Rebuttal Power Costs 3" xfId="873"/>
    <cellStyle name="_Book1_Rebuttal Power Costs_Adj Bench DR 3 for Initial Briefs (Electric)" xfId="874"/>
    <cellStyle name="_Book1_Rebuttal Power Costs_Adj Bench DR 3 for Initial Briefs (Electric) 2" xfId="875"/>
    <cellStyle name="_Book1_Rebuttal Power Costs_Adj Bench DR 3 for Initial Briefs (Electric) 2 2" xfId="876"/>
    <cellStyle name="_Book1_Rebuttal Power Costs_Adj Bench DR 3 for Initial Briefs (Electric) 3" xfId="877"/>
    <cellStyle name="_Book1_Rebuttal Power Costs_Electric Rev Req Model (2009 GRC) Rebuttal" xfId="878"/>
    <cellStyle name="_Book1_Rebuttal Power Costs_Electric Rev Req Model (2009 GRC) Rebuttal 2" xfId="879"/>
    <cellStyle name="_Book1_Rebuttal Power Costs_Electric Rev Req Model (2009 GRC) Rebuttal 2 2" xfId="880"/>
    <cellStyle name="_Book1_Rebuttal Power Costs_Electric Rev Req Model (2009 GRC) Rebuttal 3" xfId="881"/>
    <cellStyle name="_Book1_Rebuttal Power Costs_Electric Rev Req Model (2009 GRC) Rebuttal REmoval of New  WH Solar AdjustMI" xfId="882"/>
    <cellStyle name="_Book1_Rebuttal Power Costs_Electric Rev Req Model (2009 GRC) Rebuttal REmoval of New  WH Solar AdjustMI 2" xfId="883"/>
    <cellStyle name="_Book1_Rebuttal Power Costs_Electric Rev Req Model (2009 GRC) Rebuttal REmoval of New  WH Solar AdjustMI 2 2" xfId="884"/>
    <cellStyle name="_Book1_Rebuttal Power Costs_Electric Rev Req Model (2009 GRC) Rebuttal REmoval of New  WH Solar AdjustMI 3" xfId="885"/>
    <cellStyle name="_Book1_Rebuttal Power Costs_Electric Rev Req Model (2009 GRC) Revised 01-18-2010" xfId="886"/>
    <cellStyle name="_Book1_Rebuttal Power Costs_Electric Rev Req Model (2009 GRC) Revised 01-18-2010 2" xfId="887"/>
    <cellStyle name="_Book1_Rebuttal Power Costs_Electric Rev Req Model (2009 GRC) Revised 01-18-2010 2 2" xfId="888"/>
    <cellStyle name="_Book1_Rebuttal Power Costs_Electric Rev Req Model (2009 GRC) Revised 01-18-2010 3" xfId="889"/>
    <cellStyle name="_Book1_Rebuttal Power Costs_Final Order Electric EXHIBIT A-1" xfId="890"/>
    <cellStyle name="_Book1_Rebuttal Power Costs_Final Order Electric EXHIBIT A-1 2" xfId="891"/>
    <cellStyle name="_Book1_Rebuttal Power Costs_Final Order Electric EXHIBIT A-1 2 2" xfId="892"/>
    <cellStyle name="_Book1_Rebuttal Power Costs_Final Order Electric EXHIBIT A-1 3" xfId="893"/>
    <cellStyle name="_Book1_ROR 5.02" xfId="894"/>
    <cellStyle name="_Book1_ROR 5.02 2" xfId="895"/>
    <cellStyle name="_Book1_ROR 5.02 2 2" xfId="896"/>
    <cellStyle name="_Book1_ROR 5.02 3" xfId="897"/>
    <cellStyle name="_Book1_Transmission Workbook for May BOD" xfId="898"/>
    <cellStyle name="_Book1_Transmission Workbook for May BOD 2" xfId="899"/>
    <cellStyle name="_Book1_Wind Integration 10GRC" xfId="900"/>
    <cellStyle name="_Book1_Wind Integration 10GRC 2" xfId="901"/>
    <cellStyle name="_Book2" xfId="902"/>
    <cellStyle name="_x0013__Book2" xfId="903"/>
    <cellStyle name="_Book2 10" xfId="904"/>
    <cellStyle name="_x0013__Book2 10" xfId="905"/>
    <cellStyle name="_Book2 10 2" xfId="906"/>
    <cellStyle name="_Book2 11" xfId="907"/>
    <cellStyle name="_x0013__Book2 11" xfId="908"/>
    <cellStyle name="_Book2 11 2" xfId="909"/>
    <cellStyle name="_Book2 12" xfId="910"/>
    <cellStyle name="_x0013__Book2 12" xfId="911"/>
    <cellStyle name="_Book2 12 2" xfId="912"/>
    <cellStyle name="_Book2 13" xfId="913"/>
    <cellStyle name="_Book2 13 2" xfId="914"/>
    <cellStyle name="_Book2 14" xfId="915"/>
    <cellStyle name="_Book2 14 2" xfId="916"/>
    <cellStyle name="_Book2 15" xfId="917"/>
    <cellStyle name="_Book2 15 2" xfId="918"/>
    <cellStyle name="_Book2 16" xfId="919"/>
    <cellStyle name="_Book2 16 2" xfId="920"/>
    <cellStyle name="_Book2 17" xfId="921"/>
    <cellStyle name="_Book2 17 2" xfId="922"/>
    <cellStyle name="_Book2 18" xfId="923"/>
    <cellStyle name="_Book2 18 2" xfId="924"/>
    <cellStyle name="_Book2 19" xfId="925"/>
    <cellStyle name="_Book2 2" xfId="926"/>
    <cellStyle name="_x0013__Book2 2" xfId="927"/>
    <cellStyle name="_Book2 2 10" xfId="928"/>
    <cellStyle name="_Book2 2 2" xfId="929"/>
    <cellStyle name="_x0013__Book2 2 2" xfId="930"/>
    <cellStyle name="_Book2 2 2 2" xfId="931"/>
    <cellStyle name="_Book2 2 3" xfId="932"/>
    <cellStyle name="_Book2 2 3 2" xfId="933"/>
    <cellStyle name="_Book2 2 4" xfId="934"/>
    <cellStyle name="_Book2 2 4 2" xfId="935"/>
    <cellStyle name="_Book2 2 5" xfId="936"/>
    <cellStyle name="_Book2 2 5 2" xfId="937"/>
    <cellStyle name="_Book2 2 6" xfId="938"/>
    <cellStyle name="_Book2 2 6 2" xfId="939"/>
    <cellStyle name="_Book2 2 7" xfId="940"/>
    <cellStyle name="_Book2 2 7 2" xfId="941"/>
    <cellStyle name="_Book2 2 8" xfId="942"/>
    <cellStyle name="_Book2 2 8 2" xfId="943"/>
    <cellStyle name="_Book2 2 9" xfId="944"/>
    <cellStyle name="_Book2 2 9 2" xfId="945"/>
    <cellStyle name="_Book2 20" xfId="946"/>
    <cellStyle name="_Book2 21" xfId="947"/>
    <cellStyle name="_Book2 22" xfId="948"/>
    <cellStyle name="_Book2 23" xfId="949"/>
    <cellStyle name="_Book2 24" xfId="950"/>
    <cellStyle name="_Book2 25" xfId="951"/>
    <cellStyle name="_Book2 26" xfId="952"/>
    <cellStyle name="_Book2 27" xfId="953"/>
    <cellStyle name="_Book2 28" xfId="954"/>
    <cellStyle name="_Book2 29" xfId="955"/>
    <cellStyle name="_Book2 3" xfId="956"/>
    <cellStyle name="_x0013__Book2 3" xfId="957"/>
    <cellStyle name="_Book2 3 10" xfId="958"/>
    <cellStyle name="_Book2 3 10 2" xfId="959"/>
    <cellStyle name="_Book2 3 11" xfId="960"/>
    <cellStyle name="_Book2 3 11 2" xfId="961"/>
    <cellStyle name="_Book2 3 12" xfId="962"/>
    <cellStyle name="_Book2 3 12 2" xfId="963"/>
    <cellStyle name="_Book2 3 13" xfId="964"/>
    <cellStyle name="_Book2 3 13 2" xfId="965"/>
    <cellStyle name="_Book2 3 14" xfId="966"/>
    <cellStyle name="_Book2 3 14 2" xfId="967"/>
    <cellStyle name="_Book2 3 15" xfId="968"/>
    <cellStyle name="_Book2 3 15 2" xfId="969"/>
    <cellStyle name="_Book2 3 16" xfId="970"/>
    <cellStyle name="_Book2 3 16 2" xfId="971"/>
    <cellStyle name="_Book2 3 17" xfId="972"/>
    <cellStyle name="_Book2 3 17 2" xfId="973"/>
    <cellStyle name="_Book2 3 18" xfId="974"/>
    <cellStyle name="_Book2 3 18 2" xfId="975"/>
    <cellStyle name="_Book2 3 19" xfId="976"/>
    <cellStyle name="_Book2 3 19 2" xfId="977"/>
    <cellStyle name="_Book2 3 2" xfId="978"/>
    <cellStyle name="_x0013__Book2 3 2" xfId="979"/>
    <cellStyle name="_Book2 3 2 2" xfId="980"/>
    <cellStyle name="_Book2 3 20" xfId="981"/>
    <cellStyle name="_Book2 3 20 2" xfId="982"/>
    <cellStyle name="_Book2 3 21" xfId="983"/>
    <cellStyle name="_Book2 3 21 2" xfId="984"/>
    <cellStyle name="_Book2 3 22" xfId="985"/>
    <cellStyle name="_Book2 3 23" xfId="986"/>
    <cellStyle name="_Book2 3 24" xfId="987"/>
    <cellStyle name="_Book2 3 25" xfId="988"/>
    <cellStyle name="_Book2 3 26" xfId="989"/>
    <cellStyle name="_Book2 3 27" xfId="990"/>
    <cellStyle name="_Book2 3 28" xfId="991"/>
    <cellStyle name="_Book2 3 29" xfId="992"/>
    <cellStyle name="_Book2 3 3" xfId="993"/>
    <cellStyle name="_Book2 3 3 2" xfId="994"/>
    <cellStyle name="_Book2 3 30" xfId="995"/>
    <cellStyle name="_Book2 3 31" xfId="996"/>
    <cellStyle name="_Book2 3 32" xfId="997"/>
    <cellStyle name="_Book2 3 33" xfId="998"/>
    <cellStyle name="_Book2 3 34" xfId="999"/>
    <cellStyle name="_Book2 3 35" xfId="1000"/>
    <cellStyle name="_Book2 3 36" xfId="1001"/>
    <cellStyle name="_Book2 3 37" xfId="1002"/>
    <cellStyle name="_Book2 3 38" xfId="1003"/>
    <cellStyle name="_Book2 3 39" xfId="1004"/>
    <cellStyle name="_Book2 3 4" xfId="1005"/>
    <cellStyle name="_Book2 3 4 2" xfId="1006"/>
    <cellStyle name="_Book2 3 40" xfId="1007"/>
    <cellStyle name="_Book2 3 41" xfId="1008"/>
    <cellStyle name="_Book2 3 42" xfId="1009"/>
    <cellStyle name="_Book2 3 43" xfId="1010"/>
    <cellStyle name="_Book2 3 44" xfId="1011"/>
    <cellStyle name="_Book2 3 45" xfId="1012"/>
    <cellStyle name="_Book2 3 5" xfId="1013"/>
    <cellStyle name="_Book2 3 5 2" xfId="1014"/>
    <cellStyle name="_Book2 3 6" xfId="1015"/>
    <cellStyle name="_Book2 3 6 2" xfId="1016"/>
    <cellStyle name="_Book2 3 7" xfId="1017"/>
    <cellStyle name="_Book2 3 7 2" xfId="1018"/>
    <cellStyle name="_Book2 3 8" xfId="1019"/>
    <cellStyle name="_Book2 3 8 2" xfId="1020"/>
    <cellStyle name="_Book2 3 9" xfId="1021"/>
    <cellStyle name="_Book2 3 9 2" xfId="1022"/>
    <cellStyle name="_Book2 30" xfId="1023"/>
    <cellStyle name="_Book2 31" xfId="1024"/>
    <cellStyle name="_Book2 32" xfId="1025"/>
    <cellStyle name="_Book2 33" xfId="1026"/>
    <cellStyle name="_Book2 34" xfId="1027"/>
    <cellStyle name="_Book2 35" xfId="1028"/>
    <cellStyle name="_Book2 36" xfId="1029"/>
    <cellStyle name="_Book2 37" xfId="1030"/>
    <cellStyle name="_Book2 38" xfId="1031"/>
    <cellStyle name="_Book2 39" xfId="1032"/>
    <cellStyle name="_Book2 4" xfId="1033"/>
    <cellStyle name="_x0013__Book2 4" xfId="1034"/>
    <cellStyle name="_Book2 4 10" xfId="1035"/>
    <cellStyle name="_Book2 4 10 2" xfId="1036"/>
    <cellStyle name="_Book2 4 11" xfId="1037"/>
    <cellStyle name="_Book2 4 11 2" xfId="1038"/>
    <cellStyle name="_Book2 4 12" xfId="1039"/>
    <cellStyle name="_Book2 4 12 2" xfId="1040"/>
    <cellStyle name="_Book2 4 13" xfId="1041"/>
    <cellStyle name="_Book2 4 13 2" xfId="1042"/>
    <cellStyle name="_Book2 4 14" xfId="1043"/>
    <cellStyle name="_Book2 4 14 2" xfId="1044"/>
    <cellStyle name="_Book2 4 15" xfId="1045"/>
    <cellStyle name="_Book2 4 15 2" xfId="1046"/>
    <cellStyle name="_Book2 4 16" xfId="1047"/>
    <cellStyle name="_Book2 4 16 2" xfId="1048"/>
    <cellStyle name="_Book2 4 17" xfId="1049"/>
    <cellStyle name="_Book2 4 17 2" xfId="1050"/>
    <cellStyle name="_Book2 4 18" xfId="1051"/>
    <cellStyle name="_Book2 4 18 2" xfId="1052"/>
    <cellStyle name="_Book2 4 19" xfId="1053"/>
    <cellStyle name="_Book2 4 19 2" xfId="1054"/>
    <cellStyle name="_Book2 4 2" xfId="1055"/>
    <cellStyle name="_x0013__Book2 4 2" xfId="1056"/>
    <cellStyle name="_Book2 4 2 2" xfId="1057"/>
    <cellStyle name="_Book2 4 20" xfId="1058"/>
    <cellStyle name="_Book2 4 20 2" xfId="1059"/>
    <cellStyle name="_Book2 4 21" xfId="1060"/>
    <cellStyle name="_Book2 4 22" xfId="1061"/>
    <cellStyle name="_Book2 4 23" xfId="1062"/>
    <cellStyle name="_Book2 4 24" xfId="1063"/>
    <cellStyle name="_Book2 4 25" xfId="1064"/>
    <cellStyle name="_Book2 4 26" xfId="1065"/>
    <cellStyle name="_Book2 4 27" xfId="1066"/>
    <cellStyle name="_Book2 4 28" xfId="1067"/>
    <cellStyle name="_Book2 4 29" xfId="1068"/>
    <cellStyle name="_Book2 4 3" xfId="1069"/>
    <cellStyle name="_Book2 4 3 2" xfId="1070"/>
    <cellStyle name="_Book2 4 30" xfId="1071"/>
    <cellStyle name="_Book2 4 31" xfId="1072"/>
    <cellStyle name="_Book2 4 32" xfId="1073"/>
    <cellStyle name="_Book2 4 33" xfId="1074"/>
    <cellStyle name="_Book2 4 34" xfId="1075"/>
    <cellStyle name="_Book2 4 35" xfId="1076"/>
    <cellStyle name="_Book2 4 36" xfId="1077"/>
    <cellStyle name="_Book2 4 37" xfId="1078"/>
    <cellStyle name="_Book2 4 38" xfId="1079"/>
    <cellStyle name="_Book2 4 39" xfId="1080"/>
    <cellStyle name="_Book2 4 4" xfId="1081"/>
    <cellStyle name="_Book2 4 4 2" xfId="1082"/>
    <cellStyle name="_Book2 4 40" xfId="1083"/>
    <cellStyle name="_Book2 4 41" xfId="1084"/>
    <cellStyle name="_Book2 4 42" xfId="1085"/>
    <cellStyle name="_Book2 4 43" xfId="1086"/>
    <cellStyle name="_Book2 4 44" xfId="1087"/>
    <cellStyle name="_Book2 4 45" xfId="1088"/>
    <cellStyle name="_Book2 4 5" xfId="1089"/>
    <cellStyle name="_Book2 4 5 2" xfId="1090"/>
    <cellStyle name="_Book2 4 6" xfId="1091"/>
    <cellStyle name="_Book2 4 6 2" xfId="1092"/>
    <cellStyle name="_Book2 4 7" xfId="1093"/>
    <cellStyle name="_Book2 4 7 2" xfId="1094"/>
    <cellStyle name="_Book2 4 8" xfId="1095"/>
    <cellStyle name="_Book2 4 8 2" xfId="1096"/>
    <cellStyle name="_Book2 4 9" xfId="1097"/>
    <cellStyle name="_Book2 4 9 2" xfId="1098"/>
    <cellStyle name="_Book2 40" xfId="1099"/>
    <cellStyle name="_Book2 41" xfId="1100"/>
    <cellStyle name="_Book2 42" xfId="1101"/>
    <cellStyle name="_Book2 43" xfId="1102"/>
    <cellStyle name="_Book2 44" xfId="1103"/>
    <cellStyle name="_Book2 45" xfId="1104"/>
    <cellStyle name="_Book2 46" xfId="1105"/>
    <cellStyle name="_Book2 47" xfId="1106"/>
    <cellStyle name="_Book2 48" xfId="1107"/>
    <cellStyle name="_Book2 49" xfId="1108"/>
    <cellStyle name="_Book2 5" xfId="1109"/>
    <cellStyle name="_x0013__Book2 5" xfId="1110"/>
    <cellStyle name="_Book2 5 2" xfId="1111"/>
    <cellStyle name="_x0013__Book2 5 2" xfId="1112"/>
    <cellStyle name="_Book2 5 2 2" xfId="1113"/>
    <cellStyle name="_Book2 5 3" xfId="1114"/>
    <cellStyle name="_Book2 5 3 2" xfId="1115"/>
    <cellStyle name="_Book2 5 4" xfId="1116"/>
    <cellStyle name="_Book2 5 4 2" xfId="1117"/>
    <cellStyle name="_Book2 5 5" xfId="1118"/>
    <cellStyle name="_Book2 5 5 2" xfId="1119"/>
    <cellStyle name="_Book2 5 6" xfId="1120"/>
    <cellStyle name="_Book2 5 6 2" xfId="1121"/>
    <cellStyle name="_Book2 5 7" xfId="1122"/>
    <cellStyle name="_Book2 50" xfId="1123"/>
    <cellStyle name="_Book2 51" xfId="1124"/>
    <cellStyle name="_Book2 52" xfId="1125"/>
    <cellStyle name="_Book2 53" xfId="1126"/>
    <cellStyle name="_Book2 54" xfId="1127"/>
    <cellStyle name="_Book2 55" xfId="1128"/>
    <cellStyle name="_Book2 6" xfId="1129"/>
    <cellStyle name="_x0013__Book2 6" xfId="1130"/>
    <cellStyle name="_Book2 6 2" xfId="1131"/>
    <cellStyle name="_x0013__Book2 6 2" xfId="1132"/>
    <cellStyle name="_Book2 7" xfId="1133"/>
    <cellStyle name="_x0013__Book2 7" xfId="1134"/>
    <cellStyle name="_Book2 7 2" xfId="1135"/>
    <cellStyle name="_x0013__Book2 7 2" xfId="1136"/>
    <cellStyle name="_Book2 8" xfId="1137"/>
    <cellStyle name="_x0013__Book2 8" xfId="1138"/>
    <cellStyle name="_Book2 8 2" xfId="1139"/>
    <cellStyle name="_x0013__Book2 8 2" xfId="1140"/>
    <cellStyle name="_Book2 9" xfId="1141"/>
    <cellStyle name="_x0013__Book2 9" xfId="1142"/>
    <cellStyle name="_Book2 9 2" xfId="1143"/>
    <cellStyle name="_x0013__Book2 9 2" xfId="1144"/>
    <cellStyle name="_Book2_04 07E Wild Horse Wind Expansion (C) (2)" xfId="1145"/>
    <cellStyle name="_Book2_04 07E Wild Horse Wind Expansion (C) (2) 2" xfId="1146"/>
    <cellStyle name="_Book2_04 07E Wild Horse Wind Expansion (C) (2) 2 2" xfId="1147"/>
    <cellStyle name="_Book2_04 07E Wild Horse Wind Expansion (C) (2) 3" xfId="1148"/>
    <cellStyle name="_Book2_04 07E Wild Horse Wind Expansion (C) (2)_Adj Bench DR 3 for Initial Briefs (Electric)" xfId="1149"/>
    <cellStyle name="_Book2_04 07E Wild Horse Wind Expansion (C) (2)_Adj Bench DR 3 for Initial Briefs (Electric) 2" xfId="1150"/>
    <cellStyle name="_Book2_04 07E Wild Horse Wind Expansion (C) (2)_Adj Bench DR 3 for Initial Briefs (Electric) 2 2" xfId="1151"/>
    <cellStyle name="_Book2_04 07E Wild Horse Wind Expansion (C) (2)_Adj Bench DR 3 for Initial Briefs (Electric) 3" xfId="1152"/>
    <cellStyle name="_Book2_04 07E Wild Horse Wind Expansion (C) (2)_Book1" xfId="1153"/>
    <cellStyle name="_Book2_04 07E Wild Horse Wind Expansion (C) (2)_Electric Rev Req Model (2009 GRC) " xfId="1154"/>
    <cellStyle name="_Book2_04 07E Wild Horse Wind Expansion (C) (2)_Electric Rev Req Model (2009 GRC)  2" xfId="1155"/>
    <cellStyle name="_Book2_04 07E Wild Horse Wind Expansion (C) (2)_Electric Rev Req Model (2009 GRC)  2 2" xfId="1156"/>
    <cellStyle name="_Book2_04 07E Wild Horse Wind Expansion (C) (2)_Electric Rev Req Model (2009 GRC)  3" xfId="1157"/>
    <cellStyle name="_Book2_04 07E Wild Horse Wind Expansion (C) (2)_Electric Rev Req Model (2009 GRC) Rebuttal" xfId="1158"/>
    <cellStyle name="_Book2_04 07E Wild Horse Wind Expansion (C) (2)_Electric Rev Req Model (2009 GRC) Rebuttal 2" xfId="1159"/>
    <cellStyle name="_Book2_04 07E Wild Horse Wind Expansion (C) (2)_Electric Rev Req Model (2009 GRC) Rebuttal 2 2" xfId="1160"/>
    <cellStyle name="_Book2_04 07E Wild Horse Wind Expansion (C) (2)_Electric Rev Req Model (2009 GRC) Rebuttal 3" xfId="1161"/>
    <cellStyle name="_Book2_04 07E Wild Horse Wind Expansion (C) (2)_Electric Rev Req Model (2009 GRC) Rebuttal REmoval of New  WH Solar AdjustMI" xfId="1162"/>
    <cellStyle name="_Book2_04 07E Wild Horse Wind Expansion (C) (2)_Electric Rev Req Model (2009 GRC) Rebuttal REmoval of New  WH Solar AdjustMI 2" xfId="1163"/>
    <cellStyle name="_Book2_04 07E Wild Horse Wind Expansion (C) (2)_Electric Rev Req Model (2009 GRC) Rebuttal REmoval of New  WH Solar AdjustMI 2 2" xfId="1164"/>
    <cellStyle name="_Book2_04 07E Wild Horse Wind Expansion (C) (2)_Electric Rev Req Model (2009 GRC) Rebuttal REmoval of New  WH Solar AdjustMI 3" xfId="1165"/>
    <cellStyle name="_Book2_04 07E Wild Horse Wind Expansion (C) (2)_Electric Rev Req Model (2009 GRC) Revised 01-18-2010" xfId="1166"/>
    <cellStyle name="_Book2_04 07E Wild Horse Wind Expansion (C) (2)_Electric Rev Req Model (2009 GRC) Revised 01-18-2010 2" xfId="1167"/>
    <cellStyle name="_Book2_04 07E Wild Horse Wind Expansion (C) (2)_Electric Rev Req Model (2009 GRC) Revised 01-18-2010 2 2" xfId="1168"/>
    <cellStyle name="_Book2_04 07E Wild Horse Wind Expansion (C) (2)_Electric Rev Req Model (2009 GRC) Revised 01-18-2010 3" xfId="1169"/>
    <cellStyle name="_Book2_04 07E Wild Horse Wind Expansion (C) (2)_Electric Rev Req Model (2010 GRC)" xfId="1170"/>
    <cellStyle name="_Book2_04 07E Wild Horse Wind Expansion (C) (2)_Electric Rev Req Model (2010 GRC) SF" xfId="1171"/>
    <cellStyle name="_Book2_04 07E Wild Horse Wind Expansion (C) (2)_Final Order Electric EXHIBIT A-1" xfId="1172"/>
    <cellStyle name="_Book2_04 07E Wild Horse Wind Expansion (C) (2)_Final Order Electric EXHIBIT A-1 2" xfId="1173"/>
    <cellStyle name="_Book2_04 07E Wild Horse Wind Expansion (C) (2)_Final Order Electric EXHIBIT A-1 2 2" xfId="1174"/>
    <cellStyle name="_Book2_04 07E Wild Horse Wind Expansion (C) (2)_Final Order Electric EXHIBIT A-1 3" xfId="1175"/>
    <cellStyle name="_Book2_04 07E Wild Horse Wind Expansion (C) (2)_TENASKA REGULATORY ASSET" xfId="1176"/>
    <cellStyle name="_Book2_04 07E Wild Horse Wind Expansion (C) (2)_TENASKA REGULATORY ASSET 2" xfId="1177"/>
    <cellStyle name="_Book2_04 07E Wild Horse Wind Expansion (C) (2)_TENASKA REGULATORY ASSET 2 2" xfId="1178"/>
    <cellStyle name="_Book2_04 07E Wild Horse Wind Expansion (C) (2)_TENASKA REGULATORY ASSET 3" xfId="1179"/>
    <cellStyle name="_Book2_16.37E Wild Horse Expansion DeferralRevwrkingfile SF" xfId="1180"/>
    <cellStyle name="_Book2_16.37E Wild Horse Expansion DeferralRevwrkingfile SF 2" xfId="1181"/>
    <cellStyle name="_Book2_16.37E Wild Horse Expansion DeferralRevwrkingfile SF 2 2" xfId="1182"/>
    <cellStyle name="_Book2_16.37E Wild Horse Expansion DeferralRevwrkingfile SF 3" xfId="1183"/>
    <cellStyle name="_Book2_2009 Compliance Filing PCA Exhibits for GRC" xfId="1184"/>
    <cellStyle name="_Book2_2009 GRC Compl Filing - Exhibit D" xfId="1185"/>
    <cellStyle name="_Book2_2009 GRC Compl Filing - Exhibit D 2" xfId="1186"/>
    <cellStyle name="_Book2_3.01 Income Statement" xfId="1187"/>
    <cellStyle name="_Book2_4 31 Regulatory Assets and Liabilities  7 06- Exhibit D" xfId="1188"/>
    <cellStyle name="_Book2_4 31 Regulatory Assets and Liabilities  7 06- Exhibit D 2" xfId="1189"/>
    <cellStyle name="_Book2_4 31 Regulatory Assets and Liabilities  7 06- Exhibit D 2 2" xfId="1190"/>
    <cellStyle name="_Book2_4 31 Regulatory Assets and Liabilities  7 06- Exhibit D 3" xfId="1191"/>
    <cellStyle name="_Book2_4 31 Regulatory Assets and Liabilities  7 06- Exhibit D_NIM Summary" xfId="1192"/>
    <cellStyle name="_Book2_4 31 Regulatory Assets and Liabilities  7 06- Exhibit D_NIM Summary 2" xfId="1193"/>
    <cellStyle name="_Book2_4 32 Regulatory Assets and Liabilities  7 06- Exhibit D" xfId="1194"/>
    <cellStyle name="_Book2_4 32 Regulatory Assets and Liabilities  7 06- Exhibit D 2" xfId="1195"/>
    <cellStyle name="_Book2_4 32 Regulatory Assets and Liabilities  7 06- Exhibit D 2 2" xfId="1196"/>
    <cellStyle name="_Book2_4 32 Regulatory Assets and Liabilities  7 06- Exhibit D 3" xfId="1197"/>
    <cellStyle name="_Book2_4 32 Regulatory Assets and Liabilities  7 06- Exhibit D_NIM Summary" xfId="1198"/>
    <cellStyle name="_Book2_4 32 Regulatory Assets and Liabilities  7 06- Exhibit D_NIM Summary 2" xfId="1199"/>
    <cellStyle name="_Book2_ACCOUNTS" xfId="1200"/>
    <cellStyle name="_x0013__Book2_Adj Bench DR 3 for Initial Briefs (Electric)" xfId="1201"/>
    <cellStyle name="_x0013__Book2_Adj Bench DR 3 for Initial Briefs (Electric) 2" xfId="1202"/>
    <cellStyle name="_x0013__Book2_Adj Bench DR 3 for Initial Briefs (Electric) 2 2" xfId="1203"/>
    <cellStyle name="_x0013__Book2_Adj Bench DR 3 for Initial Briefs (Electric) 3" xfId="1204"/>
    <cellStyle name="_Book2_AURORA Total New" xfId="1205"/>
    <cellStyle name="_Book2_AURORA Total New 2" xfId="1206"/>
    <cellStyle name="_Book2_Book2" xfId="1207"/>
    <cellStyle name="_Book2_Book2 2" xfId="1208"/>
    <cellStyle name="_Book2_Book2 2 2" xfId="1209"/>
    <cellStyle name="_Book2_Book2 3" xfId="1210"/>
    <cellStyle name="_Book2_Book2_Adj Bench DR 3 for Initial Briefs (Electric)" xfId="1211"/>
    <cellStyle name="_Book2_Book2_Adj Bench DR 3 for Initial Briefs (Electric) 2" xfId="1212"/>
    <cellStyle name="_Book2_Book2_Adj Bench DR 3 for Initial Briefs (Electric) 2 2" xfId="1213"/>
    <cellStyle name="_Book2_Book2_Adj Bench DR 3 for Initial Briefs (Electric) 3" xfId="1214"/>
    <cellStyle name="_Book2_Book2_Electric Rev Req Model (2009 GRC) Rebuttal" xfId="1215"/>
    <cellStyle name="_Book2_Book2_Electric Rev Req Model (2009 GRC) Rebuttal 2" xfId="1216"/>
    <cellStyle name="_Book2_Book2_Electric Rev Req Model (2009 GRC) Rebuttal 2 2" xfId="1217"/>
    <cellStyle name="_Book2_Book2_Electric Rev Req Model (2009 GRC) Rebuttal 3" xfId="1218"/>
    <cellStyle name="_Book2_Book2_Electric Rev Req Model (2009 GRC) Rebuttal REmoval of New  WH Solar AdjustMI" xfId="1219"/>
    <cellStyle name="_Book2_Book2_Electric Rev Req Model (2009 GRC) Rebuttal REmoval of New  WH Solar AdjustMI 2" xfId="1220"/>
    <cellStyle name="_Book2_Book2_Electric Rev Req Model (2009 GRC) Rebuttal REmoval of New  WH Solar AdjustMI 2 2" xfId="1221"/>
    <cellStyle name="_Book2_Book2_Electric Rev Req Model (2009 GRC) Rebuttal REmoval of New  WH Solar AdjustMI 3" xfId="1222"/>
    <cellStyle name="_Book2_Book2_Electric Rev Req Model (2009 GRC) Revised 01-18-2010" xfId="1223"/>
    <cellStyle name="_Book2_Book2_Electric Rev Req Model (2009 GRC) Revised 01-18-2010 2" xfId="1224"/>
    <cellStyle name="_Book2_Book2_Electric Rev Req Model (2009 GRC) Revised 01-18-2010 2 2" xfId="1225"/>
    <cellStyle name="_Book2_Book2_Electric Rev Req Model (2009 GRC) Revised 01-18-2010 3" xfId="1226"/>
    <cellStyle name="_Book2_Book2_Final Order Electric EXHIBIT A-1" xfId="1227"/>
    <cellStyle name="_Book2_Book2_Final Order Electric EXHIBIT A-1 2" xfId="1228"/>
    <cellStyle name="_Book2_Book2_Final Order Electric EXHIBIT A-1 2 2" xfId="1229"/>
    <cellStyle name="_Book2_Book2_Final Order Electric EXHIBIT A-1 3" xfId="1230"/>
    <cellStyle name="_Book2_Book4" xfId="1231"/>
    <cellStyle name="_Book2_Book4 2" xfId="1232"/>
    <cellStyle name="_Book2_Book4 2 2" xfId="1233"/>
    <cellStyle name="_Book2_Book4 3" xfId="1234"/>
    <cellStyle name="_Book2_Book9" xfId="1235"/>
    <cellStyle name="_Book2_Book9 2" xfId="1236"/>
    <cellStyle name="_Book2_Book9 2 2" xfId="1237"/>
    <cellStyle name="_Book2_Book9 3" xfId="1238"/>
    <cellStyle name="_Book2_Check the Interest Calculation" xfId="1239"/>
    <cellStyle name="_Book2_Check the Interest Calculation_Scenario 1 REC vs PTC Offset" xfId="1240"/>
    <cellStyle name="_Book2_Check the Interest Calculation_Scenario 3" xfId="1241"/>
    <cellStyle name="_Book2_Chelan PUD Power Costs (8-10)" xfId="1242"/>
    <cellStyle name="_x0013__Book2_Electric Rev Req Model (2009 GRC) Rebuttal" xfId="1243"/>
    <cellStyle name="_x0013__Book2_Electric Rev Req Model (2009 GRC) Rebuttal 2" xfId="1244"/>
    <cellStyle name="_x0013__Book2_Electric Rev Req Model (2009 GRC) Rebuttal 2 2" xfId="1245"/>
    <cellStyle name="_x0013__Book2_Electric Rev Req Model (2009 GRC) Rebuttal 3" xfId="1246"/>
    <cellStyle name="_x0013__Book2_Electric Rev Req Model (2009 GRC) Rebuttal REmoval of New  WH Solar AdjustMI" xfId="1247"/>
    <cellStyle name="_x0013__Book2_Electric Rev Req Model (2009 GRC) Rebuttal REmoval of New  WH Solar AdjustMI 2" xfId="1248"/>
    <cellStyle name="_x0013__Book2_Electric Rev Req Model (2009 GRC) Rebuttal REmoval of New  WH Solar AdjustMI 2 2" xfId="1249"/>
    <cellStyle name="_x0013__Book2_Electric Rev Req Model (2009 GRC) Rebuttal REmoval of New  WH Solar AdjustMI 3" xfId="1250"/>
    <cellStyle name="_x0013__Book2_Electric Rev Req Model (2009 GRC) Revised 01-18-2010" xfId="1251"/>
    <cellStyle name="_x0013__Book2_Electric Rev Req Model (2009 GRC) Revised 01-18-2010 2" xfId="1252"/>
    <cellStyle name="_x0013__Book2_Electric Rev Req Model (2009 GRC) Revised 01-18-2010 2 2" xfId="1253"/>
    <cellStyle name="_x0013__Book2_Electric Rev Req Model (2009 GRC) Revised 01-18-2010 3" xfId="1254"/>
    <cellStyle name="_x0013__Book2_Final Order Electric EXHIBIT A-1" xfId="1255"/>
    <cellStyle name="_x0013__Book2_Final Order Electric EXHIBIT A-1 2" xfId="1256"/>
    <cellStyle name="_x0013__Book2_Final Order Electric EXHIBIT A-1 2 2" xfId="1257"/>
    <cellStyle name="_x0013__Book2_Final Order Electric EXHIBIT A-1 3" xfId="1258"/>
    <cellStyle name="_Book2_Gas Rev Req Model (2010 GRC)" xfId="1259"/>
    <cellStyle name="_Book2_INPUTS" xfId="1260"/>
    <cellStyle name="_Book2_INPUTS 2" xfId="1261"/>
    <cellStyle name="_Book2_INPUTS 2 2" xfId="1262"/>
    <cellStyle name="_Book2_INPUTS 3" xfId="1263"/>
    <cellStyle name="_Book2_NIM Summary" xfId="1264"/>
    <cellStyle name="_Book2_NIM Summary 09GRC" xfId="1265"/>
    <cellStyle name="_Book2_NIM Summary 09GRC 2" xfId="1266"/>
    <cellStyle name="_Book2_NIM Summary 2" xfId="1267"/>
    <cellStyle name="_Book2_NIM Summary 3" xfId="1268"/>
    <cellStyle name="_Book2_NIM Summary 4" xfId="1269"/>
    <cellStyle name="_Book2_NIM Summary 5" xfId="1270"/>
    <cellStyle name="_Book2_NIM Summary 6" xfId="1271"/>
    <cellStyle name="_Book2_NIM Summary 7" xfId="1272"/>
    <cellStyle name="_Book2_NIM Summary 8" xfId="1273"/>
    <cellStyle name="_Book2_NIM Summary 9" xfId="1274"/>
    <cellStyle name="_Book2_PCA 10 -  Exhibit D from A Kellogg Jan 2011" xfId="1275"/>
    <cellStyle name="_Book2_PCA 10 -  Exhibit D from A Kellogg July 2011" xfId="1276"/>
    <cellStyle name="_Book2_PCA 10 -  Exhibit D from S Free Rcv'd 12-11" xfId="1277"/>
    <cellStyle name="_Book2_PCA 9 -  Exhibit D April 2010" xfId="1278"/>
    <cellStyle name="_Book2_PCA 9 -  Exhibit D April 2010 (3)" xfId="1279"/>
    <cellStyle name="_Book2_PCA 9 -  Exhibit D April 2010 (3) 2" xfId="1280"/>
    <cellStyle name="_Book2_PCA 9 -  Exhibit D Nov 2010" xfId="1281"/>
    <cellStyle name="_Book2_PCA 9 - Exhibit D at August 2010" xfId="1282"/>
    <cellStyle name="_Book2_PCA 9 - Exhibit D June 2010 GRC" xfId="1283"/>
    <cellStyle name="_Book2_Power Costs - Comparison bx Rbtl-Staff-Jt-PC" xfId="1284"/>
    <cellStyle name="_Book2_Power Costs - Comparison bx Rbtl-Staff-Jt-PC 2" xfId="1285"/>
    <cellStyle name="_Book2_Power Costs - Comparison bx Rbtl-Staff-Jt-PC 2 2" xfId="1286"/>
    <cellStyle name="_Book2_Power Costs - Comparison bx Rbtl-Staff-Jt-PC 3" xfId="1287"/>
    <cellStyle name="_Book2_Power Costs - Comparison bx Rbtl-Staff-Jt-PC_Adj Bench DR 3 for Initial Briefs (Electric)" xfId="1288"/>
    <cellStyle name="_Book2_Power Costs - Comparison bx Rbtl-Staff-Jt-PC_Adj Bench DR 3 for Initial Briefs (Electric) 2" xfId="1289"/>
    <cellStyle name="_Book2_Power Costs - Comparison bx Rbtl-Staff-Jt-PC_Adj Bench DR 3 for Initial Briefs (Electric) 2 2" xfId="1290"/>
    <cellStyle name="_Book2_Power Costs - Comparison bx Rbtl-Staff-Jt-PC_Adj Bench DR 3 for Initial Briefs (Electric) 3" xfId="1291"/>
    <cellStyle name="_Book2_Power Costs - Comparison bx Rbtl-Staff-Jt-PC_Electric Rev Req Model (2009 GRC) Rebuttal" xfId="1292"/>
    <cellStyle name="_Book2_Power Costs - Comparison bx Rbtl-Staff-Jt-PC_Electric Rev Req Model (2009 GRC) Rebuttal 2" xfId="1293"/>
    <cellStyle name="_Book2_Power Costs - Comparison bx Rbtl-Staff-Jt-PC_Electric Rev Req Model (2009 GRC) Rebuttal 2 2" xfId="1294"/>
    <cellStyle name="_Book2_Power Costs - Comparison bx Rbtl-Staff-Jt-PC_Electric Rev Req Model (2009 GRC) Rebuttal 3" xfId="1295"/>
    <cellStyle name="_Book2_Power Costs - Comparison bx Rbtl-Staff-Jt-PC_Electric Rev Req Model (2009 GRC) Rebuttal REmoval of New  WH Solar AdjustMI" xfId="1296"/>
    <cellStyle name="_Book2_Power Costs - Comparison bx Rbtl-Staff-Jt-PC_Electric Rev Req Model (2009 GRC) Rebuttal REmoval of New  WH Solar AdjustMI 2" xfId="1297"/>
    <cellStyle name="_Book2_Power Costs - Comparison bx Rbtl-Staff-Jt-PC_Electric Rev Req Model (2009 GRC) Rebuttal REmoval of New  WH Solar AdjustMI 2 2" xfId="1298"/>
    <cellStyle name="_Book2_Power Costs - Comparison bx Rbtl-Staff-Jt-PC_Electric Rev Req Model (2009 GRC) Rebuttal REmoval of New  WH Solar AdjustMI 3" xfId="1299"/>
    <cellStyle name="_Book2_Power Costs - Comparison bx Rbtl-Staff-Jt-PC_Electric Rev Req Model (2009 GRC) Revised 01-18-2010" xfId="1300"/>
    <cellStyle name="_Book2_Power Costs - Comparison bx Rbtl-Staff-Jt-PC_Electric Rev Req Model (2009 GRC) Revised 01-18-2010 2" xfId="1301"/>
    <cellStyle name="_Book2_Power Costs - Comparison bx Rbtl-Staff-Jt-PC_Electric Rev Req Model (2009 GRC) Revised 01-18-2010 2 2" xfId="1302"/>
    <cellStyle name="_Book2_Power Costs - Comparison bx Rbtl-Staff-Jt-PC_Electric Rev Req Model (2009 GRC) Revised 01-18-2010 3" xfId="1303"/>
    <cellStyle name="_Book2_Power Costs - Comparison bx Rbtl-Staff-Jt-PC_Final Order Electric EXHIBIT A-1" xfId="1304"/>
    <cellStyle name="_Book2_Power Costs - Comparison bx Rbtl-Staff-Jt-PC_Final Order Electric EXHIBIT A-1 2" xfId="1305"/>
    <cellStyle name="_Book2_Power Costs - Comparison bx Rbtl-Staff-Jt-PC_Final Order Electric EXHIBIT A-1 2 2" xfId="1306"/>
    <cellStyle name="_Book2_Power Costs - Comparison bx Rbtl-Staff-Jt-PC_Final Order Electric EXHIBIT A-1 3" xfId="1307"/>
    <cellStyle name="_Book2_Production Adj 4.37" xfId="1308"/>
    <cellStyle name="_Book2_Production Adj 4.37 2" xfId="1309"/>
    <cellStyle name="_Book2_Production Adj 4.37 2 2" xfId="1310"/>
    <cellStyle name="_Book2_Production Adj 4.37 3" xfId="1311"/>
    <cellStyle name="_Book2_Purchased Power Adj 4.03" xfId="1312"/>
    <cellStyle name="_Book2_Purchased Power Adj 4.03 2" xfId="1313"/>
    <cellStyle name="_Book2_Purchased Power Adj 4.03 2 2" xfId="1314"/>
    <cellStyle name="_Book2_Purchased Power Adj 4.03 3" xfId="1315"/>
    <cellStyle name="_Book2_Rebuttal Power Costs" xfId="1316"/>
    <cellStyle name="_Book2_Rebuttal Power Costs 2" xfId="1317"/>
    <cellStyle name="_Book2_Rebuttal Power Costs 2 2" xfId="1318"/>
    <cellStyle name="_Book2_Rebuttal Power Costs 3" xfId="1319"/>
    <cellStyle name="_Book2_Rebuttal Power Costs_Adj Bench DR 3 for Initial Briefs (Electric)" xfId="1320"/>
    <cellStyle name="_Book2_Rebuttal Power Costs_Adj Bench DR 3 for Initial Briefs (Electric) 2" xfId="1321"/>
    <cellStyle name="_Book2_Rebuttal Power Costs_Adj Bench DR 3 for Initial Briefs (Electric) 2 2" xfId="1322"/>
    <cellStyle name="_Book2_Rebuttal Power Costs_Adj Bench DR 3 for Initial Briefs (Electric) 3" xfId="1323"/>
    <cellStyle name="_Book2_Rebuttal Power Costs_Electric Rev Req Model (2009 GRC) Rebuttal" xfId="1324"/>
    <cellStyle name="_Book2_Rebuttal Power Costs_Electric Rev Req Model (2009 GRC) Rebuttal 2" xfId="1325"/>
    <cellStyle name="_Book2_Rebuttal Power Costs_Electric Rev Req Model (2009 GRC) Rebuttal 2 2" xfId="1326"/>
    <cellStyle name="_Book2_Rebuttal Power Costs_Electric Rev Req Model (2009 GRC) Rebuttal 3" xfId="1327"/>
    <cellStyle name="_Book2_Rebuttal Power Costs_Electric Rev Req Model (2009 GRC) Rebuttal REmoval of New  WH Solar AdjustMI" xfId="1328"/>
    <cellStyle name="_Book2_Rebuttal Power Costs_Electric Rev Req Model (2009 GRC) Rebuttal REmoval of New  WH Solar AdjustMI 2" xfId="1329"/>
    <cellStyle name="_Book2_Rebuttal Power Costs_Electric Rev Req Model (2009 GRC) Rebuttal REmoval of New  WH Solar AdjustMI 2 2" xfId="1330"/>
    <cellStyle name="_Book2_Rebuttal Power Costs_Electric Rev Req Model (2009 GRC) Rebuttal REmoval of New  WH Solar AdjustMI 3" xfId="1331"/>
    <cellStyle name="_Book2_Rebuttal Power Costs_Electric Rev Req Model (2009 GRC) Revised 01-18-2010" xfId="1332"/>
    <cellStyle name="_Book2_Rebuttal Power Costs_Electric Rev Req Model (2009 GRC) Revised 01-18-2010 2" xfId="1333"/>
    <cellStyle name="_Book2_Rebuttal Power Costs_Electric Rev Req Model (2009 GRC) Revised 01-18-2010 2 2" xfId="1334"/>
    <cellStyle name="_Book2_Rebuttal Power Costs_Electric Rev Req Model (2009 GRC) Revised 01-18-2010 3" xfId="1335"/>
    <cellStyle name="_Book2_Rebuttal Power Costs_Final Order Electric EXHIBIT A-1" xfId="1336"/>
    <cellStyle name="_Book2_Rebuttal Power Costs_Final Order Electric EXHIBIT A-1 2" xfId="1337"/>
    <cellStyle name="_Book2_Rebuttal Power Costs_Final Order Electric EXHIBIT A-1 2 2" xfId="1338"/>
    <cellStyle name="_Book2_Rebuttal Power Costs_Final Order Electric EXHIBIT A-1 3" xfId="1339"/>
    <cellStyle name="_Book2_ROR &amp; CONV FACTOR" xfId="1340"/>
    <cellStyle name="_Book2_ROR &amp; CONV FACTOR 2" xfId="1341"/>
    <cellStyle name="_Book2_ROR &amp; CONV FACTOR 2 2" xfId="1342"/>
    <cellStyle name="_Book2_ROR &amp; CONV FACTOR 3" xfId="1343"/>
    <cellStyle name="_Book2_ROR 5.02" xfId="1344"/>
    <cellStyle name="_Book2_ROR 5.02 2" xfId="1345"/>
    <cellStyle name="_Book2_ROR 5.02 2 2" xfId="1346"/>
    <cellStyle name="_Book2_ROR 5.02 3" xfId="1347"/>
    <cellStyle name="_Book2_Wind Integration 10GRC" xfId="1348"/>
    <cellStyle name="_Book2_Wind Integration 10GRC 2" xfId="1349"/>
    <cellStyle name="_Book3" xfId="1350"/>
    <cellStyle name="_Book5" xfId="1351"/>
    <cellStyle name="_Book5_Chelan PUD Power Costs (8-10)" xfId="1352"/>
    <cellStyle name="_Book5_DEM-WP(C) Costs Not In AURORA 2010GRC As Filed" xfId="1353"/>
    <cellStyle name="_Book5_DEM-WP(C) Costs Not In AURORA 2010GRC As Filed 2" xfId="1354"/>
    <cellStyle name="_Book5_NIM Summary" xfId="1355"/>
    <cellStyle name="_Book5_NIM Summary 09GRC" xfId="1356"/>
    <cellStyle name="_Book5_NIM Summary 2" xfId="1357"/>
    <cellStyle name="_Book5_NIM Summary 3" xfId="1358"/>
    <cellStyle name="_Book5_NIM Summary 4" xfId="1359"/>
    <cellStyle name="_Book5_NIM Summary 5" xfId="1360"/>
    <cellStyle name="_Book5_NIM Summary 6" xfId="1361"/>
    <cellStyle name="_Book5_NIM Summary 7" xfId="1362"/>
    <cellStyle name="_Book5_NIM Summary 8" xfId="1363"/>
    <cellStyle name="_Book5_NIM Summary 9" xfId="1364"/>
    <cellStyle name="_Book5_PCA 9 -  Exhibit D April 2010 (3)" xfId="1365"/>
    <cellStyle name="_Book5_Reconciliation" xfId="1366"/>
    <cellStyle name="_Book5_Reconciliation 2" xfId="1367"/>
    <cellStyle name="_Book5_Wind Integration 10GRC" xfId="1368"/>
    <cellStyle name="_Book5_Wind Integration 10GRC 2" xfId="1369"/>
    <cellStyle name="_BPA NOS" xfId="1370"/>
    <cellStyle name="_BPA NOS 2" xfId="1371"/>
    <cellStyle name="_BPA NOS_DEM-WP(C) Wind Integration Summary 2010GRC" xfId="1372"/>
    <cellStyle name="_BPA NOS_DEM-WP(C) Wind Integration Summary 2010GRC 2" xfId="1373"/>
    <cellStyle name="_BPA NOS_NIM Summary" xfId="1374"/>
    <cellStyle name="_BPA NOS_NIM Summary 2" xfId="1375"/>
    <cellStyle name="_Chelan Debt Forecast 12.19.05" xfId="1376"/>
    <cellStyle name="_Chelan Debt Forecast 12.19.05 2" xfId="1377"/>
    <cellStyle name="_Chelan Debt Forecast 12.19.05 2 2" xfId="1378"/>
    <cellStyle name="_Chelan Debt Forecast 12.19.05 2 2 2" xfId="1379"/>
    <cellStyle name="_Chelan Debt Forecast 12.19.05 2 3" xfId="1380"/>
    <cellStyle name="_Chelan Debt Forecast 12.19.05 3" xfId="1381"/>
    <cellStyle name="_Chelan Debt Forecast 12.19.05 3 2" xfId="1382"/>
    <cellStyle name="_Chelan Debt Forecast 12.19.05 3 2 2" xfId="1383"/>
    <cellStyle name="_Chelan Debt Forecast 12.19.05 3 3" xfId="1384"/>
    <cellStyle name="_Chelan Debt Forecast 12.19.05 3 3 2" xfId="1385"/>
    <cellStyle name="_Chelan Debt Forecast 12.19.05 3 4" xfId="1386"/>
    <cellStyle name="_Chelan Debt Forecast 12.19.05 3 4 2" xfId="1387"/>
    <cellStyle name="_Chelan Debt Forecast 12.19.05 4" xfId="1388"/>
    <cellStyle name="_Chelan Debt Forecast 12.19.05 4 2" xfId="1389"/>
    <cellStyle name="_Chelan Debt Forecast 12.19.05 5" xfId="1390"/>
    <cellStyle name="_Chelan Debt Forecast 12.19.05 6" xfId="1391"/>
    <cellStyle name="_Chelan Debt Forecast 12.19.05 7" xfId="1392"/>
    <cellStyle name="_Chelan Debt Forecast 12.19.05_(C) WHE Proforma with ITC cash grant 10 Yr Amort_for deferral_102809" xfId="1393"/>
    <cellStyle name="_Chelan Debt Forecast 12.19.05_(C) WHE Proforma with ITC cash grant 10 Yr Amort_for deferral_102809 2" xfId="1394"/>
    <cellStyle name="_Chelan Debt Forecast 12.19.05_(C) WHE Proforma with ITC cash grant 10 Yr Amort_for deferral_102809 2 2" xfId="1395"/>
    <cellStyle name="_Chelan Debt Forecast 12.19.05_(C) WHE Proforma with ITC cash grant 10 Yr Amort_for deferral_102809 3" xfId="1396"/>
    <cellStyle name="_Chelan Debt Forecast 12.19.05_(C) WHE Proforma with ITC cash grant 10 Yr Amort_for deferral_102809_16.07E Wild Horse Wind Expansionwrkingfile" xfId="1397"/>
    <cellStyle name="_Chelan Debt Forecast 12.19.05_(C) WHE Proforma with ITC cash grant 10 Yr Amort_for deferral_102809_16.07E Wild Horse Wind Expansionwrkingfile 2" xfId="1398"/>
    <cellStyle name="_Chelan Debt Forecast 12.19.05_(C) WHE Proforma with ITC cash grant 10 Yr Amort_for deferral_102809_16.07E Wild Horse Wind Expansionwrkingfile 2 2" xfId="1399"/>
    <cellStyle name="_Chelan Debt Forecast 12.19.05_(C) WHE Proforma with ITC cash grant 10 Yr Amort_for deferral_102809_16.07E Wild Horse Wind Expansionwrkingfile 3" xfId="1400"/>
    <cellStyle name="_Chelan Debt Forecast 12.19.05_(C) WHE Proforma with ITC cash grant 10 Yr Amort_for deferral_102809_16.07E Wild Horse Wind Expansionwrkingfile SF" xfId="1401"/>
    <cellStyle name="_Chelan Debt Forecast 12.19.05_(C) WHE Proforma with ITC cash grant 10 Yr Amort_for deferral_102809_16.07E Wild Horse Wind Expansionwrkingfile SF 2" xfId="1402"/>
    <cellStyle name="_Chelan Debt Forecast 12.19.05_(C) WHE Proforma with ITC cash grant 10 Yr Amort_for deferral_102809_16.07E Wild Horse Wind Expansionwrkingfile SF 2 2" xfId="1403"/>
    <cellStyle name="_Chelan Debt Forecast 12.19.05_(C) WHE Proforma with ITC cash grant 10 Yr Amort_for deferral_102809_16.07E Wild Horse Wind Expansionwrkingfile SF 3" xfId="1404"/>
    <cellStyle name="_Chelan Debt Forecast 12.19.05_(C) WHE Proforma with ITC cash grant 10 Yr Amort_for deferral_102809_16.37E Wild Horse Expansion DeferralRevwrkingfile SF" xfId="1405"/>
    <cellStyle name="_Chelan Debt Forecast 12.19.05_(C) WHE Proforma with ITC cash grant 10 Yr Amort_for deferral_102809_16.37E Wild Horse Expansion DeferralRevwrkingfile SF 2" xfId="1406"/>
    <cellStyle name="_Chelan Debt Forecast 12.19.05_(C) WHE Proforma with ITC cash grant 10 Yr Amort_for deferral_102809_16.37E Wild Horse Expansion DeferralRevwrkingfile SF 2 2" xfId="1407"/>
    <cellStyle name="_Chelan Debt Forecast 12.19.05_(C) WHE Proforma with ITC cash grant 10 Yr Amort_for deferral_102809_16.37E Wild Horse Expansion DeferralRevwrkingfile SF 3" xfId="1408"/>
    <cellStyle name="_Chelan Debt Forecast 12.19.05_(C) WHE Proforma with ITC cash grant 10 Yr Amort_for rebuttal_120709" xfId="1409"/>
    <cellStyle name="_Chelan Debt Forecast 12.19.05_(C) WHE Proforma with ITC cash grant 10 Yr Amort_for rebuttal_120709 2" xfId="1410"/>
    <cellStyle name="_Chelan Debt Forecast 12.19.05_(C) WHE Proforma with ITC cash grant 10 Yr Amort_for rebuttal_120709 2 2" xfId="1411"/>
    <cellStyle name="_Chelan Debt Forecast 12.19.05_(C) WHE Proforma with ITC cash grant 10 Yr Amort_for rebuttal_120709 3" xfId="1412"/>
    <cellStyle name="_Chelan Debt Forecast 12.19.05_04.07E Wild Horse Wind Expansion" xfId="1413"/>
    <cellStyle name="_Chelan Debt Forecast 12.19.05_04.07E Wild Horse Wind Expansion 2" xfId="1414"/>
    <cellStyle name="_Chelan Debt Forecast 12.19.05_04.07E Wild Horse Wind Expansion 2 2" xfId="1415"/>
    <cellStyle name="_Chelan Debt Forecast 12.19.05_04.07E Wild Horse Wind Expansion 3" xfId="1416"/>
    <cellStyle name="_Chelan Debt Forecast 12.19.05_04.07E Wild Horse Wind Expansion_16.07E Wild Horse Wind Expansionwrkingfile" xfId="1417"/>
    <cellStyle name="_Chelan Debt Forecast 12.19.05_04.07E Wild Horse Wind Expansion_16.07E Wild Horse Wind Expansionwrkingfile 2" xfId="1418"/>
    <cellStyle name="_Chelan Debt Forecast 12.19.05_04.07E Wild Horse Wind Expansion_16.07E Wild Horse Wind Expansionwrkingfile 2 2" xfId="1419"/>
    <cellStyle name="_Chelan Debt Forecast 12.19.05_04.07E Wild Horse Wind Expansion_16.07E Wild Horse Wind Expansionwrkingfile 3" xfId="1420"/>
    <cellStyle name="_Chelan Debt Forecast 12.19.05_04.07E Wild Horse Wind Expansion_16.07E Wild Horse Wind Expansionwrkingfile SF" xfId="1421"/>
    <cellStyle name="_Chelan Debt Forecast 12.19.05_04.07E Wild Horse Wind Expansion_16.07E Wild Horse Wind Expansionwrkingfile SF 2" xfId="1422"/>
    <cellStyle name="_Chelan Debt Forecast 12.19.05_04.07E Wild Horse Wind Expansion_16.07E Wild Horse Wind Expansionwrkingfile SF 2 2" xfId="1423"/>
    <cellStyle name="_Chelan Debt Forecast 12.19.05_04.07E Wild Horse Wind Expansion_16.07E Wild Horse Wind Expansionwrkingfile SF 3" xfId="1424"/>
    <cellStyle name="_Chelan Debt Forecast 12.19.05_04.07E Wild Horse Wind Expansion_16.37E Wild Horse Expansion DeferralRevwrkingfile SF" xfId="1425"/>
    <cellStyle name="_Chelan Debt Forecast 12.19.05_04.07E Wild Horse Wind Expansion_16.37E Wild Horse Expansion DeferralRevwrkingfile SF 2" xfId="1426"/>
    <cellStyle name="_Chelan Debt Forecast 12.19.05_04.07E Wild Horse Wind Expansion_16.37E Wild Horse Expansion DeferralRevwrkingfile SF 2 2" xfId="1427"/>
    <cellStyle name="_Chelan Debt Forecast 12.19.05_04.07E Wild Horse Wind Expansion_16.37E Wild Horse Expansion DeferralRevwrkingfile SF 3" xfId="1428"/>
    <cellStyle name="_Chelan Debt Forecast 12.19.05_16.07E Wild Horse Wind Expansionwrkingfile" xfId="1429"/>
    <cellStyle name="_Chelan Debt Forecast 12.19.05_16.07E Wild Horse Wind Expansionwrkingfile 2" xfId="1430"/>
    <cellStyle name="_Chelan Debt Forecast 12.19.05_16.07E Wild Horse Wind Expansionwrkingfile 2 2" xfId="1431"/>
    <cellStyle name="_Chelan Debt Forecast 12.19.05_16.07E Wild Horse Wind Expansionwrkingfile 3" xfId="1432"/>
    <cellStyle name="_Chelan Debt Forecast 12.19.05_16.07E Wild Horse Wind Expansionwrkingfile SF" xfId="1433"/>
    <cellStyle name="_Chelan Debt Forecast 12.19.05_16.07E Wild Horse Wind Expansionwrkingfile SF 2" xfId="1434"/>
    <cellStyle name="_Chelan Debt Forecast 12.19.05_16.07E Wild Horse Wind Expansionwrkingfile SF 2 2" xfId="1435"/>
    <cellStyle name="_Chelan Debt Forecast 12.19.05_16.07E Wild Horse Wind Expansionwrkingfile SF 3" xfId="1436"/>
    <cellStyle name="_Chelan Debt Forecast 12.19.05_16.37E Wild Horse Expansion DeferralRevwrkingfile SF" xfId="1437"/>
    <cellStyle name="_Chelan Debt Forecast 12.19.05_16.37E Wild Horse Expansion DeferralRevwrkingfile SF 2" xfId="1438"/>
    <cellStyle name="_Chelan Debt Forecast 12.19.05_16.37E Wild Horse Expansion DeferralRevwrkingfile SF 2 2" xfId="1439"/>
    <cellStyle name="_Chelan Debt Forecast 12.19.05_16.37E Wild Horse Expansion DeferralRevwrkingfile SF 3" xfId="1440"/>
    <cellStyle name="_Chelan Debt Forecast 12.19.05_2009 Compliance Filing PCA Exhibits for GRC" xfId="1441"/>
    <cellStyle name="_Chelan Debt Forecast 12.19.05_2009 GRC Compl Filing - Exhibit D" xfId="1442"/>
    <cellStyle name="_Chelan Debt Forecast 12.19.05_2009 GRC Compl Filing - Exhibit D 2" xfId="1443"/>
    <cellStyle name="_Chelan Debt Forecast 12.19.05_3.01 Income Statement" xfId="1444"/>
    <cellStyle name="_Chelan Debt Forecast 12.19.05_4 31 Regulatory Assets and Liabilities  7 06- Exhibit D" xfId="1445"/>
    <cellStyle name="_Chelan Debt Forecast 12.19.05_4 31 Regulatory Assets and Liabilities  7 06- Exhibit D 2" xfId="1446"/>
    <cellStyle name="_Chelan Debt Forecast 12.19.05_4 31 Regulatory Assets and Liabilities  7 06- Exhibit D 2 2" xfId="1447"/>
    <cellStyle name="_Chelan Debt Forecast 12.19.05_4 31 Regulatory Assets and Liabilities  7 06- Exhibit D 3" xfId="1448"/>
    <cellStyle name="_Chelan Debt Forecast 12.19.05_4 31 Regulatory Assets and Liabilities  7 06- Exhibit D_NIM Summary" xfId="1449"/>
    <cellStyle name="_Chelan Debt Forecast 12.19.05_4 31 Regulatory Assets and Liabilities  7 06- Exhibit D_NIM Summary 2" xfId="1450"/>
    <cellStyle name="_Chelan Debt Forecast 12.19.05_4 32 Regulatory Assets and Liabilities  7 06- Exhibit D" xfId="1451"/>
    <cellStyle name="_Chelan Debt Forecast 12.19.05_4 32 Regulatory Assets and Liabilities  7 06- Exhibit D 2" xfId="1452"/>
    <cellStyle name="_Chelan Debt Forecast 12.19.05_4 32 Regulatory Assets and Liabilities  7 06- Exhibit D 2 2" xfId="1453"/>
    <cellStyle name="_Chelan Debt Forecast 12.19.05_4 32 Regulatory Assets and Liabilities  7 06- Exhibit D 3" xfId="1454"/>
    <cellStyle name="_Chelan Debt Forecast 12.19.05_4 32 Regulatory Assets and Liabilities  7 06- Exhibit D_NIM Summary" xfId="1455"/>
    <cellStyle name="_Chelan Debt Forecast 12.19.05_4 32 Regulatory Assets and Liabilities  7 06- Exhibit D_NIM Summary 2" xfId="1456"/>
    <cellStyle name="_Chelan Debt Forecast 12.19.05_ACCOUNTS" xfId="1457"/>
    <cellStyle name="_Chelan Debt Forecast 12.19.05_AURORA Total New" xfId="1458"/>
    <cellStyle name="_Chelan Debt Forecast 12.19.05_AURORA Total New 2" xfId="1459"/>
    <cellStyle name="_Chelan Debt Forecast 12.19.05_Book2" xfId="1460"/>
    <cellStyle name="_Chelan Debt Forecast 12.19.05_Book2 2" xfId="1461"/>
    <cellStyle name="_Chelan Debt Forecast 12.19.05_Book2 2 2" xfId="1462"/>
    <cellStyle name="_Chelan Debt Forecast 12.19.05_Book2 3" xfId="1463"/>
    <cellStyle name="_Chelan Debt Forecast 12.19.05_Book2_Adj Bench DR 3 for Initial Briefs (Electric)" xfId="1464"/>
    <cellStyle name="_Chelan Debt Forecast 12.19.05_Book2_Adj Bench DR 3 for Initial Briefs (Electric) 2" xfId="1465"/>
    <cellStyle name="_Chelan Debt Forecast 12.19.05_Book2_Adj Bench DR 3 for Initial Briefs (Electric) 2 2" xfId="1466"/>
    <cellStyle name="_Chelan Debt Forecast 12.19.05_Book2_Adj Bench DR 3 for Initial Briefs (Electric) 3" xfId="1467"/>
    <cellStyle name="_Chelan Debt Forecast 12.19.05_Book2_Electric Rev Req Model (2009 GRC) Rebuttal" xfId="1468"/>
    <cellStyle name="_Chelan Debt Forecast 12.19.05_Book2_Electric Rev Req Model (2009 GRC) Rebuttal 2" xfId="1469"/>
    <cellStyle name="_Chelan Debt Forecast 12.19.05_Book2_Electric Rev Req Model (2009 GRC) Rebuttal 2 2" xfId="1470"/>
    <cellStyle name="_Chelan Debt Forecast 12.19.05_Book2_Electric Rev Req Model (2009 GRC) Rebuttal 3" xfId="1471"/>
    <cellStyle name="_Chelan Debt Forecast 12.19.05_Book2_Electric Rev Req Model (2009 GRC) Rebuttal REmoval of New  WH Solar AdjustMI" xfId="1472"/>
    <cellStyle name="_Chelan Debt Forecast 12.19.05_Book2_Electric Rev Req Model (2009 GRC) Rebuttal REmoval of New  WH Solar AdjustMI 2" xfId="1473"/>
    <cellStyle name="_Chelan Debt Forecast 12.19.05_Book2_Electric Rev Req Model (2009 GRC) Rebuttal REmoval of New  WH Solar AdjustMI 2 2" xfId="1474"/>
    <cellStyle name="_Chelan Debt Forecast 12.19.05_Book2_Electric Rev Req Model (2009 GRC) Rebuttal REmoval of New  WH Solar AdjustMI 3" xfId="1475"/>
    <cellStyle name="_Chelan Debt Forecast 12.19.05_Book2_Electric Rev Req Model (2009 GRC) Revised 01-18-2010" xfId="1476"/>
    <cellStyle name="_Chelan Debt Forecast 12.19.05_Book2_Electric Rev Req Model (2009 GRC) Revised 01-18-2010 2" xfId="1477"/>
    <cellStyle name="_Chelan Debt Forecast 12.19.05_Book2_Electric Rev Req Model (2009 GRC) Revised 01-18-2010 2 2" xfId="1478"/>
    <cellStyle name="_Chelan Debt Forecast 12.19.05_Book2_Electric Rev Req Model (2009 GRC) Revised 01-18-2010 3" xfId="1479"/>
    <cellStyle name="_Chelan Debt Forecast 12.19.05_Book2_Final Order Electric EXHIBIT A-1" xfId="1480"/>
    <cellStyle name="_Chelan Debt Forecast 12.19.05_Book2_Final Order Electric EXHIBIT A-1 2" xfId="1481"/>
    <cellStyle name="_Chelan Debt Forecast 12.19.05_Book2_Final Order Electric EXHIBIT A-1 2 2" xfId="1482"/>
    <cellStyle name="_Chelan Debt Forecast 12.19.05_Book2_Final Order Electric EXHIBIT A-1 3" xfId="1483"/>
    <cellStyle name="_Chelan Debt Forecast 12.19.05_Book4" xfId="1484"/>
    <cellStyle name="_Chelan Debt Forecast 12.19.05_Book4 2" xfId="1485"/>
    <cellStyle name="_Chelan Debt Forecast 12.19.05_Book4 2 2" xfId="1486"/>
    <cellStyle name="_Chelan Debt Forecast 12.19.05_Book4 3" xfId="1487"/>
    <cellStyle name="_Chelan Debt Forecast 12.19.05_Book9" xfId="1488"/>
    <cellStyle name="_Chelan Debt Forecast 12.19.05_Book9 2" xfId="1489"/>
    <cellStyle name="_Chelan Debt Forecast 12.19.05_Book9 2 2" xfId="1490"/>
    <cellStyle name="_Chelan Debt Forecast 12.19.05_Book9 3" xfId="1491"/>
    <cellStyle name="_Chelan Debt Forecast 12.19.05_Check the Interest Calculation" xfId="1492"/>
    <cellStyle name="_Chelan Debt Forecast 12.19.05_Check the Interest Calculation_Scenario 1 REC vs PTC Offset" xfId="1493"/>
    <cellStyle name="_Chelan Debt Forecast 12.19.05_Check the Interest Calculation_Scenario 3" xfId="1494"/>
    <cellStyle name="_Chelan Debt Forecast 12.19.05_Chelan PUD Power Costs (8-10)" xfId="1495"/>
    <cellStyle name="_Chelan Debt Forecast 12.19.05_Exhibit D fr R Gho 12-31-08" xfId="1496"/>
    <cellStyle name="_Chelan Debt Forecast 12.19.05_Exhibit D fr R Gho 12-31-08 2" xfId="1497"/>
    <cellStyle name="_Chelan Debt Forecast 12.19.05_Exhibit D fr R Gho 12-31-08 v2" xfId="1498"/>
    <cellStyle name="_Chelan Debt Forecast 12.19.05_Exhibit D fr R Gho 12-31-08 v2 2" xfId="1499"/>
    <cellStyle name="_Chelan Debt Forecast 12.19.05_Exhibit D fr R Gho 12-31-08 v2_NIM Summary" xfId="1500"/>
    <cellStyle name="_Chelan Debt Forecast 12.19.05_Exhibit D fr R Gho 12-31-08 v2_NIM Summary 2" xfId="1501"/>
    <cellStyle name="_Chelan Debt Forecast 12.19.05_Exhibit D fr R Gho 12-31-08_NIM Summary" xfId="1502"/>
    <cellStyle name="_Chelan Debt Forecast 12.19.05_Exhibit D fr R Gho 12-31-08_NIM Summary 2" xfId="1503"/>
    <cellStyle name="_Chelan Debt Forecast 12.19.05_Gas Rev Req Model (2010 GRC)" xfId="1504"/>
    <cellStyle name="_Chelan Debt Forecast 12.19.05_Hopkins Ridge Prepaid Tran - Interest Earned RY 12ME Feb  '11" xfId="1505"/>
    <cellStyle name="_Chelan Debt Forecast 12.19.05_Hopkins Ridge Prepaid Tran - Interest Earned RY 12ME Feb  '11 2" xfId="1506"/>
    <cellStyle name="_Chelan Debt Forecast 12.19.05_Hopkins Ridge Prepaid Tran - Interest Earned RY 12ME Feb  '11_NIM Summary" xfId="1507"/>
    <cellStyle name="_Chelan Debt Forecast 12.19.05_Hopkins Ridge Prepaid Tran - Interest Earned RY 12ME Feb  '11_NIM Summary 2" xfId="1508"/>
    <cellStyle name="_Chelan Debt Forecast 12.19.05_Hopkins Ridge Prepaid Tran - Interest Earned RY 12ME Feb  '11_Transmission Workbook for May BOD" xfId="1509"/>
    <cellStyle name="_Chelan Debt Forecast 12.19.05_Hopkins Ridge Prepaid Tran - Interest Earned RY 12ME Feb  '11_Transmission Workbook for May BOD 2" xfId="1510"/>
    <cellStyle name="_Chelan Debt Forecast 12.19.05_INPUTS" xfId="1511"/>
    <cellStyle name="_Chelan Debt Forecast 12.19.05_INPUTS 2" xfId="1512"/>
    <cellStyle name="_Chelan Debt Forecast 12.19.05_INPUTS 2 2" xfId="1513"/>
    <cellStyle name="_Chelan Debt Forecast 12.19.05_INPUTS 3" xfId="1514"/>
    <cellStyle name="_Chelan Debt Forecast 12.19.05_NIM Summary" xfId="1515"/>
    <cellStyle name="_Chelan Debt Forecast 12.19.05_NIM Summary 09GRC" xfId="1516"/>
    <cellStyle name="_Chelan Debt Forecast 12.19.05_NIM Summary 09GRC 2" xfId="1517"/>
    <cellStyle name="_Chelan Debt Forecast 12.19.05_NIM Summary 2" xfId="1518"/>
    <cellStyle name="_Chelan Debt Forecast 12.19.05_NIM Summary 3" xfId="1519"/>
    <cellStyle name="_Chelan Debt Forecast 12.19.05_NIM Summary 4" xfId="1520"/>
    <cellStyle name="_Chelan Debt Forecast 12.19.05_NIM Summary 5" xfId="1521"/>
    <cellStyle name="_Chelan Debt Forecast 12.19.05_NIM Summary 6" xfId="1522"/>
    <cellStyle name="_Chelan Debt Forecast 12.19.05_NIM Summary 7" xfId="1523"/>
    <cellStyle name="_Chelan Debt Forecast 12.19.05_NIM Summary 8" xfId="1524"/>
    <cellStyle name="_Chelan Debt Forecast 12.19.05_NIM Summary 9" xfId="1525"/>
    <cellStyle name="_Chelan Debt Forecast 12.19.05_PCA 10 -  Exhibit D from A Kellogg Jan 2011" xfId="1526"/>
    <cellStyle name="_Chelan Debt Forecast 12.19.05_PCA 10 -  Exhibit D from A Kellogg July 2011" xfId="1527"/>
    <cellStyle name="_Chelan Debt Forecast 12.19.05_PCA 10 -  Exhibit D from S Free Rcv'd 12-11" xfId="1528"/>
    <cellStyle name="_Chelan Debt Forecast 12.19.05_PCA 7 - Exhibit D update 11_30_08 (2)" xfId="1529"/>
    <cellStyle name="_Chelan Debt Forecast 12.19.05_PCA 7 - Exhibit D update 11_30_08 (2) 2" xfId="1530"/>
    <cellStyle name="_Chelan Debt Forecast 12.19.05_PCA 7 - Exhibit D update 11_30_08 (2) 2 2" xfId="1531"/>
    <cellStyle name="_Chelan Debt Forecast 12.19.05_PCA 7 - Exhibit D update 11_30_08 (2) 3" xfId="1532"/>
    <cellStyle name="_Chelan Debt Forecast 12.19.05_PCA 7 - Exhibit D update 11_30_08 (2)_NIM Summary" xfId="1533"/>
    <cellStyle name="_Chelan Debt Forecast 12.19.05_PCA 7 - Exhibit D update 11_30_08 (2)_NIM Summary 2" xfId="1534"/>
    <cellStyle name="_Chelan Debt Forecast 12.19.05_PCA 8 - Exhibit D update 12_31_09" xfId="1535"/>
    <cellStyle name="_Chelan Debt Forecast 12.19.05_PCA 9 -  Exhibit D April 2010" xfId="1536"/>
    <cellStyle name="_Chelan Debt Forecast 12.19.05_PCA 9 -  Exhibit D April 2010 (3)" xfId="1537"/>
    <cellStyle name="_Chelan Debt Forecast 12.19.05_PCA 9 -  Exhibit D April 2010 (3) 2" xfId="1538"/>
    <cellStyle name="_Chelan Debt Forecast 12.19.05_PCA 9 -  Exhibit D Feb 2010" xfId="1539"/>
    <cellStyle name="_Chelan Debt Forecast 12.19.05_PCA 9 -  Exhibit D Feb 2010 v2" xfId="1540"/>
    <cellStyle name="_Chelan Debt Forecast 12.19.05_PCA 9 -  Exhibit D Feb 2010 WF" xfId="1541"/>
    <cellStyle name="_Chelan Debt Forecast 12.19.05_PCA 9 -  Exhibit D Jan 2010" xfId="1542"/>
    <cellStyle name="_Chelan Debt Forecast 12.19.05_PCA 9 -  Exhibit D March 2010 (2)" xfId="1543"/>
    <cellStyle name="_Chelan Debt Forecast 12.19.05_PCA 9 -  Exhibit D Nov 2010" xfId="1544"/>
    <cellStyle name="_Chelan Debt Forecast 12.19.05_PCA 9 - Exhibit D at August 2010" xfId="1545"/>
    <cellStyle name="_Chelan Debt Forecast 12.19.05_PCA 9 - Exhibit D June 2010 GRC" xfId="1546"/>
    <cellStyle name="_Chelan Debt Forecast 12.19.05_Power Costs - Comparison bx Rbtl-Staff-Jt-PC" xfId="1547"/>
    <cellStyle name="_Chelan Debt Forecast 12.19.05_Power Costs - Comparison bx Rbtl-Staff-Jt-PC 2" xfId="1548"/>
    <cellStyle name="_Chelan Debt Forecast 12.19.05_Power Costs - Comparison bx Rbtl-Staff-Jt-PC 2 2" xfId="1549"/>
    <cellStyle name="_Chelan Debt Forecast 12.19.05_Power Costs - Comparison bx Rbtl-Staff-Jt-PC 3" xfId="1550"/>
    <cellStyle name="_Chelan Debt Forecast 12.19.05_Power Costs - Comparison bx Rbtl-Staff-Jt-PC_Adj Bench DR 3 for Initial Briefs (Electric)" xfId="1551"/>
    <cellStyle name="_Chelan Debt Forecast 12.19.05_Power Costs - Comparison bx Rbtl-Staff-Jt-PC_Adj Bench DR 3 for Initial Briefs (Electric) 2" xfId="1552"/>
    <cellStyle name="_Chelan Debt Forecast 12.19.05_Power Costs - Comparison bx Rbtl-Staff-Jt-PC_Adj Bench DR 3 for Initial Briefs (Electric) 2 2" xfId="1553"/>
    <cellStyle name="_Chelan Debt Forecast 12.19.05_Power Costs - Comparison bx Rbtl-Staff-Jt-PC_Adj Bench DR 3 for Initial Briefs (Electric) 3" xfId="1554"/>
    <cellStyle name="_Chelan Debt Forecast 12.19.05_Power Costs - Comparison bx Rbtl-Staff-Jt-PC_Electric Rev Req Model (2009 GRC) Rebuttal" xfId="1555"/>
    <cellStyle name="_Chelan Debt Forecast 12.19.05_Power Costs - Comparison bx Rbtl-Staff-Jt-PC_Electric Rev Req Model (2009 GRC) Rebuttal 2" xfId="1556"/>
    <cellStyle name="_Chelan Debt Forecast 12.19.05_Power Costs - Comparison bx Rbtl-Staff-Jt-PC_Electric Rev Req Model (2009 GRC) Rebuttal 2 2" xfId="1557"/>
    <cellStyle name="_Chelan Debt Forecast 12.19.05_Power Costs - Comparison bx Rbtl-Staff-Jt-PC_Electric Rev Req Model (2009 GRC) Rebuttal 3" xfId="1558"/>
    <cellStyle name="_Chelan Debt Forecast 12.19.05_Power Costs - Comparison bx Rbtl-Staff-Jt-PC_Electric Rev Req Model (2009 GRC) Rebuttal REmoval of New  WH Solar AdjustMI" xfId="1559"/>
    <cellStyle name="_Chelan Debt Forecast 12.19.05_Power Costs - Comparison bx Rbtl-Staff-Jt-PC_Electric Rev Req Model (2009 GRC) Rebuttal REmoval of New  WH Solar AdjustMI 2" xfId="1560"/>
    <cellStyle name="_Chelan Debt Forecast 12.19.05_Power Costs - Comparison bx Rbtl-Staff-Jt-PC_Electric Rev Req Model (2009 GRC) Rebuttal REmoval of New  WH Solar AdjustMI 2 2" xfId="1561"/>
    <cellStyle name="_Chelan Debt Forecast 12.19.05_Power Costs - Comparison bx Rbtl-Staff-Jt-PC_Electric Rev Req Model (2009 GRC) Rebuttal REmoval of New  WH Solar AdjustMI 3" xfId="1562"/>
    <cellStyle name="_Chelan Debt Forecast 12.19.05_Power Costs - Comparison bx Rbtl-Staff-Jt-PC_Electric Rev Req Model (2009 GRC) Revised 01-18-2010" xfId="1563"/>
    <cellStyle name="_Chelan Debt Forecast 12.19.05_Power Costs - Comparison bx Rbtl-Staff-Jt-PC_Electric Rev Req Model (2009 GRC) Revised 01-18-2010 2" xfId="1564"/>
    <cellStyle name="_Chelan Debt Forecast 12.19.05_Power Costs - Comparison bx Rbtl-Staff-Jt-PC_Electric Rev Req Model (2009 GRC) Revised 01-18-2010 2 2" xfId="1565"/>
    <cellStyle name="_Chelan Debt Forecast 12.19.05_Power Costs - Comparison bx Rbtl-Staff-Jt-PC_Electric Rev Req Model (2009 GRC) Revised 01-18-2010 3" xfId="1566"/>
    <cellStyle name="_Chelan Debt Forecast 12.19.05_Power Costs - Comparison bx Rbtl-Staff-Jt-PC_Final Order Electric EXHIBIT A-1" xfId="1567"/>
    <cellStyle name="_Chelan Debt Forecast 12.19.05_Power Costs - Comparison bx Rbtl-Staff-Jt-PC_Final Order Electric EXHIBIT A-1 2" xfId="1568"/>
    <cellStyle name="_Chelan Debt Forecast 12.19.05_Power Costs - Comparison bx Rbtl-Staff-Jt-PC_Final Order Electric EXHIBIT A-1 2 2" xfId="1569"/>
    <cellStyle name="_Chelan Debt Forecast 12.19.05_Power Costs - Comparison bx Rbtl-Staff-Jt-PC_Final Order Electric EXHIBIT A-1 3" xfId="1570"/>
    <cellStyle name="_Chelan Debt Forecast 12.19.05_Production Adj 4.37" xfId="1571"/>
    <cellStyle name="_Chelan Debt Forecast 12.19.05_Production Adj 4.37 2" xfId="1572"/>
    <cellStyle name="_Chelan Debt Forecast 12.19.05_Production Adj 4.37 2 2" xfId="1573"/>
    <cellStyle name="_Chelan Debt Forecast 12.19.05_Production Adj 4.37 3" xfId="1574"/>
    <cellStyle name="_Chelan Debt Forecast 12.19.05_Purchased Power Adj 4.03" xfId="1575"/>
    <cellStyle name="_Chelan Debt Forecast 12.19.05_Purchased Power Adj 4.03 2" xfId="1576"/>
    <cellStyle name="_Chelan Debt Forecast 12.19.05_Purchased Power Adj 4.03 2 2" xfId="1577"/>
    <cellStyle name="_Chelan Debt Forecast 12.19.05_Purchased Power Adj 4.03 3" xfId="1578"/>
    <cellStyle name="_Chelan Debt Forecast 12.19.05_Rebuttal Power Costs" xfId="1579"/>
    <cellStyle name="_Chelan Debt Forecast 12.19.05_Rebuttal Power Costs 2" xfId="1580"/>
    <cellStyle name="_Chelan Debt Forecast 12.19.05_Rebuttal Power Costs 2 2" xfId="1581"/>
    <cellStyle name="_Chelan Debt Forecast 12.19.05_Rebuttal Power Costs 3" xfId="1582"/>
    <cellStyle name="_Chelan Debt Forecast 12.19.05_Rebuttal Power Costs_Adj Bench DR 3 for Initial Briefs (Electric)" xfId="1583"/>
    <cellStyle name="_Chelan Debt Forecast 12.19.05_Rebuttal Power Costs_Adj Bench DR 3 for Initial Briefs (Electric) 2" xfId="1584"/>
    <cellStyle name="_Chelan Debt Forecast 12.19.05_Rebuttal Power Costs_Adj Bench DR 3 for Initial Briefs (Electric) 2 2" xfId="1585"/>
    <cellStyle name="_Chelan Debt Forecast 12.19.05_Rebuttal Power Costs_Adj Bench DR 3 for Initial Briefs (Electric) 3" xfId="1586"/>
    <cellStyle name="_Chelan Debt Forecast 12.19.05_Rebuttal Power Costs_Electric Rev Req Model (2009 GRC) Rebuttal" xfId="1587"/>
    <cellStyle name="_Chelan Debt Forecast 12.19.05_Rebuttal Power Costs_Electric Rev Req Model (2009 GRC) Rebuttal 2" xfId="1588"/>
    <cellStyle name="_Chelan Debt Forecast 12.19.05_Rebuttal Power Costs_Electric Rev Req Model (2009 GRC) Rebuttal 2 2" xfId="1589"/>
    <cellStyle name="_Chelan Debt Forecast 12.19.05_Rebuttal Power Costs_Electric Rev Req Model (2009 GRC) Rebuttal 3" xfId="1590"/>
    <cellStyle name="_Chelan Debt Forecast 12.19.05_Rebuttal Power Costs_Electric Rev Req Model (2009 GRC) Rebuttal REmoval of New  WH Solar AdjustMI" xfId="1591"/>
    <cellStyle name="_Chelan Debt Forecast 12.19.05_Rebuttal Power Costs_Electric Rev Req Model (2009 GRC) Rebuttal REmoval of New  WH Solar AdjustMI 2" xfId="1592"/>
    <cellStyle name="_Chelan Debt Forecast 12.19.05_Rebuttal Power Costs_Electric Rev Req Model (2009 GRC) Rebuttal REmoval of New  WH Solar AdjustMI 2 2" xfId="1593"/>
    <cellStyle name="_Chelan Debt Forecast 12.19.05_Rebuttal Power Costs_Electric Rev Req Model (2009 GRC) Rebuttal REmoval of New  WH Solar AdjustMI 3" xfId="1594"/>
    <cellStyle name="_Chelan Debt Forecast 12.19.05_Rebuttal Power Costs_Electric Rev Req Model (2009 GRC) Revised 01-18-2010" xfId="1595"/>
    <cellStyle name="_Chelan Debt Forecast 12.19.05_Rebuttal Power Costs_Electric Rev Req Model (2009 GRC) Revised 01-18-2010 2" xfId="1596"/>
    <cellStyle name="_Chelan Debt Forecast 12.19.05_Rebuttal Power Costs_Electric Rev Req Model (2009 GRC) Revised 01-18-2010 2 2" xfId="1597"/>
    <cellStyle name="_Chelan Debt Forecast 12.19.05_Rebuttal Power Costs_Electric Rev Req Model (2009 GRC) Revised 01-18-2010 3" xfId="1598"/>
    <cellStyle name="_Chelan Debt Forecast 12.19.05_Rebuttal Power Costs_Final Order Electric EXHIBIT A-1" xfId="1599"/>
    <cellStyle name="_Chelan Debt Forecast 12.19.05_Rebuttal Power Costs_Final Order Electric EXHIBIT A-1 2" xfId="1600"/>
    <cellStyle name="_Chelan Debt Forecast 12.19.05_Rebuttal Power Costs_Final Order Electric EXHIBIT A-1 2 2" xfId="1601"/>
    <cellStyle name="_Chelan Debt Forecast 12.19.05_Rebuttal Power Costs_Final Order Electric EXHIBIT A-1 3" xfId="1602"/>
    <cellStyle name="_Chelan Debt Forecast 12.19.05_ROR &amp; CONV FACTOR" xfId="1603"/>
    <cellStyle name="_Chelan Debt Forecast 12.19.05_ROR &amp; CONV FACTOR 2" xfId="1604"/>
    <cellStyle name="_Chelan Debt Forecast 12.19.05_ROR &amp; CONV FACTOR 2 2" xfId="1605"/>
    <cellStyle name="_Chelan Debt Forecast 12.19.05_ROR &amp; CONV FACTOR 3" xfId="1606"/>
    <cellStyle name="_Chelan Debt Forecast 12.19.05_ROR 5.02" xfId="1607"/>
    <cellStyle name="_Chelan Debt Forecast 12.19.05_ROR 5.02 2" xfId="1608"/>
    <cellStyle name="_Chelan Debt Forecast 12.19.05_ROR 5.02 2 2" xfId="1609"/>
    <cellStyle name="_Chelan Debt Forecast 12.19.05_ROR 5.02 3" xfId="1610"/>
    <cellStyle name="_Chelan Debt Forecast 12.19.05_Transmission Workbook for May BOD" xfId="1611"/>
    <cellStyle name="_Chelan Debt Forecast 12.19.05_Transmission Workbook for May BOD 2" xfId="1612"/>
    <cellStyle name="_Chelan Debt Forecast 12.19.05_Wind Integration 10GRC" xfId="1613"/>
    <cellStyle name="_Chelan Debt Forecast 12.19.05_Wind Integration 10GRC 2" xfId="1614"/>
    <cellStyle name="_Colstrip FOR - GADS 1990-2009" xfId="1615"/>
    <cellStyle name="_Colstrip FOR - GADS 1990-2009 2" xfId="1616"/>
    <cellStyle name="_x0013__Confidential Material" xfId="1617"/>
    <cellStyle name="_Copy 11-9 Sumas Proforma - Current" xfId="1618"/>
    <cellStyle name="_Costs not in AURORA 06GRC" xfId="1619"/>
    <cellStyle name="_Costs not in AURORA 06GRC 2" xfId="1620"/>
    <cellStyle name="_Costs not in AURORA 06GRC 2 2" xfId="1621"/>
    <cellStyle name="_Costs not in AURORA 06GRC 2 2 2" xfId="1622"/>
    <cellStyle name="_Costs not in AURORA 06GRC 2 3" xfId="1623"/>
    <cellStyle name="_Costs not in AURORA 06GRC 3" xfId="1624"/>
    <cellStyle name="_Costs not in AURORA 06GRC 3 2" xfId="1625"/>
    <cellStyle name="_Costs not in AURORA 06GRC 3 2 2" xfId="1626"/>
    <cellStyle name="_Costs not in AURORA 06GRC 3 3" xfId="1627"/>
    <cellStyle name="_Costs not in AURORA 06GRC 3 3 2" xfId="1628"/>
    <cellStyle name="_Costs not in AURORA 06GRC 3 4" xfId="1629"/>
    <cellStyle name="_Costs not in AURORA 06GRC 3 4 2" xfId="1630"/>
    <cellStyle name="_Costs not in AURORA 06GRC 4" xfId="1631"/>
    <cellStyle name="_Costs not in AURORA 06GRC 4 2" xfId="1632"/>
    <cellStyle name="_Costs not in AURORA 06GRC 5" xfId="1633"/>
    <cellStyle name="_Costs not in AURORA 06GRC 6" xfId="1634"/>
    <cellStyle name="_Costs not in AURORA 06GRC 7" xfId="1635"/>
    <cellStyle name="_Costs not in AURORA 06GRC_04 07E Wild Horse Wind Expansion (C) (2)" xfId="1636"/>
    <cellStyle name="_Costs not in AURORA 06GRC_04 07E Wild Horse Wind Expansion (C) (2) 2" xfId="1637"/>
    <cellStyle name="_Costs not in AURORA 06GRC_04 07E Wild Horse Wind Expansion (C) (2) 2 2" xfId="1638"/>
    <cellStyle name="_Costs not in AURORA 06GRC_04 07E Wild Horse Wind Expansion (C) (2) 3" xfId="1639"/>
    <cellStyle name="_Costs not in AURORA 06GRC_04 07E Wild Horse Wind Expansion (C) (2)_Adj Bench DR 3 for Initial Briefs (Electric)" xfId="1640"/>
    <cellStyle name="_Costs not in AURORA 06GRC_04 07E Wild Horse Wind Expansion (C) (2)_Adj Bench DR 3 for Initial Briefs (Electric) 2" xfId="1641"/>
    <cellStyle name="_Costs not in AURORA 06GRC_04 07E Wild Horse Wind Expansion (C) (2)_Adj Bench DR 3 for Initial Briefs (Electric) 2 2" xfId="1642"/>
    <cellStyle name="_Costs not in AURORA 06GRC_04 07E Wild Horse Wind Expansion (C) (2)_Adj Bench DR 3 for Initial Briefs (Electric) 3" xfId="1643"/>
    <cellStyle name="_Costs not in AURORA 06GRC_04 07E Wild Horse Wind Expansion (C) (2)_Book1" xfId="1644"/>
    <cellStyle name="_Costs not in AURORA 06GRC_04 07E Wild Horse Wind Expansion (C) (2)_Electric Rev Req Model (2009 GRC) " xfId="1645"/>
    <cellStyle name="_Costs not in AURORA 06GRC_04 07E Wild Horse Wind Expansion (C) (2)_Electric Rev Req Model (2009 GRC)  2" xfId="1646"/>
    <cellStyle name="_Costs not in AURORA 06GRC_04 07E Wild Horse Wind Expansion (C) (2)_Electric Rev Req Model (2009 GRC)  2 2" xfId="1647"/>
    <cellStyle name="_Costs not in AURORA 06GRC_04 07E Wild Horse Wind Expansion (C) (2)_Electric Rev Req Model (2009 GRC)  3" xfId="1648"/>
    <cellStyle name="_Costs not in AURORA 06GRC_04 07E Wild Horse Wind Expansion (C) (2)_Electric Rev Req Model (2009 GRC) Rebuttal" xfId="1649"/>
    <cellStyle name="_Costs not in AURORA 06GRC_04 07E Wild Horse Wind Expansion (C) (2)_Electric Rev Req Model (2009 GRC) Rebuttal 2" xfId="1650"/>
    <cellStyle name="_Costs not in AURORA 06GRC_04 07E Wild Horse Wind Expansion (C) (2)_Electric Rev Req Model (2009 GRC) Rebuttal 2 2" xfId="1651"/>
    <cellStyle name="_Costs not in AURORA 06GRC_04 07E Wild Horse Wind Expansion (C) (2)_Electric Rev Req Model (2009 GRC) Rebuttal 3" xfId="1652"/>
    <cellStyle name="_Costs not in AURORA 06GRC_04 07E Wild Horse Wind Expansion (C) (2)_Electric Rev Req Model (2009 GRC) Rebuttal REmoval of New  WH Solar AdjustMI" xfId="1653"/>
    <cellStyle name="_Costs not in AURORA 06GRC_04 07E Wild Horse Wind Expansion (C) (2)_Electric Rev Req Model (2009 GRC) Rebuttal REmoval of New  WH Solar AdjustMI 2" xfId="1654"/>
    <cellStyle name="_Costs not in AURORA 06GRC_04 07E Wild Horse Wind Expansion (C) (2)_Electric Rev Req Model (2009 GRC) Rebuttal REmoval of New  WH Solar AdjustMI 2 2" xfId="1655"/>
    <cellStyle name="_Costs not in AURORA 06GRC_04 07E Wild Horse Wind Expansion (C) (2)_Electric Rev Req Model (2009 GRC) Rebuttal REmoval of New  WH Solar AdjustMI 3" xfId="1656"/>
    <cellStyle name="_Costs not in AURORA 06GRC_04 07E Wild Horse Wind Expansion (C) (2)_Electric Rev Req Model (2009 GRC) Revised 01-18-2010" xfId="1657"/>
    <cellStyle name="_Costs not in AURORA 06GRC_04 07E Wild Horse Wind Expansion (C) (2)_Electric Rev Req Model (2009 GRC) Revised 01-18-2010 2" xfId="1658"/>
    <cellStyle name="_Costs not in AURORA 06GRC_04 07E Wild Horse Wind Expansion (C) (2)_Electric Rev Req Model (2009 GRC) Revised 01-18-2010 2 2" xfId="1659"/>
    <cellStyle name="_Costs not in AURORA 06GRC_04 07E Wild Horse Wind Expansion (C) (2)_Electric Rev Req Model (2009 GRC) Revised 01-18-2010 3" xfId="1660"/>
    <cellStyle name="_Costs not in AURORA 06GRC_04 07E Wild Horse Wind Expansion (C) (2)_Electric Rev Req Model (2010 GRC)" xfId="1661"/>
    <cellStyle name="_Costs not in AURORA 06GRC_04 07E Wild Horse Wind Expansion (C) (2)_Electric Rev Req Model (2010 GRC) SF" xfId="1662"/>
    <cellStyle name="_Costs not in AURORA 06GRC_04 07E Wild Horse Wind Expansion (C) (2)_Final Order Electric EXHIBIT A-1" xfId="1663"/>
    <cellStyle name="_Costs not in AURORA 06GRC_04 07E Wild Horse Wind Expansion (C) (2)_Final Order Electric EXHIBIT A-1 2" xfId="1664"/>
    <cellStyle name="_Costs not in AURORA 06GRC_04 07E Wild Horse Wind Expansion (C) (2)_Final Order Electric EXHIBIT A-1 2 2" xfId="1665"/>
    <cellStyle name="_Costs not in AURORA 06GRC_04 07E Wild Horse Wind Expansion (C) (2)_Final Order Electric EXHIBIT A-1 3" xfId="1666"/>
    <cellStyle name="_Costs not in AURORA 06GRC_04 07E Wild Horse Wind Expansion (C) (2)_TENASKA REGULATORY ASSET" xfId="1667"/>
    <cellStyle name="_Costs not in AURORA 06GRC_04 07E Wild Horse Wind Expansion (C) (2)_TENASKA REGULATORY ASSET 2" xfId="1668"/>
    <cellStyle name="_Costs not in AURORA 06GRC_04 07E Wild Horse Wind Expansion (C) (2)_TENASKA REGULATORY ASSET 2 2" xfId="1669"/>
    <cellStyle name="_Costs not in AURORA 06GRC_04 07E Wild Horse Wind Expansion (C) (2)_TENASKA REGULATORY ASSET 3" xfId="1670"/>
    <cellStyle name="_Costs not in AURORA 06GRC_16.37E Wild Horse Expansion DeferralRevwrkingfile SF" xfId="1671"/>
    <cellStyle name="_Costs not in AURORA 06GRC_16.37E Wild Horse Expansion DeferralRevwrkingfile SF 2" xfId="1672"/>
    <cellStyle name="_Costs not in AURORA 06GRC_16.37E Wild Horse Expansion DeferralRevwrkingfile SF 2 2" xfId="1673"/>
    <cellStyle name="_Costs not in AURORA 06GRC_16.37E Wild Horse Expansion DeferralRevwrkingfile SF 3" xfId="1674"/>
    <cellStyle name="_Costs not in AURORA 06GRC_2009 Compliance Filing PCA Exhibits for GRC" xfId="1675"/>
    <cellStyle name="_Costs not in AURORA 06GRC_2009 GRC Compl Filing - Exhibit D" xfId="1676"/>
    <cellStyle name="_Costs not in AURORA 06GRC_2009 GRC Compl Filing - Exhibit D 2" xfId="1677"/>
    <cellStyle name="_Costs not in AURORA 06GRC_3.01 Income Statement" xfId="1678"/>
    <cellStyle name="_Costs not in AURORA 06GRC_4 31 Regulatory Assets and Liabilities  7 06- Exhibit D" xfId="1679"/>
    <cellStyle name="_Costs not in AURORA 06GRC_4 31 Regulatory Assets and Liabilities  7 06- Exhibit D 2" xfId="1680"/>
    <cellStyle name="_Costs not in AURORA 06GRC_4 31 Regulatory Assets and Liabilities  7 06- Exhibit D 2 2" xfId="1681"/>
    <cellStyle name="_Costs not in AURORA 06GRC_4 31 Regulatory Assets and Liabilities  7 06- Exhibit D 3" xfId="1682"/>
    <cellStyle name="_Costs not in AURORA 06GRC_4 31 Regulatory Assets and Liabilities  7 06- Exhibit D_NIM Summary" xfId="1683"/>
    <cellStyle name="_Costs not in AURORA 06GRC_4 31 Regulatory Assets and Liabilities  7 06- Exhibit D_NIM Summary 2" xfId="1684"/>
    <cellStyle name="_Costs not in AURORA 06GRC_4 32 Regulatory Assets and Liabilities  7 06- Exhibit D" xfId="1685"/>
    <cellStyle name="_Costs not in AURORA 06GRC_4 32 Regulatory Assets and Liabilities  7 06- Exhibit D 2" xfId="1686"/>
    <cellStyle name="_Costs not in AURORA 06GRC_4 32 Regulatory Assets and Liabilities  7 06- Exhibit D 2 2" xfId="1687"/>
    <cellStyle name="_Costs not in AURORA 06GRC_4 32 Regulatory Assets and Liabilities  7 06- Exhibit D 3" xfId="1688"/>
    <cellStyle name="_Costs not in AURORA 06GRC_4 32 Regulatory Assets and Liabilities  7 06- Exhibit D_NIM Summary" xfId="1689"/>
    <cellStyle name="_Costs not in AURORA 06GRC_4 32 Regulatory Assets and Liabilities  7 06- Exhibit D_NIM Summary 2" xfId="1690"/>
    <cellStyle name="_Costs not in AURORA 06GRC_ACCOUNTS" xfId="1691"/>
    <cellStyle name="_Costs not in AURORA 06GRC_AURORA Total New" xfId="1692"/>
    <cellStyle name="_Costs not in AURORA 06GRC_AURORA Total New 2" xfId="1693"/>
    <cellStyle name="_Costs not in AURORA 06GRC_Book2" xfId="1694"/>
    <cellStyle name="_Costs not in AURORA 06GRC_Book2 2" xfId="1695"/>
    <cellStyle name="_Costs not in AURORA 06GRC_Book2 2 2" xfId="1696"/>
    <cellStyle name="_Costs not in AURORA 06GRC_Book2 3" xfId="1697"/>
    <cellStyle name="_Costs not in AURORA 06GRC_Book2_Adj Bench DR 3 for Initial Briefs (Electric)" xfId="1698"/>
    <cellStyle name="_Costs not in AURORA 06GRC_Book2_Adj Bench DR 3 for Initial Briefs (Electric) 2" xfId="1699"/>
    <cellStyle name="_Costs not in AURORA 06GRC_Book2_Adj Bench DR 3 for Initial Briefs (Electric) 2 2" xfId="1700"/>
    <cellStyle name="_Costs not in AURORA 06GRC_Book2_Adj Bench DR 3 for Initial Briefs (Electric) 3" xfId="1701"/>
    <cellStyle name="_Costs not in AURORA 06GRC_Book2_Electric Rev Req Model (2009 GRC) Rebuttal" xfId="1702"/>
    <cellStyle name="_Costs not in AURORA 06GRC_Book2_Electric Rev Req Model (2009 GRC) Rebuttal 2" xfId="1703"/>
    <cellStyle name="_Costs not in AURORA 06GRC_Book2_Electric Rev Req Model (2009 GRC) Rebuttal 2 2" xfId="1704"/>
    <cellStyle name="_Costs not in AURORA 06GRC_Book2_Electric Rev Req Model (2009 GRC) Rebuttal 3" xfId="1705"/>
    <cellStyle name="_Costs not in AURORA 06GRC_Book2_Electric Rev Req Model (2009 GRC) Rebuttal REmoval of New  WH Solar AdjustMI" xfId="1706"/>
    <cellStyle name="_Costs not in AURORA 06GRC_Book2_Electric Rev Req Model (2009 GRC) Rebuttal REmoval of New  WH Solar AdjustMI 2" xfId="1707"/>
    <cellStyle name="_Costs not in AURORA 06GRC_Book2_Electric Rev Req Model (2009 GRC) Rebuttal REmoval of New  WH Solar AdjustMI 2 2" xfId="1708"/>
    <cellStyle name="_Costs not in AURORA 06GRC_Book2_Electric Rev Req Model (2009 GRC) Rebuttal REmoval of New  WH Solar AdjustMI 3" xfId="1709"/>
    <cellStyle name="_Costs not in AURORA 06GRC_Book2_Electric Rev Req Model (2009 GRC) Revised 01-18-2010" xfId="1710"/>
    <cellStyle name="_Costs not in AURORA 06GRC_Book2_Electric Rev Req Model (2009 GRC) Revised 01-18-2010 2" xfId="1711"/>
    <cellStyle name="_Costs not in AURORA 06GRC_Book2_Electric Rev Req Model (2009 GRC) Revised 01-18-2010 2 2" xfId="1712"/>
    <cellStyle name="_Costs not in AURORA 06GRC_Book2_Electric Rev Req Model (2009 GRC) Revised 01-18-2010 3" xfId="1713"/>
    <cellStyle name="_Costs not in AURORA 06GRC_Book2_Final Order Electric EXHIBIT A-1" xfId="1714"/>
    <cellStyle name="_Costs not in AURORA 06GRC_Book2_Final Order Electric EXHIBIT A-1 2" xfId="1715"/>
    <cellStyle name="_Costs not in AURORA 06GRC_Book2_Final Order Electric EXHIBIT A-1 2 2" xfId="1716"/>
    <cellStyle name="_Costs not in AURORA 06GRC_Book2_Final Order Electric EXHIBIT A-1 3" xfId="1717"/>
    <cellStyle name="_Costs not in AURORA 06GRC_Book4" xfId="1718"/>
    <cellStyle name="_Costs not in AURORA 06GRC_Book4 2" xfId="1719"/>
    <cellStyle name="_Costs not in AURORA 06GRC_Book4 2 2" xfId="1720"/>
    <cellStyle name="_Costs not in AURORA 06GRC_Book4 3" xfId="1721"/>
    <cellStyle name="_Costs not in AURORA 06GRC_Book9" xfId="1722"/>
    <cellStyle name="_Costs not in AURORA 06GRC_Book9 2" xfId="1723"/>
    <cellStyle name="_Costs not in AURORA 06GRC_Book9 2 2" xfId="1724"/>
    <cellStyle name="_Costs not in AURORA 06GRC_Book9 3" xfId="1725"/>
    <cellStyle name="_Costs not in AURORA 06GRC_Check the Interest Calculation" xfId="1726"/>
    <cellStyle name="_Costs not in AURORA 06GRC_Check the Interest Calculation_Scenario 1 REC vs PTC Offset" xfId="1727"/>
    <cellStyle name="_Costs not in AURORA 06GRC_Check the Interest Calculation_Scenario 3" xfId="1728"/>
    <cellStyle name="_Costs not in AURORA 06GRC_Chelan PUD Power Costs (8-10)" xfId="1729"/>
    <cellStyle name="_Costs not in AURORA 06GRC_Exhibit D fr R Gho 12-31-08" xfId="1730"/>
    <cellStyle name="_Costs not in AURORA 06GRC_Exhibit D fr R Gho 12-31-08 2" xfId="1731"/>
    <cellStyle name="_Costs not in AURORA 06GRC_Exhibit D fr R Gho 12-31-08 v2" xfId="1732"/>
    <cellStyle name="_Costs not in AURORA 06GRC_Exhibit D fr R Gho 12-31-08 v2 2" xfId="1733"/>
    <cellStyle name="_Costs not in AURORA 06GRC_Exhibit D fr R Gho 12-31-08 v2_NIM Summary" xfId="1734"/>
    <cellStyle name="_Costs not in AURORA 06GRC_Exhibit D fr R Gho 12-31-08 v2_NIM Summary 2" xfId="1735"/>
    <cellStyle name="_Costs not in AURORA 06GRC_Exhibit D fr R Gho 12-31-08_NIM Summary" xfId="1736"/>
    <cellStyle name="_Costs not in AURORA 06GRC_Exhibit D fr R Gho 12-31-08_NIM Summary 2" xfId="1737"/>
    <cellStyle name="_Costs not in AURORA 06GRC_Gas Rev Req Model (2010 GRC)" xfId="1738"/>
    <cellStyle name="_Costs not in AURORA 06GRC_Hopkins Ridge Prepaid Tran - Interest Earned RY 12ME Feb  '11" xfId="1739"/>
    <cellStyle name="_Costs not in AURORA 06GRC_Hopkins Ridge Prepaid Tran - Interest Earned RY 12ME Feb  '11 2" xfId="1740"/>
    <cellStyle name="_Costs not in AURORA 06GRC_Hopkins Ridge Prepaid Tran - Interest Earned RY 12ME Feb  '11_NIM Summary" xfId="1741"/>
    <cellStyle name="_Costs not in AURORA 06GRC_Hopkins Ridge Prepaid Tran - Interest Earned RY 12ME Feb  '11_NIM Summary 2" xfId="1742"/>
    <cellStyle name="_Costs not in AURORA 06GRC_Hopkins Ridge Prepaid Tran - Interest Earned RY 12ME Feb  '11_Transmission Workbook for May BOD" xfId="1743"/>
    <cellStyle name="_Costs not in AURORA 06GRC_Hopkins Ridge Prepaid Tran - Interest Earned RY 12ME Feb  '11_Transmission Workbook for May BOD 2" xfId="1744"/>
    <cellStyle name="_Costs not in AURORA 06GRC_INPUTS" xfId="1745"/>
    <cellStyle name="_Costs not in AURORA 06GRC_INPUTS 2" xfId="1746"/>
    <cellStyle name="_Costs not in AURORA 06GRC_INPUTS 2 2" xfId="1747"/>
    <cellStyle name="_Costs not in AURORA 06GRC_INPUTS 3" xfId="1748"/>
    <cellStyle name="_Costs not in AURORA 06GRC_NIM Summary" xfId="1749"/>
    <cellStyle name="_Costs not in AURORA 06GRC_NIM Summary 09GRC" xfId="1750"/>
    <cellStyle name="_Costs not in AURORA 06GRC_NIM Summary 09GRC 2" xfId="1751"/>
    <cellStyle name="_Costs not in AURORA 06GRC_NIM Summary 2" xfId="1752"/>
    <cellStyle name="_Costs not in AURORA 06GRC_NIM Summary 3" xfId="1753"/>
    <cellStyle name="_Costs not in AURORA 06GRC_NIM Summary 4" xfId="1754"/>
    <cellStyle name="_Costs not in AURORA 06GRC_NIM Summary 5" xfId="1755"/>
    <cellStyle name="_Costs not in AURORA 06GRC_NIM Summary 6" xfId="1756"/>
    <cellStyle name="_Costs not in AURORA 06GRC_NIM Summary 7" xfId="1757"/>
    <cellStyle name="_Costs not in AURORA 06GRC_NIM Summary 8" xfId="1758"/>
    <cellStyle name="_Costs not in AURORA 06GRC_NIM Summary 9" xfId="1759"/>
    <cellStyle name="_Costs not in AURORA 06GRC_PCA 10 -  Exhibit D from A Kellogg Jan 2011" xfId="1760"/>
    <cellStyle name="_Costs not in AURORA 06GRC_PCA 10 -  Exhibit D from A Kellogg July 2011" xfId="1761"/>
    <cellStyle name="_Costs not in AURORA 06GRC_PCA 10 -  Exhibit D from S Free Rcv'd 12-11" xfId="1762"/>
    <cellStyle name="_Costs not in AURORA 06GRC_PCA 7 - Exhibit D update 11_30_08 (2)" xfId="1763"/>
    <cellStyle name="_Costs not in AURORA 06GRC_PCA 7 - Exhibit D update 11_30_08 (2) 2" xfId="1764"/>
    <cellStyle name="_Costs not in AURORA 06GRC_PCA 7 - Exhibit D update 11_30_08 (2) 2 2" xfId="1765"/>
    <cellStyle name="_Costs not in AURORA 06GRC_PCA 7 - Exhibit D update 11_30_08 (2) 3" xfId="1766"/>
    <cellStyle name="_Costs not in AURORA 06GRC_PCA 7 - Exhibit D update 11_30_08 (2)_NIM Summary" xfId="1767"/>
    <cellStyle name="_Costs not in AURORA 06GRC_PCA 7 - Exhibit D update 11_30_08 (2)_NIM Summary 2" xfId="1768"/>
    <cellStyle name="_Costs not in AURORA 06GRC_PCA 8 - Exhibit D update 12_31_09" xfId="1769"/>
    <cellStyle name="_Costs not in AURORA 06GRC_PCA 9 -  Exhibit D April 2010" xfId="1770"/>
    <cellStyle name="_Costs not in AURORA 06GRC_PCA 9 -  Exhibit D April 2010 (3)" xfId="1771"/>
    <cellStyle name="_Costs not in AURORA 06GRC_PCA 9 -  Exhibit D April 2010 (3) 2" xfId="1772"/>
    <cellStyle name="_Costs not in AURORA 06GRC_PCA 9 -  Exhibit D Feb 2010" xfId="1773"/>
    <cellStyle name="_Costs not in AURORA 06GRC_PCA 9 -  Exhibit D Feb 2010 v2" xfId="1774"/>
    <cellStyle name="_Costs not in AURORA 06GRC_PCA 9 -  Exhibit D Feb 2010 WF" xfId="1775"/>
    <cellStyle name="_Costs not in AURORA 06GRC_PCA 9 -  Exhibit D Jan 2010" xfId="1776"/>
    <cellStyle name="_Costs not in AURORA 06GRC_PCA 9 -  Exhibit D March 2010 (2)" xfId="1777"/>
    <cellStyle name="_Costs not in AURORA 06GRC_PCA 9 -  Exhibit D Nov 2010" xfId="1778"/>
    <cellStyle name="_Costs not in AURORA 06GRC_PCA 9 - Exhibit D at August 2010" xfId="1779"/>
    <cellStyle name="_Costs not in AURORA 06GRC_PCA 9 - Exhibit D June 2010 GRC" xfId="1780"/>
    <cellStyle name="_Costs not in AURORA 06GRC_Power Costs - Comparison bx Rbtl-Staff-Jt-PC" xfId="1781"/>
    <cellStyle name="_Costs not in AURORA 06GRC_Power Costs - Comparison bx Rbtl-Staff-Jt-PC 2" xfId="1782"/>
    <cellStyle name="_Costs not in AURORA 06GRC_Power Costs - Comparison bx Rbtl-Staff-Jt-PC 2 2" xfId="1783"/>
    <cellStyle name="_Costs not in AURORA 06GRC_Power Costs - Comparison bx Rbtl-Staff-Jt-PC 3" xfId="1784"/>
    <cellStyle name="_Costs not in AURORA 06GRC_Power Costs - Comparison bx Rbtl-Staff-Jt-PC_Adj Bench DR 3 for Initial Briefs (Electric)" xfId="1785"/>
    <cellStyle name="_Costs not in AURORA 06GRC_Power Costs - Comparison bx Rbtl-Staff-Jt-PC_Adj Bench DR 3 for Initial Briefs (Electric) 2" xfId="1786"/>
    <cellStyle name="_Costs not in AURORA 06GRC_Power Costs - Comparison bx Rbtl-Staff-Jt-PC_Adj Bench DR 3 for Initial Briefs (Electric) 2 2" xfId="1787"/>
    <cellStyle name="_Costs not in AURORA 06GRC_Power Costs - Comparison bx Rbtl-Staff-Jt-PC_Adj Bench DR 3 for Initial Briefs (Electric) 3" xfId="1788"/>
    <cellStyle name="_Costs not in AURORA 06GRC_Power Costs - Comparison bx Rbtl-Staff-Jt-PC_Electric Rev Req Model (2009 GRC) Rebuttal" xfId="1789"/>
    <cellStyle name="_Costs not in AURORA 06GRC_Power Costs - Comparison bx Rbtl-Staff-Jt-PC_Electric Rev Req Model (2009 GRC) Rebuttal 2" xfId="1790"/>
    <cellStyle name="_Costs not in AURORA 06GRC_Power Costs - Comparison bx Rbtl-Staff-Jt-PC_Electric Rev Req Model (2009 GRC) Rebuttal 2 2" xfId="1791"/>
    <cellStyle name="_Costs not in AURORA 06GRC_Power Costs - Comparison bx Rbtl-Staff-Jt-PC_Electric Rev Req Model (2009 GRC) Rebuttal 3" xfId="1792"/>
    <cellStyle name="_Costs not in AURORA 06GRC_Power Costs - Comparison bx Rbtl-Staff-Jt-PC_Electric Rev Req Model (2009 GRC) Rebuttal REmoval of New  WH Solar AdjustMI" xfId="1793"/>
    <cellStyle name="_Costs not in AURORA 06GRC_Power Costs - Comparison bx Rbtl-Staff-Jt-PC_Electric Rev Req Model (2009 GRC) Rebuttal REmoval of New  WH Solar AdjustMI 2" xfId="1794"/>
    <cellStyle name="_Costs not in AURORA 06GRC_Power Costs - Comparison bx Rbtl-Staff-Jt-PC_Electric Rev Req Model (2009 GRC) Rebuttal REmoval of New  WH Solar AdjustMI 2 2" xfId="1795"/>
    <cellStyle name="_Costs not in AURORA 06GRC_Power Costs - Comparison bx Rbtl-Staff-Jt-PC_Electric Rev Req Model (2009 GRC) Rebuttal REmoval of New  WH Solar AdjustMI 3" xfId="1796"/>
    <cellStyle name="_Costs not in AURORA 06GRC_Power Costs - Comparison bx Rbtl-Staff-Jt-PC_Electric Rev Req Model (2009 GRC) Revised 01-18-2010" xfId="1797"/>
    <cellStyle name="_Costs not in AURORA 06GRC_Power Costs - Comparison bx Rbtl-Staff-Jt-PC_Electric Rev Req Model (2009 GRC) Revised 01-18-2010 2" xfId="1798"/>
    <cellStyle name="_Costs not in AURORA 06GRC_Power Costs - Comparison bx Rbtl-Staff-Jt-PC_Electric Rev Req Model (2009 GRC) Revised 01-18-2010 2 2" xfId="1799"/>
    <cellStyle name="_Costs not in AURORA 06GRC_Power Costs - Comparison bx Rbtl-Staff-Jt-PC_Electric Rev Req Model (2009 GRC) Revised 01-18-2010 3" xfId="1800"/>
    <cellStyle name="_Costs not in AURORA 06GRC_Power Costs - Comparison bx Rbtl-Staff-Jt-PC_Final Order Electric EXHIBIT A-1" xfId="1801"/>
    <cellStyle name="_Costs not in AURORA 06GRC_Power Costs - Comparison bx Rbtl-Staff-Jt-PC_Final Order Electric EXHIBIT A-1 2" xfId="1802"/>
    <cellStyle name="_Costs not in AURORA 06GRC_Power Costs - Comparison bx Rbtl-Staff-Jt-PC_Final Order Electric EXHIBIT A-1 2 2" xfId="1803"/>
    <cellStyle name="_Costs not in AURORA 06GRC_Power Costs - Comparison bx Rbtl-Staff-Jt-PC_Final Order Electric EXHIBIT A-1 3" xfId="1804"/>
    <cellStyle name="_Costs not in AURORA 06GRC_Production Adj 4.37" xfId="1805"/>
    <cellStyle name="_Costs not in AURORA 06GRC_Production Adj 4.37 2" xfId="1806"/>
    <cellStyle name="_Costs not in AURORA 06GRC_Production Adj 4.37 2 2" xfId="1807"/>
    <cellStyle name="_Costs not in AURORA 06GRC_Production Adj 4.37 3" xfId="1808"/>
    <cellStyle name="_Costs not in AURORA 06GRC_Purchased Power Adj 4.03" xfId="1809"/>
    <cellStyle name="_Costs not in AURORA 06GRC_Purchased Power Adj 4.03 2" xfId="1810"/>
    <cellStyle name="_Costs not in AURORA 06GRC_Purchased Power Adj 4.03 2 2" xfId="1811"/>
    <cellStyle name="_Costs not in AURORA 06GRC_Purchased Power Adj 4.03 3" xfId="1812"/>
    <cellStyle name="_Costs not in AURORA 06GRC_Rebuttal Power Costs" xfId="1813"/>
    <cellStyle name="_Costs not in AURORA 06GRC_Rebuttal Power Costs 2" xfId="1814"/>
    <cellStyle name="_Costs not in AURORA 06GRC_Rebuttal Power Costs 2 2" xfId="1815"/>
    <cellStyle name="_Costs not in AURORA 06GRC_Rebuttal Power Costs 3" xfId="1816"/>
    <cellStyle name="_Costs not in AURORA 06GRC_Rebuttal Power Costs_Adj Bench DR 3 for Initial Briefs (Electric)" xfId="1817"/>
    <cellStyle name="_Costs not in AURORA 06GRC_Rebuttal Power Costs_Adj Bench DR 3 for Initial Briefs (Electric) 2" xfId="1818"/>
    <cellStyle name="_Costs not in AURORA 06GRC_Rebuttal Power Costs_Adj Bench DR 3 for Initial Briefs (Electric) 2 2" xfId="1819"/>
    <cellStyle name="_Costs not in AURORA 06GRC_Rebuttal Power Costs_Adj Bench DR 3 for Initial Briefs (Electric) 3" xfId="1820"/>
    <cellStyle name="_Costs not in AURORA 06GRC_Rebuttal Power Costs_Electric Rev Req Model (2009 GRC) Rebuttal" xfId="1821"/>
    <cellStyle name="_Costs not in AURORA 06GRC_Rebuttal Power Costs_Electric Rev Req Model (2009 GRC) Rebuttal 2" xfId="1822"/>
    <cellStyle name="_Costs not in AURORA 06GRC_Rebuttal Power Costs_Electric Rev Req Model (2009 GRC) Rebuttal 2 2" xfId="1823"/>
    <cellStyle name="_Costs not in AURORA 06GRC_Rebuttal Power Costs_Electric Rev Req Model (2009 GRC) Rebuttal 3" xfId="1824"/>
    <cellStyle name="_Costs not in AURORA 06GRC_Rebuttal Power Costs_Electric Rev Req Model (2009 GRC) Rebuttal REmoval of New  WH Solar AdjustMI" xfId="1825"/>
    <cellStyle name="_Costs not in AURORA 06GRC_Rebuttal Power Costs_Electric Rev Req Model (2009 GRC) Rebuttal REmoval of New  WH Solar AdjustMI 2" xfId="1826"/>
    <cellStyle name="_Costs not in AURORA 06GRC_Rebuttal Power Costs_Electric Rev Req Model (2009 GRC) Rebuttal REmoval of New  WH Solar AdjustMI 2 2" xfId="1827"/>
    <cellStyle name="_Costs not in AURORA 06GRC_Rebuttal Power Costs_Electric Rev Req Model (2009 GRC) Rebuttal REmoval of New  WH Solar AdjustMI 3" xfId="1828"/>
    <cellStyle name="_Costs not in AURORA 06GRC_Rebuttal Power Costs_Electric Rev Req Model (2009 GRC) Revised 01-18-2010" xfId="1829"/>
    <cellStyle name="_Costs not in AURORA 06GRC_Rebuttal Power Costs_Electric Rev Req Model (2009 GRC) Revised 01-18-2010 2" xfId="1830"/>
    <cellStyle name="_Costs not in AURORA 06GRC_Rebuttal Power Costs_Electric Rev Req Model (2009 GRC) Revised 01-18-2010 2 2" xfId="1831"/>
    <cellStyle name="_Costs not in AURORA 06GRC_Rebuttal Power Costs_Electric Rev Req Model (2009 GRC) Revised 01-18-2010 3" xfId="1832"/>
    <cellStyle name="_Costs not in AURORA 06GRC_Rebuttal Power Costs_Final Order Electric EXHIBIT A-1" xfId="1833"/>
    <cellStyle name="_Costs not in AURORA 06GRC_Rebuttal Power Costs_Final Order Electric EXHIBIT A-1 2" xfId="1834"/>
    <cellStyle name="_Costs not in AURORA 06GRC_Rebuttal Power Costs_Final Order Electric EXHIBIT A-1 2 2" xfId="1835"/>
    <cellStyle name="_Costs not in AURORA 06GRC_Rebuttal Power Costs_Final Order Electric EXHIBIT A-1 3" xfId="1836"/>
    <cellStyle name="_Costs not in AURORA 06GRC_ROR &amp; CONV FACTOR" xfId="1837"/>
    <cellStyle name="_Costs not in AURORA 06GRC_ROR &amp; CONV FACTOR 2" xfId="1838"/>
    <cellStyle name="_Costs not in AURORA 06GRC_ROR &amp; CONV FACTOR 2 2" xfId="1839"/>
    <cellStyle name="_Costs not in AURORA 06GRC_ROR &amp; CONV FACTOR 3" xfId="1840"/>
    <cellStyle name="_Costs not in AURORA 06GRC_ROR 5.02" xfId="1841"/>
    <cellStyle name="_Costs not in AURORA 06GRC_ROR 5.02 2" xfId="1842"/>
    <cellStyle name="_Costs not in AURORA 06GRC_ROR 5.02 2 2" xfId="1843"/>
    <cellStyle name="_Costs not in AURORA 06GRC_ROR 5.02 3" xfId="1844"/>
    <cellStyle name="_Costs not in AURORA 06GRC_Transmission Workbook for May BOD" xfId="1845"/>
    <cellStyle name="_Costs not in AURORA 06GRC_Transmission Workbook for May BOD 2" xfId="1846"/>
    <cellStyle name="_Costs not in AURORA 06GRC_Wind Integration 10GRC" xfId="1847"/>
    <cellStyle name="_Costs not in AURORA 06GRC_Wind Integration 10GRC 2" xfId="1848"/>
    <cellStyle name="_Costs not in AURORA 2006GRC 6.15.06" xfId="1849"/>
    <cellStyle name="_Costs not in AURORA 2006GRC 6.15.06 2" xfId="1850"/>
    <cellStyle name="_Costs not in AURORA 2006GRC 6.15.06 2 2" xfId="1851"/>
    <cellStyle name="_Costs not in AURORA 2006GRC 6.15.06 2 2 2" xfId="1852"/>
    <cellStyle name="_Costs not in AURORA 2006GRC 6.15.06 2 3" xfId="1853"/>
    <cellStyle name="_Costs not in AURORA 2006GRC 6.15.06 3" xfId="1854"/>
    <cellStyle name="_Costs not in AURORA 2006GRC 6.15.06 3 2" xfId="1855"/>
    <cellStyle name="_Costs not in AURORA 2006GRC 6.15.06 3 2 2" xfId="1856"/>
    <cellStyle name="_Costs not in AURORA 2006GRC 6.15.06 3 3" xfId="1857"/>
    <cellStyle name="_Costs not in AURORA 2006GRC 6.15.06 3 3 2" xfId="1858"/>
    <cellStyle name="_Costs not in AURORA 2006GRC 6.15.06 3 4" xfId="1859"/>
    <cellStyle name="_Costs not in AURORA 2006GRC 6.15.06 3 4 2" xfId="1860"/>
    <cellStyle name="_Costs not in AURORA 2006GRC 6.15.06 4" xfId="1861"/>
    <cellStyle name="_Costs not in AURORA 2006GRC 6.15.06 4 2" xfId="1862"/>
    <cellStyle name="_Costs not in AURORA 2006GRC 6.15.06 5" xfId="1863"/>
    <cellStyle name="_Costs not in AURORA 2006GRC 6.15.06 6" xfId="1864"/>
    <cellStyle name="_Costs not in AURORA 2006GRC 6.15.06 7" xfId="1865"/>
    <cellStyle name="_Costs not in AURORA 2006GRC 6.15.06_04 07E Wild Horse Wind Expansion (C) (2)" xfId="1866"/>
    <cellStyle name="_Costs not in AURORA 2006GRC 6.15.06_04 07E Wild Horse Wind Expansion (C) (2) 2" xfId="1867"/>
    <cellStyle name="_Costs not in AURORA 2006GRC 6.15.06_04 07E Wild Horse Wind Expansion (C) (2) 2 2" xfId="1868"/>
    <cellStyle name="_Costs not in AURORA 2006GRC 6.15.06_04 07E Wild Horse Wind Expansion (C) (2) 3" xfId="1869"/>
    <cellStyle name="_Costs not in AURORA 2006GRC 6.15.06_04 07E Wild Horse Wind Expansion (C) (2)_Adj Bench DR 3 for Initial Briefs (Electric)" xfId="1870"/>
    <cellStyle name="_Costs not in AURORA 2006GRC 6.15.06_04 07E Wild Horse Wind Expansion (C) (2)_Adj Bench DR 3 for Initial Briefs (Electric) 2" xfId="1871"/>
    <cellStyle name="_Costs not in AURORA 2006GRC 6.15.06_04 07E Wild Horse Wind Expansion (C) (2)_Adj Bench DR 3 for Initial Briefs (Electric) 2 2" xfId="1872"/>
    <cellStyle name="_Costs not in AURORA 2006GRC 6.15.06_04 07E Wild Horse Wind Expansion (C) (2)_Adj Bench DR 3 for Initial Briefs (Electric) 3" xfId="1873"/>
    <cellStyle name="_Costs not in AURORA 2006GRC 6.15.06_04 07E Wild Horse Wind Expansion (C) (2)_Book1" xfId="1874"/>
    <cellStyle name="_Costs not in AURORA 2006GRC 6.15.06_04 07E Wild Horse Wind Expansion (C) (2)_Electric Rev Req Model (2009 GRC) " xfId="1875"/>
    <cellStyle name="_Costs not in AURORA 2006GRC 6.15.06_04 07E Wild Horse Wind Expansion (C) (2)_Electric Rev Req Model (2009 GRC)  2" xfId="1876"/>
    <cellStyle name="_Costs not in AURORA 2006GRC 6.15.06_04 07E Wild Horse Wind Expansion (C) (2)_Electric Rev Req Model (2009 GRC)  2 2" xfId="1877"/>
    <cellStyle name="_Costs not in AURORA 2006GRC 6.15.06_04 07E Wild Horse Wind Expansion (C) (2)_Electric Rev Req Model (2009 GRC)  3" xfId="1878"/>
    <cellStyle name="_Costs not in AURORA 2006GRC 6.15.06_04 07E Wild Horse Wind Expansion (C) (2)_Electric Rev Req Model (2009 GRC) Rebuttal" xfId="1879"/>
    <cellStyle name="_Costs not in AURORA 2006GRC 6.15.06_04 07E Wild Horse Wind Expansion (C) (2)_Electric Rev Req Model (2009 GRC) Rebuttal 2" xfId="1880"/>
    <cellStyle name="_Costs not in AURORA 2006GRC 6.15.06_04 07E Wild Horse Wind Expansion (C) (2)_Electric Rev Req Model (2009 GRC) Rebuttal 2 2" xfId="1881"/>
    <cellStyle name="_Costs not in AURORA 2006GRC 6.15.06_04 07E Wild Horse Wind Expansion (C) (2)_Electric Rev Req Model (2009 GRC) Rebuttal 3" xfId="1882"/>
    <cellStyle name="_Costs not in AURORA 2006GRC 6.15.06_04 07E Wild Horse Wind Expansion (C) (2)_Electric Rev Req Model (2009 GRC) Rebuttal REmoval of New  WH Solar AdjustMI" xfId="1883"/>
    <cellStyle name="_Costs not in AURORA 2006GRC 6.15.06_04 07E Wild Horse Wind Expansion (C) (2)_Electric Rev Req Model (2009 GRC) Rebuttal REmoval of New  WH Solar AdjustMI 2" xfId="1884"/>
    <cellStyle name="_Costs not in AURORA 2006GRC 6.15.06_04 07E Wild Horse Wind Expansion (C) (2)_Electric Rev Req Model (2009 GRC) Rebuttal REmoval of New  WH Solar AdjustMI 2 2" xfId="1885"/>
    <cellStyle name="_Costs not in AURORA 2006GRC 6.15.06_04 07E Wild Horse Wind Expansion (C) (2)_Electric Rev Req Model (2009 GRC) Rebuttal REmoval of New  WH Solar AdjustMI 3" xfId="1886"/>
    <cellStyle name="_Costs not in AURORA 2006GRC 6.15.06_04 07E Wild Horse Wind Expansion (C) (2)_Electric Rev Req Model (2009 GRC) Revised 01-18-2010" xfId="1887"/>
    <cellStyle name="_Costs not in AURORA 2006GRC 6.15.06_04 07E Wild Horse Wind Expansion (C) (2)_Electric Rev Req Model (2009 GRC) Revised 01-18-2010 2" xfId="1888"/>
    <cellStyle name="_Costs not in AURORA 2006GRC 6.15.06_04 07E Wild Horse Wind Expansion (C) (2)_Electric Rev Req Model (2009 GRC) Revised 01-18-2010 2 2" xfId="1889"/>
    <cellStyle name="_Costs not in AURORA 2006GRC 6.15.06_04 07E Wild Horse Wind Expansion (C) (2)_Electric Rev Req Model (2009 GRC) Revised 01-18-2010 3" xfId="1890"/>
    <cellStyle name="_Costs not in AURORA 2006GRC 6.15.06_04 07E Wild Horse Wind Expansion (C) (2)_Electric Rev Req Model (2010 GRC)" xfId="1891"/>
    <cellStyle name="_Costs not in AURORA 2006GRC 6.15.06_04 07E Wild Horse Wind Expansion (C) (2)_Electric Rev Req Model (2010 GRC) SF" xfId="1892"/>
    <cellStyle name="_Costs not in AURORA 2006GRC 6.15.06_04 07E Wild Horse Wind Expansion (C) (2)_Final Order Electric EXHIBIT A-1" xfId="1893"/>
    <cellStyle name="_Costs not in AURORA 2006GRC 6.15.06_04 07E Wild Horse Wind Expansion (C) (2)_Final Order Electric EXHIBIT A-1 2" xfId="1894"/>
    <cellStyle name="_Costs not in AURORA 2006GRC 6.15.06_04 07E Wild Horse Wind Expansion (C) (2)_Final Order Electric EXHIBIT A-1 2 2" xfId="1895"/>
    <cellStyle name="_Costs not in AURORA 2006GRC 6.15.06_04 07E Wild Horse Wind Expansion (C) (2)_Final Order Electric EXHIBIT A-1 3" xfId="1896"/>
    <cellStyle name="_Costs not in AURORA 2006GRC 6.15.06_04 07E Wild Horse Wind Expansion (C) (2)_TENASKA REGULATORY ASSET" xfId="1897"/>
    <cellStyle name="_Costs not in AURORA 2006GRC 6.15.06_04 07E Wild Horse Wind Expansion (C) (2)_TENASKA REGULATORY ASSET 2" xfId="1898"/>
    <cellStyle name="_Costs not in AURORA 2006GRC 6.15.06_04 07E Wild Horse Wind Expansion (C) (2)_TENASKA REGULATORY ASSET 2 2" xfId="1899"/>
    <cellStyle name="_Costs not in AURORA 2006GRC 6.15.06_04 07E Wild Horse Wind Expansion (C) (2)_TENASKA REGULATORY ASSET 3" xfId="1900"/>
    <cellStyle name="_Costs not in AURORA 2006GRC 6.15.06_16.37E Wild Horse Expansion DeferralRevwrkingfile SF" xfId="1901"/>
    <cellStyle name="_Costs not in AURORA 2006GRC 6.15.06_16.37E Wild Horse Expansion DeferralRevwrkingfile SF 2" xfId="1902"/>
    <cellStyle name="_Costs not in AURORA 2006GRC 6.15.06_16.37E Wild Horse Expansion DeferralRevwrkingfile SF 2 2" xfId="1903"/>
    <cellStyle name="_Costs not in AURORA 2006GRC 6.15.06_16.37E Wild Horse Expansion DeferralRevwrkingfile SF 3" xfId="1904"/>
    <cellStyle name="_Costs not in AURORA 2006GRC 6.15.06_2009 Compliance Filing PCA Exhibits for GRC" xfId="1905"/>
    <cellStyle name="_Costs not in AURORA 2006GRC 6.15.06_2009 GRC Compl Filing - Exhibit D" xfId="1906"/>
    <cellStyle name="_Costs not in AURORA 2006GRC 6.15.06_2009 GRC Compl Filing - Exhibit D 2" xfId="1907"/>
    <cellStyle name="_Costs not in AURORA 2006GRC 6.15.06_3.01 Income Statement" xfId="1908"/>
    <cellStyle name="_Costs not in AURORA 2006GRC 6.15.06_4 31 Regulatory Assets and Liabilities  7 06- Exhibit D" xfId="1909"/>
    <cellStyle name="_Costs not in AURORA 2006GRC 6.15.06_4 31 Regulatory Assets and Liabilities  7 06- Exhibit D 2" xfId="1910"/>
    <cellStyle name="_Costs not in AURORA 2006GRC 6.15.06_4 31 Regulatory Assets and Liabilities  7 06- Exhibit D 2 2" xfId="1911"/>
    <cellStyle name="_Costs not in AURORA 2006GRC 6.15.06_4 31 Regulatory Assets and Liabilities  7 06- Exhibit D 3" xfId="1912"/>
    <cellStyle name="_Costs not in AURORA 2006GRC 6.15.06_4 31 Regulatory Assets and Liabilities  7 06- Exhibit D_NIM Summary" xfId="1913"/>
    <cellStyle name="_Costs not in AURORA 2006GRC 6.15.06_4 31 Regulatory Assets and Liabilities  7 06- Exhibit D_NIM Summary 2" xfId="1914"/>
    <cellStyle name="_Costs not in AURORA 2006GRC 6.15.06_4 32 Regulatory Assets and Liabilities  7 06- Exhibit D" xfId="1915"/>
    <cellStyle name="_Costs not in AURORA 2006GRC 6.15.06_4 32 Regulatory Assets and Liabilities  7 06- Exhibit D 2" xfId="1916"/>
    <cellStyle name="_Costs not in AURORA 2006GRC 6.15.06_4 32 Regulatory Assets and Liabilities  7 06- Exhibit D 2 2" xfId="1917"/>
    <cellStyle name="_Costs not in AURORA 2006GRC 6.15.06_4 32 Regulatory Assets and Liabilities  7 06- Exhibit D 3" xfId="1918"/>
    <cellStyle name="_Costs not in AURORA 2006GRC 6.15.06_4 32 Regulatory Assets and Liabilities  7 06- Exhibit D_NIM Summary" xfId="1919"/>
    <cellStyle name="_Costs not in AURORA 2006GRC 6.15.06_4 32 Regulatory Assets and Liabilities  7 06- Exhibit D_NIM Summary 2" xfId="1920"/>
    <cellStyle name="_Costs not in AURORA 2006GRC 6.15.06_ACCOUNTS" xfId="1921"/>
    <cellStyle name="_Costs not in AURORA 2006GRC 6.15.06_AURORA Total New" xfId="1922"/>
    <cellStyle name="_Costs not in AURORA 2006GRC 6.15.06_AURORA Total New 2" xfId="1923"/>
    <cellStyle name="_Costs not in AURORA 2006GRC 6.15.06_Book2" xfId="1924"/>
    <cellStyle name="_Costs not in AURORA 2006GRC 6.15.06_Book2 2" xfId="1925"/>
    <cellStyle name="_Costs not in AURORA 2006GRC 6.15.06_Book2 2 2" xfId="1926"/>
    <cellStyle name="_Costs not in AURORA 2006GRC 6.15.06_Book2 3" xfId="1927"/>
    <cellStyle name="_Costs not in AURORA 2006GRC 6.15.06_Book2_Adj Bench DR 3 for Initial Briefs (Electric)" xfId="1928"/>
    <cellStyle name="_Costs not in AURORA 2006GRC 6.15.06_Book2_Adj Bench DR 3 for Initial Briefs (Electric) 2" xfId="1929"/>
    <cellStyle name="_Costs not in AURORA 2006GRC 6.15.06_Book2_Adj Bench DR 3 for Initial Briefs (Electric) 2 2" xfId="1930"/>
    <cellStyle name="_Costs not in AURORA 2006GRC 6.15.06_Book2_Adj Bench DR 3 for Initial Briefs (Electric) 3" xfId="1931"/>
    <cellStyle name="_Costs not in AURORA 2006GRC 6.15.06_Book2_Electric Rev Req Model (2009 GRC) Rebuttal" xfId="1932"/>
    <cellStyle name="_Costs not in AURORA 2006GRC 6.15.06_Book2_Electric Rev Req Model (2009 GRC) Rebuttal 2" xfId="1933"/>
    <cellStyle name="_Costs not in AURORA 2006GRC 6.15.06_Book2_Electric Rev Req Model (2009 GRC) Rebuttal 2 2" xfId="1934"/>
    <cellStyle name="_Costs not in AURORA 2006GRC 6.15.06_Book2_Electric Rev Req Model (2009 GRC) Rebuttal 3" xfId="1935"/>
    <cellStyle name="_Costs not in AURORA 2006GRC 6.15.06_Book2_Electric Rev Req Model (2009 GRC) Rebuttal REmoval of New  WH Solar AdjustMI" xfId="1936"/>
    <cellStyle name="_Costs not in AURORA 2006GRC 6.15.06_Book2_Electric Rev Req Model (2009 GRC) Rebuttal REmoval of New  WH Solar AdjustMI 2" xfId="1937"/>
    <cellStyle name="_Costs not in AURORA 2006GRC 6.15.06_Book2_Electric Rev Req Model (2009 GRC) Rebuttal REmoval of New  WH Solar AdjustMI 2 2" xfId="1938"/>
    <cellStyle name="_Costs not in AURORA 2006GRC 6.15.06_Book2_Electric Rev Req Model (2009 GRC) Rebuttal REmoval of New  WH Solar AdjustMI 3" xfId="1939"/>
    <cellStyle name="_Costs not in AURORA 2006GRC 6.15.06_Book2_Electric Rev Req Model (2009 GRC) Revised 01-18-2010" xfId="1940"/>
    <cellStyle name="_Costs not in AURORA 2006GRC 6.15.06_Book2_Electric Rev Req Model (2009 GRC) Revised 01-18-2010 2" xfId="1941"/>
    <cellStyle name="_Costs not in AURORA 2006GRC 6.15.06_Book2_Electric Rev Req Model (2009 GRC) Revised 01-18-2010 2 2" xfId="1942"/>
    <cellStyle name="_Costs not in AURORA 2006GRC 6.15.06_Book2_Electric Rev Req Model (2009 GRC) Revised 01-18-2010 3" xfId="1943"/>
    <cellStyle name="_Costs not in AURORA 2006GRC 6.15.06_Book2_Final Order Electric EXHIBIT A-1" xfId="1944"/>
    <cellStyle name="_Costs not in AURORA 2006GRC 6.15.06_Book2_Final Order Electric EXHIBIT A-1 2" xfId="1945"/>
    <cellStyle name="_Costs not in AURORA 2006GRC 6.15.06_Book2_Final Order Electric EXHIBIT A-1 2 2" xfId="1946"/>
    <cellStyle name="_Costs not in AURORA 2006GRC 6.15.06_Book2_Final Order Electric EXHIBIT A-1 3" xfId="1947"/>
    <cellStyle name="_Costs not in AURORA 2006GRC 6.15.06_Book4" xfId="1948"/>
    <cellStyle name="_Costs not in AURORA 2006GRC 6.15.06_Book4 2" xfId="1949"/>
    <cellStyle name="_Costs not in AURORA 2006GRC 6.15.06_Book4 2 2" xfId="1950"/>
    <cellStyle name="_Costs not in AURORA 2006GRC 6.15.06_Book4 3" xfId="1951"/>
    <cellStyle name="_Costs not in AURORA 2006GRC 6.15.06_Book9" xfId="1952"/>
    <cellStyle name="_Costs not in AURORA 2006GRC 6.15.06_Book9 2" xfId="1953"/>
    <cellStyle name="_Costs not in AURORA 2006GRC 6.15.06_Book9 2 2" xfId="1954"/>
    <cellStyle name="_Costs not in AURORA 2006GRC 6.15.06_Book9 3" xfId="1955"/>
    <cellStyle name="_Costs not in AURORA 2006GRC 6.15.06_Chelan PUD Power Costs (8-10)" xfId="1956"/>
    <cellStyle name="_Costs not in AURORA 2006GRC 6.15.06_Gas Rev Req Model (2010 GRC)" xfId="1957"/>
    <cellStyle name="_Costs not in AURORA 2006GRC 6.15.06_INPUTS" xfId="1958"/>
    <cellStyle name="_Costs not in AURORA 2006GRC 6.15.06_INPUTS 2" xfId="1959"/>
    <cellStyle name="_Costs not in AURORA 2006GRC 6.15.06_INPUTS 2 2" xfId="1960"/>
    <cellStyle name="_Costs not in AURORA 2006GRC 6.15.06_INPUTS 3" xfId="1961"/>
    <cellStyle name="_Costs not in AURORA 2006GRC 6.15.06_NIM Summary" xfId="1962"/>
    <cellStyle name="_Costs not in AURORA 2006GRC 6.15.06_NIM Summary 09GRC" xfId="1963"/>
    <cellStyle name="_Costs not in AURORA 2006GRC 6.15.06_NIM Summary 09GRC 2" xfId="1964"/>
    <cellStyle name="_Costs not in AURORA 2006GRC 6.15.06_NIM Summary 2" xfId="1965"/>
    <cellStyle name="_Costs not in AURORA 2006GRC 6.15.06_NIM Summary 3" xfId="1966"/>
    <cellStyle name="_Costs not in AURORA 2006GRC 6.15.06_NIM Summary 4" xfId="1967"/>
    <cellStyle name="_Costs not in AURORA 2006GRC 6.15.06_NIM Summary 5" xfId="1968"/>
    <cellStyle name="_Costs not in AURORA 2006GRC 6.15.06_NIM Summary 6" xfId="1969"/>
    <cellStyle name="_Costs not in AURORA 2006GRC 6.15.06_NIM Summary 7" xfId="1970"/>
    <cellStyle name="_Costs not in AURORA 2006GRC 6.15.06_NIM Summary 8" xfId="1971"/>
    <cellStyle name="_Costs not in AURORA 2006GRC 6.15.06_NIM Summary 9" xfId="1972"/>
    <cellStyle name="_Costs not in AURORA 2006GRC 6.15.06_PCA 10 -  Exhibit D from A Kellogg Jan 2011" xfId="1973"/>
    <cellStyle name="_Costs not in AURORA 2006GRC 6.15.06_PCA 10 -  Exhibit D from A Kellogg July 2011" xfId="1974"/>
    <cellStyle name="_Costs not in AURORA 2006GRC 6.15.06_PCA 10 -  Exhibit D from S Free Rcv'd 12-11" xfId="1975"/>
    <cellStyle name="_Costs not in AURORA 2006GRC 6.15.06_PCA 9 -  Exhibit D April 2010" xfId="1976"/>
    <cellStyle name="_Costs not in AURORA 2006GRC 6.15.06_PCA 9 -  Exhibit D April 2010 (3)" xfId="1977"/>
    <cellStyle name="_Costs not in AURORA 2006GRC 6.15.06_PCA 9 -  Exhibit D April 2010 (3) 2" xfId="1978"/>
    <cellStyle name="_Costs not in AURORA 2006GRC 6.15.06_PCA 9 -  Exhibit D Nov 2010" xfId="1979"/>
    <cellStyle name="_Costs not in AURORA 2006GRC 6.15.06_PCA 9 - Exhibit D at August 2010" xfId="1980"/>
    <cellStyle name="_Costs not in AURORA 2006GRC 6.15.06_PCA 9 - Exhibit D June 2010 GRC" xfId="1981"/>
    <cellStyle name="_Costs not in AURORA 2006GRC 6.15.06_Power Costs - Comparison bx Rbtl-Staff-Jt-PC" xfId="1982"/>
    <cellStyle name="_Costs not in AURORA 2006GRC 6.15.06_Power Costs - Comparison bx Rbtl-Staff-Jt-PC 2" xfId="1983"/>
    <cellStyle name="_Costs not in AURORA 2006GRC 6.15.06_Power Costs - Comparison bx Rbtl-Staff-Jt-PC 2 2" xfId="1984"/>
    <cellStyle name="_Costs not in AURORA 2006GRC 6.15.06_Power Costs - Comparison bx Rbtl-Staff-Jt-PC 3" xfId="1985"/>
    <cellStyle name="_Costs not in AURORA 2006GRC 6.15.06_Power Costs - Comparison bx Rbtl-Staff-Jt-PC_Adj Bench DR 3 for Initial Briefs (Electric)" xfId="1986"/>
    <cellStyle name="_Costs not in AURORA 2006GRC 6.15.06_Power Costs - Comparison bx Rbtl-Staff-Jt-PC_Adj Bench DR 3 for Initial Briefs (Electric) 2" xfId="1987"/>
    <cellStyle name="_Costs not in AURORA 2006GRC 6.15.06_Power Costs - Comparison bx Rbtl-Staff-Jt-PC_Adj Bench DR 3 for Initial Briefs (Electric) 2 2" xfId="1988"/>
    <cellStyle name="_Costs not in AURORA 2006GRC 6.15.06_Power Costs - Comparison bx Rbtl-Staff-Jt-PC_Adj Bench DR 3 for Initial Briefs (Electric) 3" xfId="1989"/>
    <cellStyle name="_Costs not in AURORA 2006GRC 6.15.06_Power Costs - Comparison bx Rbtl-Staff-Jt-PC_Electric Rev Req Model (2009 GRC) Rebuttal" xfId="1990"/>
    <cellStyle name="_Costs not in AURORA 2006GRC 6.15.06_Power Costs - Comparison bx Rbtl-Staff-Jt-PC_Electric Rev Req Model (2009 GRC) Rebuttal 2" xfId="1991"/>
    <cellStyle name="_Costs not in AURORA 2006GRC 6.15.06_Power Costs - Comparison bx Rbtl-Staff-Jt-PC_Electric Rev Req Model (2009 GRC) Rebuttal 2 2" xfId="1992"/>
    <cellStyle name="_Costs not in AURORA 2006GRC 6.15.06_Power Costs - Comparison bx Rbtl-Staff-Jt-PC_Electric Rev Req Model (2009 GRC) Rebuttal 3" xfId="1993"/>
    <cellStyle name="_Costs not in AURORA 2006GRC 6.15.06_Power Costs - Comparison bx Rbtl-Staff-Jt-PC_Electric Rev Req Model (2009 GRC) Rebuttal REmoval of New  WH Solar AdjustMI" xfId="1994"/>
    <cellStyle name="_Costs not in AURORA 2006GRC 6.15.06_Power Costs - Comparison bx Rbtl-Staff-Jt-PC_Electric Rev Req Model (2009 GRC) Rebuttal REmoval of New  WH Solar AdjustMI 2" xfId="1995"/>
    <cellStyle name="_Costs not in AURORA 2006GRC 6.15.06_Power Costs - Comparison bx Rbtl-Staff-Jt-PC_Electric Rev Req Model (2009 GRC) Rebuttal REmoval of New  WH Solar AdjustMI 2 2" xfId="1996"/>
    <cellStyle name="_Costs not in AURORA 2006GRC 6.15.06_Power Costs - Comparison bx Rbtl-Staff-Jt-PC_Electric Rev Req Model (2009 GRC) Rebuttal REmoval of New  WH Solar AdjustMI 3" xfId="1997"/>
    <cellStyle name="_Costs not in AURORA 2006GRC 6.15.06_Power Costs - Comparison bx Rbtl-Staff-Jt-PC_Electric Rev Req Model (2009 GRC) Revised 01-18-2010" xfId="1998"/>
    <cellStyle name="_Costs not in AURORA 2006GRC 6.15.06_Power Costs - Comparison bx Rbtl-Staff-Jt-PC_Electric Rev Req Model (2009 GRC) Revised 01-18-2010 2" xfId="1999"/>
    <cellStyle name="_Costs not in AURORA 2006GRC 6.15.06_Power Costs - Comparison bx Rbtl-Staff-Jt-PC_Electric Rev Req Model (2009 GRC) Revised 01-18-2010 2 2" xfId="2000"/>
    <cellStyle name="_Costs not in AURORA 2006GRC 6.15.06_Power Costs - Comparison bx Rbtl-Staff-Jt-PC_Electric Rev Req Model (2009 GRC) Revised 01-18-2010 3" xfId="2001"/>
    <cellStyle name="_Costs not in AURORA 2006GRC 6.15.06_Power Costs - Comparison bx Rbtl-Staff-Jt-PC_Final Order Electric EXHIBIT A-1" xfId="2002"/>
    <cellStyle name="_Costs not in AURORA 2006GRC 6.15.06_Power Costs - Comparison bx Rbtl-Staff-Jt-PC_Final Order Electric EXHIBIT A-1 2" xfId="2003"/>
    <cellStyle name="_Costs not in AURORA 2006GRC 6.15.06_Power Costs - Comparison bx Rbtl-Staff-Jt-PC_Final Order Electric EXHIBIT A-1 2 2" xfId="2004"/>
    <cellStyle name="_Costs not in AURORA 2006GRC 6.15.06_Power Costs - Comparison bx Rbtl-Staff-Jt-PC_Final Order Electric EXHIBIT A-1 3" xfId="2005"/>
    <cellStyle name="_Costs not in AURORA 2006GRC 6.15.06_Production Adj 4.37" xfId="2006"/>
    <cellStyle name="_Costs not in AURORA 2006GRC 6.15.06_Production Adj 4.37 2" xfId="2007"/>
    <cellStyle name="_Costs not in AURORA 2006GRC 6.15.06_Production Adj 4.37 2 2" xfId="2008"/>
    <cellStyle name="_Costs not in AURORA 2006GRC 6.15.06_Production Adj 4.37 3" xfId="2009"/>
    <cellStyle name="_Costs not in AURORA 2006GRC 6.15.06_Purchased Power Adj 4.03" xfId="2010"/>
    <cellStyle name="_Costs not in AURORA 2006GRC 6.15.06_Purchased Power Adj 4.03 2" xfId="2011"/>
    <cellStyle name="_Costs not in AURORA 2006GRC 6.15.06_Purchased Power Adj 4.03 2 2" xfId="2012"/>
    <cellStyle name="_Costs not in AURORA 2006GRC 6.15.06_Purchased Power Adj 4.03 3" xfId="2013"/>
    <cellStyle name="_Costs not in AURORA 2006GRC 6.15.06_Rebuttal Power Costs" xfId="2014"/>
    <cellStyle name="_Costs not in AURORA 2006GRC 6.15.06_Rebuttal Power Costs 2" xfId="2015"/>
    <cellStyle name="_Costs not in AURORA 2006GRC 6.15.06_Rebuttal Power Costs 2 2" xfId="2016"/>
    <cellStyle name="_Costs not in AURORA 2006GRC 6.15.06_Rebuttal Power Costs 3" xfId="2017"/>
    <cellStyle name="_Costs not in AURORA 2006GRC 6.15.06_Rebuttal Power Costs_Adj Bench DR 3 for Initial Briefs (Electric)" xfId="2018"/>
    <cellStyle name="_Costs not in AURORA 2006GRC 6.15.06_Rebuttal Power Costs_Adj Bench DR 3 for Initial Briefs (Electric) 2" xfId="2019"/>
    <cellStyle name="_Costs not in AURORA 2006GRC 6.15.06_Rebuttal Power Costs_Adj Bench DR 3 for Initial Briefs (Electric) 2 2" xfId="2020"/>
    <cellStyle name="_Costs not in AURORA 2006GRC 6.15.06_Rebuttal Power Costs_Adj Bench DR 3 for Initial Briefs (Electric) 3" xfId="2021"/>
    <cellStyle name="_Costs not in AURORA 2006GRC 6.15.06_Rebuttal Power Costs_Electric Rev Req Model (2009 GRC) Rebuttal" xfId="2022"/>
    <cellStyle name="_Costs not in AURORA 2006GRC 6.15.06_Rebuttal Power Costs_Electric Rev Req Model (2009 GRC) Rebuttal 2" xfId="2023"/>
    <cellStyle name="_Costs not in AURORA 2006GRC 6.15.06_Rebuttal Power Costs_Electric Rev Req Model (2009 GRC) Rebuttal 2 2" xfId="2024"/>
    <cellStyle name="_Costs not in AURORA 2006GRC 6.15.06_Rebuttal Power Costs_Electric Rev Req Model (2009 GRC) Rebuttal 3" xfId="2025"/>
    <cellStyle name="_Costs not in AURORA 2006GRC 6.15.06_Rebuttal Power Costs_Electric Rev Req Model (2009 GRC) Rebuttal REmoval of New  WH Solar AdjustMI" xfId="2026"/>
    <cellStyle name="_Costs not in AURORA 2006GRC 6.15.06_Rebuttal Power Costs_Electric Rev Req Model (2009 GRC) Rebuttal REmoval of New  WH Solar AdjustMI 2" xfId="2027"/>
    <cellStyle name="_Costs not in AURORA 2006GRC 6.15.06_Rebuttal Power Costs_Electric Rev Req Model (2009 GRC) Rebuttal REmoval of New  WH Solar AdjustMI 2 2" xfId="2028"/>
    <cellStyle name="_Costs not in AURORA 2006GRC 6.15.06_Rebuttal Power Costs_Electric Rev Req Model (2009 GRC) Rebuttal REmoval of New  WH Solar AdjustMI 3" xfId="2029"/>
    <cellStyle name="_Costs not in AURORA 2006GRC 6.15.06_Rebuttal Power Costs_Electric Rev Req Model (2009 GRC) Revised 01-18-2010" xfId="2030"/>
    <cellStyle name="_Costs not in AURORA 2006GRC 6.15.06_Rebuttal Power Costs_Electric Rev Req Model (2009 GRC) Revised 01-18-2010 2" xfId="2031"/>
    <cellStyle name="_Costs not in AURORA 2006GRC 6.15.06_Rebuttal Power Costs_Electric Rev Req Model (2009 GRC) Revised 01-18-2010 2 2" xfId="2032"/>
    <cellStyle name="_Costs not in AURORA 2006GRC 6.15.06_Rebuttal Power Costs_Electric Rev Req Model (2009 GRC) Revised 01-18-2010 3" xfId="2033"/>
    <cellStyle name="_Costs not in AURORA 2006GRC 6.15.06_Rebuttal Power Costs_Final Order Electric EXHIBIT A-1" xfId="2034"/>
    <cellStyle name="_Costs not in AURORA 2006GRC 6.15.06_Rebuttal Power Costs_Final Order Electric EXHIBIT A-1 2" xfId="2035"/>
    <cellStyle name="_Costs not in AURORA 2006GRC 6.15.06_Rebuttal Power Costs_Final Order Electric EXHIBIT A-1 2 2" xfId="2036"/>
    <cellStyle name="_Costs not in AURORA 2006GRC 6.15.06_Rebuttal Power Costs_Final Order Electric EXHIBIT A-1 3" xfId="2037"/>
    <cellStyle name="_Costs not in AURORA 2006GRC 6.15.06_ROR &amp; CONV FACTOR" xfId="2038"/>
    <cellStyle name="_Costs not in AURORA 2006GRC 6.15.06_ROR &amp; CONV FACTOR 2" xfId="2039"/>
    <cellStyle name="_Costs not in AURORA 2006GRC 6.15.06_ROR &amp; CONV FACTOR 2 2" xfId="2040"/>
    <cellStyle name="_Costs not in AURORA 2006GRC 6.15.06_ROR &amp; CONV FACTOR 3" xfId="2041"/>
    <cellStyle name="_Costs not in AURORA 2006GRC 6.15.06_ROR 5.02" xfId="2042"/>
    <cellStyle name="_Costs not in AURORA 2006GRC 6.15.06_ROR 5.02 2" xfId="2043"/>
    <cellStyle name="_Costs not in AURORA 2006GRC 6.15.06_ROR 5.02 2 2" xfId="2044"/>
    <cellStyle name="_Costs not in AURORA 2006GRC 6.15.06_ROR 5.02 3" xfId="2045"/>
    <cellStyle name="_Costs not in AURORA 2006GRC 6.15.06_Wind Integration 10GRC" xfId="2046"/>
    <cellStyle name="_Costs not in AURORA 2006GRC 6.15.06_Wind Integration 10GRC 2" xfId="2047"/>
    <cellStyle name="_Costs not in AURORA 2006GRC w gas price updated" xfId="2048"/>
    <cellStyle name="_Costs not in AURORA 2006GRC w gas price updated 2" xfId="2049"/>
    <cellStyle name="_Costs not in AURORA 2006GRC w gas price updated 2 2" xfId="2050"/>
    <cellStyle name="_Costs not in AURORA 2006GRC w gas price updated 3" xfId="2051"/>
    <cellStyle name="_Costs not in AURORA 2006GRC w gas price updated_Adj Bench DR 3 for Initial Briefs (Electric)" xfId="2052"/>
    <cellStyle name="_Costs not in AURORA 2006GRC w gas price updated_Adj Bench DR 3 for Initial Briefs (Electric) 2" xfId="2053"/>
    <cellStyle name="_Costs not in AURORA 2006GRC w gas price updated_Adj Bench DR 3 for Initial Briefs (Electric) 2 2" xfId="2054"/>
    <cellStyle name="_Costs not in AURORA 2006GRC w gas price updated_Adj Bench DR 3 for Initial Briefs (Electric) 3" xfId="2055"/>
    <cellStyle name="_Costs not in AURORA 2006GRC w gas price updated_Book1" xfId="2056"/>
    <cellStyle name="_Costs not in AURORA 2006GRC w gas price updated_Book2" xfId="2057"/>
    <cellStyle name="_Costs not in AURORA 2006GRC w gas price updated_Book2 2" xfId="2058"/>
    <cellStyle name="_Costs not in AURORA 2006GRC w gas price updated_Book2 2 2" xfId="2059"/>
    <cellStyle name="_Costs not in AURORA 2006GRC w gas price updated_Book2 3" xfId="2060"/>
    <cellStyle name="_Costs not in AURORA 2006GRC w gas price updated_Book2_Adj Bench DR 3 for Initial Briefs (Electric)" xfId="2061"/>
    <cellStyle name="_Costs not in AURORA 2006GRC w gas price updated_Book2_Adj Bench DR 3 for Initial Briefs (Electric) 2" xfId="2062"/>
    <cellStyle name="_Costs not in AURORA 2006GRC w gas price updated_Book2_Adj Bench DR 3 for Initial Briefs (Electric) 2 2" xfId="2063"/>
    <cellStyle name="_Costs not in AURORA 2006GRC w gas price updated_Book2_Adj Bench DR 3 for Initial Briefs (Electric) 3" xfId="2064"/>
    <cellStyle name="_Costs not in AURORA 2006GRC w gas price updated_Book2_Electric Rev Req Model (2009 GRC) Rebuttal" xfId="2065"/>
    <cellStyle name="_Costs not in AURORA 2006GRC w gas price updated_Book2_Electric Rev Req Model (2009 GRC) Rebuttal 2" xfId="2066"/>
    <cellStyle name="_Costs not in AURORA 2006GRC w gas price updated_Book2_Electric Rev Req Model (2009 GRC) Rebuttal 2 2" xfId="2067"/>
    <cellStyle name="_Costs not in AURORA 2006GRC w gas price updated_Book2_Electric Rev Req Model (2009 GRC) Rebuttal 3" xfId="2068"/>
    <cellStyle name="_Costs not in AURORA 2006GRC w gas price updated_Book2_Electric Rev Req Model (2009 GRC) Rebuttal REmoval of New  WH Solar AdjustMI" xfId="2069"/>
    <cellStyle name="_Costs not in AURORA 2006GRC w gas price updated_Book2_Electric Rev Req Model (2009 GRC) Rebuttal REmoval of New  WH Solar AdjustMI 2" xfId="2070"/>
    <cellStyle name="_Costs not in AURORA 2006GRC w gas price updated_Book2_Electric Rev Req Model (2009 GRC) Rebuttal REmoval of New  WH Solar AdjustMI 2 2" xfId="2071"/>
    <cellStyle name="_Costs not in AURORA 2006GRC w gas price updated_Book2_Electric Rev Req Model (2009 GRC) Rebuttal REmoval of New  WH Solar AdjustMI 3" xfId="2072"/>
    <cellStyle name="_Costs not in AURORA 2006GRC w gas price updated_Book2_Electric Rev Req Model (2009 GRC) Revised 01-18-2010" xfId="2073"/>
    <cellStyle name="_Costs not in AURORA 2006GRC w gas price updated_Book2_Electric Rev Req Model (2009 GRC) Revised 01-18-2010 2" xfId="2074"/>
    <cellStyle name="_Costs not in AURORA 2006GRC w gas price updated_Book2_Electric Rev Req Model (2009 GRC) Revised 01-18-2010 2 2" xfId="2075"/>
    <cellStyle name="_Costs not in AURORA 2006GRC w gas price updated_Book2_Electric Rev Req Model (2009 GRC) Revised 01-18-2010 3" xfId="2076"/>
    <cellStyle name="_Costs not in AURORA 2006GRC w gas price updated_Book2_Final Order Electric EXHIBIT A-1" xfId="2077"/>
    <cellStyle name="_Costs not in AURORA 2006GRC w gas price updated_Book2_Final Order Electric EXHIBIT A-1 2" xfId="2078"/>
    <cellStyle name="_Costs not in AURORA 2006GRC w gas price updated_Book2_Final Order Electric EXHIBIT A-1 2 2" xfId="2079"/>
    <cellStyle name="_Costs not in AURORA 2006GRC w gas price updated_Book2_Final Order Electric EXHIBIT A-1 3" xfId="2080"/>
    <cellStyle name="_Costs not in AURORA 2006GRC w gas price updated_Chelan PUD Power Costs (8-10)" xfId="2081"/>
    <cellStyle name="_Costs not in AURORA 2006GRC w gas price updated_Confidential Material" xfId="2082"/>
    <cellStyle name="_Costs not in AURORA 2006GRC w gas price updated_DEM-WP(C) Colstrip 12 Coal Cost Forecast 2010GRC" xfId="2083"/>
    <cellStyle name="_Costs not in AURORA 2006GRC w gas price updated_DEM-WP(C) Production O&amp;M 2010GRC As-Filed" xfId="2084"/>
    <cellStyle name="_Costs not in AURORA 2006GRC w gas price updated_DEM-WP(C) Production O&amp;M 2010GRC As-Filed 2" xfId="2085"/>
    <cellStyle name="_Costs not in AURORA 2006GRC w gas price updated_Electric Rev Req Model (2009 GRC) " xfId="2086"/>
    <cellStyle name="_Costs not in AURORA 2006GRC w gas price updated_Electric Rev Req Model (2009 GRC)  2" xfId="2087"/>
    <cellStyle name="_Costs not in AURORA 2006GRC w gas price updated_Electric Rev Req Model (2009 GRC)  2 2" xfId="2088"/>
    <cellStyle name="_Costs not in AURORA 2006GRC w gas price updated_Electric Rev Req Model (2009 GRC)  3" xfId="2089"/>
    <cellStyle name="_Costs not in AURORA 2006GRC w gas price updated_Electric Rev Req Model (2009 GRC) Rebuttal" xfId="2090"/>
    <cellStyle name="_Costs not in AURORA 2006GRC w gas price updated_Electric Rev Req Model (2009 GRC) Rebuttal 2" xfId="2091"/>
    <cellStyle name="_Costs not in AURORA 2006GRC w gas price updated_Electric Rev Req Model (2009 GRC) Rebuttal 2 2" xfId="2092"/>
    <cellStyle name="_Costs not in AURORA 2006GRC w gas price updated_Electric Rev Req Model (2009 GRC) Rebuttal 3" xfId="2093"/>
    <cellStyle name="_Costs not in AURORA 2006GRC w gas price updated_Electric Rev Req Model (2009 GRC) Rebuttal REmoval of New  WH Solar AdjustMI" xfId="2094"/>
    <cellStyle name="_Costs not in AURORA 2006GRC w gas price updated_Electric Rev Req Model (2009 GRC) Rebuttal REmoval of New  WH Solar AdjustMI 2" xfId="2095"/>
    <cellStyle name="_Costs not in AURORA 2006GRC w gas price updated_Electric Rev Req Model (2009 GRC) Rebuttal REmoval of New  WH Solar AdjustMI 2 2" xfId="2096"/>
    <cellStyle name="_Costs not in AURORA 2006GRC w gas price updated_Electric Rev Req Model (2009 GRC) Rebuttal REmoval of New  WH Solar AdjustMI 3" xfId="2097"/>
    <cellStyle name="_Costs not in AURORA 2006GRC w gas price updated_Electric Rev Req Model (2009 GRC) Revised 01-18-2010" xfId="2098"/>
    <cellStyle name="_Costs not in AURORA 2006GRC w gas price updated_Electric Rev Req Model (2009 GRC) Revised 01-18-2010 2" xfId="2099"/>
    <cellStyle name="_Costs not in AURORA 2006GRC w gas price updated_Electric Rev Req Model (2009 GRC) Revised 01-18-2010 2 2" xfId="2100"/>
    <cellStyle name="_Costs not in AURORA 2006GRC w gas price updated_Electric Rev Req Model (2009 GRC) Revised 01-18-2010 3" xfId="2101"/>
    <cellStyle name="_Costs not in AURORA 2006GRC w gas price updated_Electric Rev Req Model (2010 GRC)" xfId="2102"/>
    <cellStyle name="_Costs not in AURORA 2006GRC w gas price updated_Electric Rev Req Model (2010 GRC) SF" xfId="2103"/>
    <cellStyle name="_Costs not in AURORA 2006GRC w gas price updated_Final Order Electric EXHIBIT A-1" xfId="2104"/>
    <cellStyle name="_Costs not in AURORA 2006GRC w gas price updated_Final Order Electric EXHIBIT A-1 2" xfId="2105"/>
    <cellStyle name="_Costs not in AURORA 2006GRC w gas price updated_Final Order Electric EXHIBIT A-1 2 2" xfId="2106"/>
    <cellStyle name="_Costs not in AURORA 2006GRC w gas price updated_Final Order Electric EXHIBIT A-1 3" xfId="2107"/>
    <cellStyle name="_Costs not in AURORA 2006GRC w gas price updated_NIM Summary" xfId="2108"/>
    <cellStyle name="_Costs not in AURORA 2006GRC w gas price updated_NIM Summary 2" xfId="2109"/>
    <cellStyle name="_Costs not in AURORA 2006GRC w gas price updated_Rebuttal Power Costs" xfId="2110"/>
    <cellStyle name="_Costs not in AURORA 2006GRC w gas price updated_Rebuttal Power Costs 2" xfId="2111"/>
    <cellStyle name="_Costs not in AURORA 2006GRC w gas price updated_Rebuttal Power Costs 2 2" xfId="2112"/>
    <cellStyle name="_Costs not in AURORA 2006GRC w gas price updated_Rebuttal Power Costs 3" xfId="2113"/>
    <cellStyle name="_Costs not in AURORA 2006GRC w gas price updated_Rebuttal Power Costs_Adj Bench DR 3 for Initial Briefs (Electric)" xfId="2114"/>
    <cellStyle name="_Costs not in AURORA 2006GRC w gas price updated_Rebuttal Power Costs_Adj Bench DR 3 for Initial Briefs (Electric) 2" xfId="2115"/>
    <cellStyle name="_Costs not in AURORA 2006GRC w gas price updated_Rebuttal Power Costs_Adj Bench DR 3 for Initial Briefs (Electric) 2 2" xfId="2116"/>
    <cellStyle name="_Costs not in AURORA 2006GRC w gas price updated_Rebuttal Power Costs_Adj Bench DR 3 for Initial Briefs (Electric) 3" xfId="2117"/>
    <cellStyle name="_Costs not in AURORA 2006GRC w gas price updated_Rebuttal Power Costs_Electric Rev Req Model (2009 GRC) Rebuttal" xfId="2118"/>
    <cellStyle name="_Costs not in AURORA 2006GRC w gas price updated_Rebuttal Power Costs_Electric Rev Req Model (2009 GRC) Rebuttal 2" xfId="2119"/>
    <cellStyle name="_Costs not in AURORA 2006GRC w gas price updated_Rebuttal Power Costs_Electric Rev Req Model (2009 GRC) Rebuttal 2 2" xfId="2120"/>
    <cellStyle name="_Costs not in AURORA 2006GRC w gas price updated_Rebuttal Power Costs_Electric Rev Req Model (2009 GRC) Rebuttal 3" xfId="2121"/>
    <cellStyle name="_Costs not in AURORA 2006GRC w gas price updated_Rebuttal Power Costs_Electric Rev Req Model (2009 GRC) Rebuttal REmoval of New  WH Solar AdjustMI" xfId="2122"/>
    <cellStyle name="_Costs not in AURORA 2006GRC w gas price updated_Rebuttal Power Costs_Electric Rev Req Model (2009 GRC) Rebuttal REmoval of New  WH Solar AdjustMI 2" xfId="2123"/>
    <cellStyle name="_Costs not in AURORA 2006GRC w gas price updated_Rebuttal Power Costs_Electric Rev Req Model (2009 GRC) Rebuttal REmoval of New  WH Solar AdjustMI 2 2" xfId="2124"/>
    <cellStyle name="_Costs not in AURORA 2006GRC w gas price updated_Rebuttal Power Costs_Electric Rev Req Model (2009 GRC) Rebuttal REmoval of New  WH Solar AdjustMI 3" xfId="2125"/>
    <cellStyle name="_Costs not in AURORA 2006GRC w gas price updated_Rebuttal Power Costs_Electric Rev Req Model (2009 GRC) Revised 01-18-2010" xfId="2126"/>
    <cellStyle name="_Costs not in AURORA 2006GRC w gas price updated_Rebuttal Power Costs_Electric Rev Req Model (2009 GRC) Revised 01-18-2010 2" xfId="2127"/>
    <cellStyle name="_Costs not in AURORA 2006GRC w gas price updated_Rebuttal Power Costs_Electric Rev Req Model (2009 GRC) Revised 01-18-2010 2 2" xfId="2128"/>
    <cellStyle name="_Costs not in AURORA 2006GRC w gas price updated_Rebuttal Power Costs_Electric Rev Req Model (2009 GRC) Revised 01-18-2010 3" xfId="2129"/>
    <cellStyle name="_Costs not in AURORA 2006GRC w gas price updated_Rebuttal Power Costs_Final Order Electric EXHIBIT A-1" xfId="2130"/>
    <cellStyle name="_Costs not in AURORA 2006GRC w gas price updated_Rebuttal Power Costs_Final Order Electric EXHIBIT A-1 2" xfId="2131"/>
    <cellStyle name="_Costs not in AURORA 2006GRC w gas price updated_Rebuttal Power Costs_Final Order Electric EXHIBIT A-1 2 2" xfId="2132"/>
    <cellStyle name="_Costs not in AURORA 2006GRC w gas price updated_Rebuttal Power Costs_Final Order Electric EXHIBIT A-1 3" xfId="2133"/>
    <cellStyle name="_Costs not in AURORA 2006GRC w gas price updated_TENASKA REGULATORY ASSET" xfId="2134"/>
    <cellStyle name="_Costs not in AURORA 2006GRC w gas price updated_TENASKA REGULATORY ASSET 2" xfId="2135"/>
    <cellStyle name="_Costs not in AURORA 2006GRC w gas price updated_TENASKA REGULATORY ASSET 2 2" xfId="2136"/>
    <cellStyle name="_Costs not in AURORA 2006GRC w gas price updated_TENASKA REGULATORY ASSET 3" xfId="2137"/>
    <cellStyle name="_Costs not in AURORA 2007 Rate Case" xfId="2138"/>
    <cellStyle name="_Costs not in AURORA 2007 Rate Case 2" xfId="2139"/>
    <cellStyle name="_Costs not in AURORA 2007 Rate Case 2 2" xfId="2140"/>
    <cellStyle name="_Costs not in AURORA 2007 Rate Case 2 2 2" xfId="2141"/>
    <cellStyle name="_Costs not in AURORA 2007 Rate Case 2 3" xfId="2142"/>
    <cellStyle name="_Costs not in AURORA 2007 Rate Case 3" xfId="2143"/>
    <cellStyle name="_Costs not in AURORA 2007 Rate Case 3 2" xfId="2144"/>
    <cellStyle name="_Costs not in AURORA 2007 Rate Case 4" xfId="2145"/>
    <cellStyle name="_Costs not in AURORA 2007 Rate Case 4 2" xfId="2146"/>
    <cellStyle name="_Costs not in AURORA 2007 Rate Case 5" xfId="2147"/>
    <cellStyle name="_Costs not in AURORA 2007 Rate Case_(C) WHE Proforma with ITC cash grant 10 Yr Amort_for deferral_102809" xfId="2148"/>
    <cellStyle name="_Costs not in AURORA 2007 Rate Case_(C) WHE Proforma with ITC cash grant 10 Yr Amort_for deferral_102809 2" xfId="2149"/>
    <cellStyle name="_Costs not in AURORA 2007 Rate Case_(C) WHE Proforma with ITC cash grant 10 Yr Amort_for deferral_102809 2 2" xfId="2150"/>
    <cellStyle name="_Costs not in AURORA 2007 Rate Case_(C) WHE Proforma with ITC cash grant 10 Yr Amort_for deferral_102809 3" xfId="2151"/>
    <cellStyle name="_Costs not in AURORA 2007 Rate Case_(C) WHE Proforma with ITC cash grant 10 Yr Amort_for deferral_102809_16.07E Wild Horse Wind Expansionwrkingfile" xfId="2152"/>
    <cellStyle name="_Costs not in AURORA 2007 Rate Case_(C) WHE Proforma with ITC cash grant 10 Yr Amort_for deferral_102809_16.07E Wild Horse Wind Expansionwrkingfile 2" xfId="2153"/>
    <cellStyle name="_Costs not in AURORA 2007 Rate Case_(C) WHE Proforma with ITC cash grant 10 Yr Amort_for deferral_102809_16.07E Wild Horse Wind Expansionwrkingfile 2 2" xfId="2154"/>
    <cellStyle name="_Costs not in AURORA 2007 Rate Case_(C) WHE Proforma with ITC cash grant 10 Yr Amort_for deferral_102809_16.07E Wild Horse Wind Expansionwrkingfile 3" xfId="2155"/>
    <cellStyle name="_Costs not in AURORA 2007 Rate Case_(C) WHE Proforma with ITC cash grant 10 Yr Amort_for deferral_102809_16.07E Wild Horse Wind Expansionwrkingfile SF" xfId="2156"/>
    <cellStyle name="_Costs not in AURORA 2007 Rate Case_(C) WHE Proforma with ITC cash grant 10 Yr Amort_for deferral_102809_16.07E Wild Horse Wind Expansionwrkingfile SF 2" xfId="2157"/>
    <cellStyle name="_Costs not in AURORA 2007 Rate Case_(C) WHE Proforma with ITC cash grant 10 Yr Amort_for deferral_102809_16.07E Wild Horse Wind Expansionwrkingfile SF 2 2" xfId="2158"/>
    <cellStyle name="_Costs not in AURORA 2007 Rate Case_(C) WHE Proforma with ITC cash grant 10 Yr Amort_for deferral_102809_16.07E Wild Horse Wind Expansionwrkingfile SF 3" xfId="2159"/>
    <cellStyle name="_Costs not in AURORA 2007 Rate Case_(C) WHE Proforma with ITC cash grant 10 Yr Amort_for deferral_102809_16.37E Wild Horse Expansion DeferralRevwrkingfile SF" xfId="2160"/>
    <cellStyle name="_Costs not in AURORA 2007 Rate Case_(C) WHE Proforma with ITC cash grant 10 Yr Amort_for deferral_102809_16.37E Wild Horse Expansion DeferralRevwrkingfile SF 2" xfId="2161"/>
    <cellStyle name="_Costs not in AURORA 2007 Rate Case_(C) WHE Proforma with ITC cash grant 10 Yr Amort_for deferral_102809_16.37E Wild Horse Expansion DeferralRevwrkingfile SF 2 2" xfId="2162"/>
    <cellStyle name="_Costs not in AURORA 2007 Rate Case_(C) WHE Proforma with ITC cash grant 10 Yr Amort_for deferral_102809_16.37E Wild Horse Expansion DeferralRevwrkingfile SF 3" xfId="2163"/>
    <cellStyle name="_Costs not in AURORA 2007 Rate Case_(C) WHE Proforma with ITC cash grant 10 Yr Amort_for rebuttal_120709" xfId="2164"/>
    <cellStyle name="_Costs not in AURORA 2007 Rate Case_(C) WHE Proforma with ITC cash grant 10 Yr Amort_for rebuttal_120709 2" xfId="2165"/>
    <cellStyle name="_Costs not in AURORA 2007 Rate Case_(C) WHE Proforma with ITC cash grant 10 Yr Amort_for rebuttal_120709 2 2" xfId="2166"/>
    <cellStyle name="_Costs not in AURORA 2007 Rate Case_(C) WHE Proforma with ITC cash grant 10 Yr Amort_for rebuttal_120709 3" xfId="2167"/>
    <cellStyle name="_Costs not in AURORA 2007 Rate Case_04.07E Wild Horse Wind Expansion" xfId="2168"/>
    <cellStyle name="_Costs not in AURORA 2007 Rate Case_04.07E Wild Horse Wind Expansion 2" xfId="2169"/>
    <cellStyle name="_Costs not in AURORA 2007 Rate Case_04.07E Wild Horse Wind Expansion 2 2" xfId="2170"/>
    <cellStyle name="_Costs not in AURORA 2007 Rate Case_04.07E Wild Horse Wind Expansion 3" xfId="2171"/>
    <cellStyle name="_Costs not in AURORA 2007 Rate Case_04.07E Wild Horse Wind Expansion_16.07E Wild Horse Wind Expansionwrkingfile" xfId="2172"/>
    <cellStyle name="_Costs not in AURORA 2007 Rate Case_04.07E Wild Horse Wind Expansion_16.07E Wild Horse Wind Expansionwrkingfile 2" xfId="2173"/>
    <cellStyle name="_Costs not in AURORA 2007 Rate Case_04.07E Wild Horse Wind Expansion_16.07E Wild Horse Wind Expansionwrkingfile 2 2" xfId="2174"/>
    <cellStyle name="_Costs not in AURORA 2007 Rate Case_04.07E Wild Horse Wind Expansion_16.07E Wild Horse Wind Expansionwrkingfile 3" xfId="2175"/>
    <cellStyle name="_Costs not in AURORA 2007 Rate Case_04.07E Wild Horse Wind Expansion_16.07E Wild Horse Wind Expansionwrkingfile SF" xfId="2176"/>
    <cellStyle name="_Costs not in AURORA 2007 Rate Case_04.07E Wild Horse Wind Expansion_16.07E Wild Horse Wind Expansionwrkingfile SF 2" xfId="2177"/>
    <cellStyle name="_Costs not in AURORA 2007 Rate Case_04.07E Wild Horse Wind Expansion_16.07E Wild Horse Wind Expansionwrkingfile SF 2 2" xfId="2178"/>
    <cellStyle name="_Costs not in AURORA 2007 Rate Case_04.07E Wild Horse Wind Expansion_16.07E Wild Horse Wind Expansionwrkingfile SF 3" xfId="2179"/>
    <cellStyle name="_Costs not in AURORA 2007 Rate Case_04.07E Wild Horse Wind Expansion_16.37E Wild Horse Expansion DeferralRevwrkingfile SF" xfId="2180"/>
    <cellStyle name="_Costs not in AURORA 2007 Rate Case_04.07E Wild Horse Wind Expansion_16.37E Wild Horse Expansion DeferralRevwrkingfile SF 2" xfId="2181"/>
    <cellStyle name="_Costs not in AURORA 2007 Rate Case_04.07E Wild Horse Wind Expansion_16.37E Wild Horse Expansion DeferralRevwrkingfile SF 2 2" xfId="2182"/>
    <cellStyle name="_Costs not in AURORA 2007 Rate Case_04.07E Wild Horse Wind Expansion_16.37E Wild Horse Expansion DeferralRevwrkingfile SF 3" xfId="2183"/>
    <cellStyle name="_Costs not in AURORA 2007 Rate Case_16.07E Wild Horse Wind Expansionwrkingfile" xfId="2184"/>
    <cellStyle name="_Costs not in AURORA 2007 Rate Case_16.07E Wild Horse Wind Expansionwrkingfile 2" xfId="2185"/>
    <cellStyle name="_Costs not in AURORA 2007 Rate Case_16.07E Wild Horse Wind Expansionwrkingfile 2 2" xfId="2186"/>
    <cellStyle name="_Costs not in AURORA 2007 Rate Case_16.07E Wild Horse Wind Expansionwrkingfile 3" xfId="2187"/>
    <cellStyle name="_Costs not in AURORA 2007 Rate Case_16.07E Wild Horse Wind Expansionwrkingfile SF" xfId="2188"/>
    <cellStyle name="_Costs not in AURORA 2007 Rate Case_16.07E Wild Horse Wind Expansionwrkingfile SF 2" xfId="2189"/>
    <cellStyle name="_Costs not in AURORA 2007 Rate Case_16.07E Wild Horse Wind Expansionwrkingfile SF 2 2" xfId="2190"/>
    <cellStyle name="_Costs not in AURORA 2007 Rate Case_16.07E Wild Horse Wind Expansionwrkingfile SF 3" xfId="2191"/>
    <cellStyle name="_Costs not in AURORA 2007 Rate Case_16.37E Wild Horse Expansion DeferralRevwrkingfile SF" xfId="2192"/>
    <cellStyle name="_Costs not in AURORA 2007 Rate Case_16.37E Wild Horse Expansion DeferralRevwrkingfile SF 2" xfId="2193"/>
    <cellStyle name="_Costs not in AURORA 2007 Rate Case_16.37E Wild Horse Expansion DeferralRevwrkingfile SF 2 2" xfId="2194"/>
    <cellStyle name="_Costs not in AURORA 2007 Rate Case_16.37E Wild Horse Expansion DeferralRevwrkingfile SF 3" xfId="2195"/>
    <cellStyle name="_Costs not in AURORA 2007 Rate Case_2009 Compliance Filing PCA Exhibits for GRC" xfId="2196"/>
    <cellStyle name="_Costs not in AURORA 2007 Rate Case_2009 GRC Compl Filing - Exhibit D" xfId="2197"/>
    <cellStyle name="_Costs not in AURORA 2007 Rate Case_2009 GRC Compl Filing - Exhibit D 2" xfId="2198"/>
    <cellStyle name="_Costs not in AURORA 2007 Rate Case_3.01 Income Statement" xfId="2199"/>
    <cellStyle name="_Costs not in AURORA 2007 Rate Case_4 31 Regulatory Assets and Liabilities  7 06- Exhibit D" xfId="2200"/>
    <cellStyle name="_Costs not in AURORA 2007 Rate Case_4 31 Regulatory Assets and Liabilities  7 06- Exhibit D 2" xfId="2201"/>
    <cellStyle name="_Costs not in AURORA 2007 Rate Case_4 31 Regulatory Assets and Liabilities  7 06- Exhibit D 2 2" xfId="2202"/>
    <cellStyle name="_Costs not in AURORA 2007 Rate Case_4 31 Regulatory Assets and Liabilities  7 06- Exhibit D 3" xfId="2203"/>
    <cellStyle name="_Costs not in AURORA 2007 Rate Case_4 31 Regulatory Assets and Liabilities  7 06- Exhibit D_NIM Summary" xfId="2204"/>
    <cellStyle name="_Costs not in AURORA 2007 Rate Case_4 31 Regulatory Assets and Liabilities  7 06- Exhibit D_NIM Summary 2" xfId="2205"/>
    <cellStyle name="_Costs not in AURORA 2007 Rate Case_4 32 Regulatory Assets and Liabilities  7 06- Exhibit D" xfId="2206"/>
    <cellStyle name="_Costs not in AURORA 2007 Rate Case_4 32 Regulatory Assets and Liabilities  7 06- Exhibit D 2" xfId="2207"/>
    <cellStyle name="_Costs not in AURORA 2007 Rate Case_4 32 Regulatory Assets and Liabilities  7 06- Exhibit D 2 2" xfId="2208"/>
    <cellStyle name="_Costs not in AURORA 2007 Rate Case_4 32 Regulatory Assets and Liabilities  7 06- Exhibit D 3" xfId="2209"/>
    <cellStyle name="_Costs not in AURORA 2007 Rate Case_4 32 Regulatory Assets and Liabilities  7 06- Exhibit D_NIM Summary" xfId="2210"/>
    <cellStyle name="_Costs not in AURORA 2007 Rate Case_4 32 Regulatory Assets and Liabilities  7 06- Exhibit D_NIM Summary 2" xfId="2211"/>
    <cellStyle name="_Costs not in AURORA 2007 Rate Case_AURORA Total New" xfId="2212"/>
    <cellStyle name="_Costs not in AURORA 2007 Rate Case_AURORA Total New 2" xfId="2213"/>
    <cellStyle name="_Costs not in AURORA 2007 Rate Case_Book2" xfId="2214"/>
    <cellStyle name="_Costs not in AURORA 2007 Rate Case_Book2 2" xfId="2215"/>
    <cellStyle name="_Costs not in AURORA 2007 Rate Case_Book2 2 2" xfId="2216"/>
    <cellStyle name="_Costs not in AURORA 2007 Rate Case_Book2 3" xfId="2217"/>
    <cellStyle name="_Costs not in AURORA 2007 Rate Case_Book2_Adj Bench DR 3 for Initial Briefs (Electric)" xfId="2218"/>
    <cellStyle name="_Costs not in AURORA 2007 Rate Case_Book2_Adj Bench DR 3 for Initial Briefs (Electric) 2" xfId="2219"/>
    <cellStyle name="_Costs not in AURORA 2007 Rate Case_Book2_Adj Bench DR 3 for Initial Briefs (Electric) 2 2" xfId="2220"/>
    <cellStyle name="_Costs not in AURORA 2007 Rate Case_Book2_Adj Bench DR 3 for Initial Briefs (Electric) 3" xfId="2221"/>
    <cellStyle name="_Costs not in AURORA 2007 Rate Case_Book2_Electric Rev Req Model (2009 GRC) Rebuttal" xfId="2222"/>
    <cellStyle name="_Costs not in AURORA 2007 Rate Case_Book2_Electric Rev Req Model (2009 GRC) Rebuttal 2" xfId="2223"/>
    <cellStyle name="_Costs not in AURORA 2007 Rate Case_Book2_Electric Rev Req Model (2009 GRC) Rebuttal 2 2" xfId="2224"/>
    <cellStyle name="_Costs not in AURORA 2007 Rate Case_Book2_Electric Rev Req Model (2009 GRC) Rebuttal 3" xfId="2225"/>
    <cellStyle name="_Costs not in AURORA 2007 Rate Case_Book2_Electric Rev Req Model (2009 GRC) Rebuttal REmoval of New  WH Solar AdjustMI" xfId="2226"/>
    <cellStyle name="_Costs not in AURORA 2007 Rate Case_Book2_Electric Rev Req Model (2009 GRC) Rebuttal REmoval of New  WH Solar AdjustMI 2" xfId="2227"/>
    <cellStyle name="_Costs not in AURORA 2007 Rate Case_Book2_Electric Rev Req Model (2009 GRC) Rebuttal REmoval of New  WH Solar AdjustMI 2 2" xfId="2228"/>
    <cellStyle name="_Costs not in AURORA 2007 Rate Case_Book2_Electric Rev Req Model (2009 GRC) Rebuttal REmoval of New  WH Solar AdjustMI 3" xfId="2229"/>
    <cellStyle name="_Costs not in AURORA 2007 Rate Case_Book2_Electric Rev Req Model (2009 GRC) Revised 01-18-2010" xfId="2230"/>
    <cellStyle name="_Costs not in AURORA 2007 Rate Case_Book2_Electric Rev Req Model (2009 GRC) Revised 01-18-2010 2" xfId="2231"/>
    <cellStyle name="_Costs not in AURORA 2007 Rate Case_Book2_Electric Rev Req Model (2009 GRC) Revised 01-18-2010 2 2" xfId="2232"/>
    <cellStyle name="_Costs not in AURORA 2007 Rate Case_Book2_Electric Rev Req Model (2009 GRC) Revised 01-18-2010 3" xfId="2233"/>
    <cellStyle name="_Costs not in AURORA 2007 Rate Case_Book2_Final Order Electric EXHIBIT A-1" xfId="2234"/>
    <cellStyle name="_Costs not in AURORA 2007 Rate Case_Book2_Final Order Electric EXHIBIT A-1 2" xfId="2235"/>
    <cellStyle name="_Costs not in AURORA 2007 Rate Case_Book2_Final Order Electric EXHIBIT A-1 2 2" xfId="2236"/>
    <cellStyle name="_Costs not in AURORA 2007 Rate Case_Book2_Final Order Electric EXHIBIT A-1 3" xfId="2237"/>
    <cellStyle name="_Costs not in AURORA 2007 Rate Case_Book4" xfId="2238"/>
    <cellStyle name="_Costs not in AURORA 2007 Rate Case_Book4 2" xfId="2239"/>
    <cellStyle name="_Costs not in AURORA 2007 Rate Case_Book4 2 2" xfId="2240"/>
    <cellStyle name="_Costs not in AURORA 2007 Rate Case_Book4 3" xfId="2241"/>
    <cellStyle name="_Costs not in AURORA 2007 Rate Case_Book9" xfId="2242"/>
    <cellStyle name="_Costs not in AURORA 2007 Rate Case_Book9 2" xfId="2243"/>
    <cellStyle name="_Costs not in AURORA 2007 Rate Case_Book9 2 2" xfId="2244"/>
    <cellStyle name="_Costs not in AURORA 2007 Rate Case_Book9 3" xfId="2245"/>
    <cellStyle name="_Costs not in AURORA 2007 Rate Case_Chelan PUD Power Costs (8-10)" xfId="2246"/>
    <cellStyle name="_Costs not in AURORA 2007 Rate Case_Electric COS Inputs" xfId="2247"/>
    <cellStyle name="_Costs not in AURORA 2007 Rate Case_Electric COS Inputs 2" xfId="2248"/>
    <cellStyle name="_Costs not in AURORA 2007 Rate Case_Electric COS Inputs 2 2" xfId="2249"/>
    <cellStyle name="_Costs not in AURORA 2007 Rate Case_Electric COS Inputs 2 2 2" xfId="2250"/>
    <cellStyle name="_Costs not in AURORA 2007 Rate Case_Electric COS Inputs 2 3" xfId="2251"/>
    <cellStyle name="_Costs not in AURORA 2007 Rate Case_Electric COS Inputs 2 3 2" xfId="2252"/>
    <cellStyle name="_Costs not in AURORA 2007 Rate Case_Electric COS Inputs 2 4" xfId="2253"/>
    <cellStyle name="_Costs not in AURORA 2007 Rate Case_Electric COS Inputs 2 4 2" xfId="2254"/>
    <cellStyle name="_Costs not in AURORA 2007 Rate Case_Electric COS Inputs 3" xfId="2255"/>
    <cellStyle name="_Costs not in AURORA 2007 Rate Case_Electric COS Inputs 3 2" xfId="2256"/>
    <cellStyle name="_Costs not in AURORA 2007 Rate Case_Electric COS Inputs 4" xfId="2257"/>
    <cellStyle name="_Costs not in AURORA 2007 Rate Case_Electric COS Inputs 4 2" xfId="2258"/>
    <cellStyle name="_Costs not in AURORA 2007 Rate Case_Electric COS Inputs 5" xfId="2259"/>
    <cellStyle name="_Costs not in AURORA 2007 Rate Case_Electric COS Inputs 6" xfId="2260"/>
    <cellStyle name="_Costs not in AURORA 2007 Rate Case_NIM Summary" xfId="2261"/>
    <cellStyle name="_Costs not in AURORA 2007 Rate Case_NIM Summary 09GRC" xfId="2262"/>
    <cellStyle name="_Costs not in AURORA 2007 Rate Case_NIM Summary 09GRC 2" xfId="2263"/>
    <cellStyle name="_Costs not in AURORA 2007 Rate Case_NIM Summary 2" xfId="2264"/>
    <cellStyle name="_Costs not in AURORA 2007 Rate Case_NIM Summary 3" xfId="2265"/>
    <cellStyle name="_Costs not in AURORA 2007 Rate Case_NIM Summary 4" xfId="2266"/>
    <cellStyle name="_Costs not in AURORA 2007 Rate Case_NIM Summary 5" xfId="2267"/>
    <cellStyle name="_Costs not in AURORA 2007 Rate Case_NIM Summary 6" xfId="2268"/>
    <cellStyle name="_Costs not in AURORA 2007 Rate Case_NIM Summary 7" xfId="2269"/>
    <cellStyle name="_Costs not in AURORA 2007 Rate Case_NIM Summary 8" xfId="2270"/>
    <cellStyle name="_Costs not in AURORA 2007 Rate Case_NIM Summary 9" xfId="2271"/>
    <cellStyle name="_Costs not in AURORA 2007 Rate Case_PCA 10 -  Exhibit D from A Kellogg Jan 2011" xfId="2272"/>
    <cellStyle name="_Costs not in AURORA 2007 Rate Case_PCA 10 -  Exhibit D from A Kellogg July 2011" xfId="2273"/>
    <cellStyle name="_Costs not in AURORA 2007 Rate Case_PCA 10 -  Exhibit D from S Free Rcv'd 12-11" xfId="2274"/>
    <cellStyle name="_Costs not in AURORA 2007 Rate Case_PCA 9 -  Exhibit D April 2010" xfId="2275"/>
    <cellStyle name="_Costs not in AURORA 2007 Rate Case_PCA 9 -  Exhibit D April 2010 (3)" xfId="2276"/>
    <cellStyle name="_Costs not in AURORA 2007 Rate Case_PCA 9 -  Exhibit D April 2010 (3) 2" xfId="2277"/>
    <cellStyle name="_Costs not in AURORA 2007 Rate Case_PCA 9 -  Exhibit D Nov 2010" xfId="2278"/>
    <cellStyle name="_Costs not in AURORA 2007 Rate Case_PCA 9 - Exhibit D at August 2010" xfId="2279"/>
    <cellStyle name="_Costs not in AURORA 2007 Rate Case_PCA 9 - Exhibit D June 2010 GRC" xfId="2280"/>
    <cellStyle name="_Costs not in AURORA 2007 Rate Case_Power Costs - Comparison bx Rbtl-Staff-Jt-PC" xfId="2281"/>
    <cellStyle name="_Costs not in AURORA 2007 Rate Case_Power Costs - Comparison bx Rbtl-Staff-Jt-PC 2" xfId="2282"/>
    <cellStyle name="_Costs not in AURORA 2007 Rate Case_Power Costs - Comparison bx Rbtl-Staff-Jt-PC 2 2" xfId="2283"/>
    <cellStyle name="_Costs not in AURORA 2007 Rate Case_Power Costs - Comparison bx Rbtl-Staff-Jt-PC 3" xfId="2284"/>
    <cellStyle name="_Costs not in AURORA 2007 Rate Case_Power Costs - Comparison bx Rbtl-Staff-Jt-PC_Adj Bench DR 3 for Initial Briefs (Electric)" xfId="2285"/>
    <cellStyle name="_Costs not in AURORA 2007 Rate Case_Power Costs - Comparison bx Rbtl-Staff-Jt-PC_Adj Bench DR 3 for Initial Briefs (Electric) 2" xfId="2286"/>
    <cellStyle name="_Costs not in AURORA 2007 Rate Case_Power Costs - Comparison bx Rbtl-Staff-Jt-PC_Adj Bench DR 3 for Initial Briefs (Electric) 2 2" xfId="2287"/>
    <cellStyle name="_Costs not in AURORA 2007 Rate Case_Power Costs - Comparison bx Rbtl-Staff-Jt-PC_Adj Bench DR 3 for Initial Briefs (Electric) 3" xfId="2288"/>
    <cellStyle name="_Costs not in AURORA 2007 Rate Case_Power Costs - Comparison bx Rbtl-Staff-Jt-PC_Electric Rev Req Model (2009 GRC) Rebuttal" xfId="2289"/>
    <cellStyle name="_Costs not in AURORA 2007 Rate Case_Power Costs - Comparison bx Rbtl-Staff-Jt-PC_Electric Rev Req Model (2009 GRC) Rebuttal 2" xfId="2290"/>
    <cellStyle name="_Costs not in AURORA 2007 Rate Case_Power Costs - Comparison bx Rbtl-Staff-Jt-PC_Electric Rev Req Model (2009 GRC) Rebuttal 2 2" xfId="2291"/>
    <cellStyle name="_Costs not in AURORA 2007 Rate Case_Power Costs - Comparison bx Rbtl-Staff-Jt-PC_Electric Rev Req Model (2009 GRC) Rebuttal 3" xfId="2292"/>
    <cellStyle name="_Costs not in AURORA 2007 Rate Case_Power Costs - Comparison bx Rbtl-Staff-Jt-PC_Electric Rev Req Model (2009 GRC) Rebuttal REmoval of New  WH Solar AdjustMI" xfId="2293"/>
    <cellStyle name="_Costs not in AURORA 2007 Rate Case_Power Costs - Comparison bx Rbtl-Staff-Jt-PC_Electric Rev Req Model (2009 GRC) Rebuttal REmoval of New  WH Solar AdjustMI 2" xfId="2294"/>
    <cellStyle name="_Costs not in AURORA 2007 Rate Case_Power Costs - Comparison bx Rbtl-Staff-Jt-PC_Electric Rev Req Model (2009 GRC) Rebuttal REmoval of New  WH Solar AdjustMI 2 2" xfId="2295"/>
    <cellStyle name="_Costs not in AURORA 2007 Rate Case_Power Costs - Comparison bx Rbtl-Staff-Jt-PC_Electric Rev Req Model (2009 GRC) Rebuttal REmoval of New  WH Solar AdjustMI 3" xfId="2296"/>
    <cellStyle name="_Costs not in AURORA 2007 Rate Case_Power Costs - Comparison bx Rbtl-Staff-Jt-PC_Electric Rev Req Model (2009 GRC) Revised 01-18-2010" xfId="2297"/>
    <cellStyle name="_Costs not in AURORA 2007 Rate Case_Power Costs - Comparison bx Rbtl-Staff-Jt-PC_Electric Rev Req Model (2009 GRC) Revised 01-18-2010 2" xfId="2298"/>
    <cellStyle name="_Costs not in AURORA 2007 Rate Case_Power Costs - Comparison bx Rbtl-Staff-Jt-PC_Electric Rev Req Model (2009 GRC) Revised 01-18-2010 2 2" xfId="2299"/>
    <cellStyle name="_Costs not in AURORA 2007 Rate Case_Power Costs - Comparison bx Rbtl-Staff-Jt-PC_Electric Rev Req Model (2009 GRC) Revised 01-18-2010 3" xfId="2300"/>
    <cellStyle name="_Costs not in AURORA 2007 Rate Case_Power Costs - Comparison bx Rbtl-Staff-Jt-PC_Final Order Electric EXHIBIT A-1" xfId="2301"/>
    <cellStyle name="_Costs not in AURORA 2007 Rate Case_Power Costs - Comparison bx Rbtl-Staff-Jt-PC_Final Order Electric EXHIBIT A-1 2" xfId="2302"/>
    <cellStyle name="_Costs not in AURORA 2007 Rate Case_Power Costs - Comparison bx Rbtl-Staff-Jt-PC_Final Order Electric EXHIBIT A-1 2 2" xfId="2303"/>
    <cellStyle name="_Costs not in AURORA 2007 Rate Case_Power Costs - Comparison bx Rbtl-Staff-Jt-PC_Final Order Electric EXHIBIT A-1 3" xfId="2304"/>
    <cellStyle name="_Costs not in AURORA 2007 Rate Case_Production Adj 4.37" xfId="2305"/>
    <cellStyle name="_Costs not in AURORA 2007 Rate Case_Production Adj 4.37 2" xfId="2306"/>
    <cellStyle name="_Costs not in AURORA 2007 Rate Case_Production Adj 4.37 2 2" xfId="2307"/>
    <cellStyle name="_Costs not in AURORA 2007 Rate Case_Production Adj 4.37 3" xfId="2308"/>
    <cellStyle name="_Costs not in AURORA 2007 Rate Case_Purchased Power Adj 4.03" xfId="2309"/>
    <cellStyle name="_Costs not in AURORA 2007 Rate Case_Purchased Power Adj 4.03 2" xfId="2310"/>
    <cellStyle name="_Costs not in AURORA 2007 Rate Case_Purchased Power Adj 4.03 2 2" xfId="2311"/>
    <cellStyle name="_Costs not in AURORA 2007 Rate Case_Purchased Power Adj 4.03 3" xfId="2312"/>
    <cellStyle name="_Costs not in AURORA 2007 Rate Case_Rebuttal Power Costs" xfId="2313"/>
    <cellStyle name="_Costs not in AURORA 2007 Rate Case_Rebuttal Power Costs 2" xfId="2314"/>
    <cellStyle name="_Costs not in AURORA 2007 Rate Case_Rebuttal Power Costs 2 2" xfId="2315"/>
    <cellStyle name="_Costs not in AURORA 2007 Rate Case_Rebuttal Power Costs 3" xfId="2316"/>
    <cellStyle name="_Costs not in AURORA 2007 Rate Case_Rebuttal Power Costs_Adj Bench DR 3 for Initial Briefs (Electric)" xfId="2317"/>
    <cellStyle name="_Costs not in AURORA 2007 Rate Case_Rebuttal Power Costs_Adj Bench DR 3 for Initial Briefs (Electric) 2" xfId="2318"/>
    <cellStyle name="_Costs not in AURORA 2007 Rate Case_Rebuttal Power Costs_Adj Bench DR 3 for Initial Briefs (Electric) 2 2" xfId="2319"/>
    <cellStyle name="_Costs not in AURORA 2007 Rate Case_Rebuttal Power Costs_Adj Bench DR 3 for Initial Briefs (Electric) 3" xfId="2320"/>
    <cellStyle name="_Costs not in AURORA 2007 Rate Case_Rebuttal Power Costs_Electric Rev Req Model (2009 GRC) Rebuttal" xfId="2321"/>
    <cellStyle name="_Costs not in AURORA 2007 Rate Case_Rebuttal Power Costs_Electric Rev Req Model (2009 GRC) Rebuttal 2" xfId="2322"/>
    <cellStyle name="_Costs not in AURORA 2007 Rate Case_Rebuttal Power Costs_Electric Rev Req Model (2009 GRC) Rebuttal 2 2" xfId="2323"/>
    <cellStyle name="_Costs not in AURORA 2007 Rate Case_Rebuttal Power Costs_Electric Rev Req Model (2009 GRC) Rebuttal 3" xfId="2324"/>
    <cellStyle name="_Costs not in AURORA 2007 Rate Case_Rebuttal Power Costs_Electric Rev Req Model (2009 GRC) Rebuttal REmoval of New  WH Solar AdjustMI" xfId="2325"/>
    <cellStyle name="_Costs not in AURORA 2007 Rate Case_Rebuttal Power Costs_Electric Rev Req Model (2009 GRC) Rebuttal REmoval of New  WH Solar AdjustMI 2" xfId="2326"/>
    <cellStyle name="_Costs not in AURORA 2007 Rate Case_Rebuttal Power Costs_Electric Rev Req Model (2009 GRC) Rebuttal REmoval of New  WH Solar AdjustMI 2 2" xfId="2327"/>
    <cellStyle name="_Costs not in AURORA 2007 Rate Case_Rebuttal Power Costs_Electric Rev Req Model (2009 GRC) Rebuttal REmoval of New  WH Solar AdjustMI 3" xfId="2328"/>
    <cellStyle name="_Costs not in AURORA 2007 Rate Case_Rebuttal Power Costs_Electric Rev Req Model (2009 GRC) Revised 01-18-2010" xfId="2329"/>
    <cellStyle name="_Costs not in AURORA 2007 Rate Case_Rebuttal Power Costs_Electric Rev Req Model (2009 GRC) Revised 01-18-2010 2" xfId="2330"/>
    <cellStyle name="_Costs not in AURORA 2007 Rate Case_Rebuttal Power Costs_Electric Rev Req Model (2009 GRC) Revised 01-18-2010 2 2" xfId="2331"/>
    <cellStyle name="_Costs not in AURORA 2007 Rate Case_Rebuttal Power Costs_Electric Rev Req Model (2009 GRC) Revised 01-18-2010 3" xfId="2332"/>
    <cellStyle name="_Costs not in AURORA 2007 Rate Case_Rebuttal Power Costs_Final Order Electric EXHIBIT A-1" xfId="2333"/>
    <cellStyle name="_Costs not in AURORA 2007 Rate Case_Rebuttal Power Costs_Final Order Electric EXHIBIT A-1 2" xfId="2334"/>
    <cellStyle name="_Costs not in AURORA 2007 Rate Case_Rebuttal Power Costs_Final Order Electric EXHIBIT A-1 2 2" xfId="2335"/>
    <cellStyle name="_Costs not in AURORA 2007 Rate Case_Rebuttal Power Costs_Final Order Electric EXHIBIT A-1 3" xfId="2336"/>
    <cellStyle name="_Costs not in AURORA 2007 Rate Case_ROR 5.02" xfId="2337"/>
    <cellStyle name="_Costs not in AURORA 2007 Rate Case_ROR 5.02 2" xfId="2338"/>
    <cellStyle name="_Costs not in AURORA 2007 Rate Case_ROR 5.02 2 2" xfId="2339"/>
    <cellStyle name="_Costs not in AURORA 2007 Rate Case_ROR 5.02 3" xfId="2340"/>
    <cellStyle name="_Costs not in AURORA 2007 Rate Case_Transmission Workbook for May BOD" xfId="2341"/>
    <cellStyle name="_Costs not in AURORA 2007 Rate Case_Transmission Workbook for May BOD 2" xfId="2342"/>
    <cellStyle name="_Costs not in AURORA 2007 Rate Case_Wind Integration 10GRC" xfId="2343"/>
    <cellStyle name="_Costs not in AURORA 2007 Rate Case_Wind Integration 10GRC 2" xfId="2344"/>
    <cellStyle name="_Costs not in KWI3000 '06Budget" xfId="2345"/>
    <cellStyle name="_Costs not in KWI3000 '06Budget 2" xfId="2346"/>
    <cellStyle name="_Costs not in KWI3000 '06Budget 2 2" xfId="2347"/>
    <cellStyle name="_Costs not in KWI3000 '06Budget 2 2 2" xfId="2348"/>
    <cellStyle name="_Costs not in KWI3000 '06Budget 2 3" xfId="2349"/>
    <cellStyle name="_Costs not in KWI3000 '06Budget 3" xfId="2350"/>
    <cellStyle name="_Costs not in KWI3000 '06Budget 3 2" xfId="2351"/>
    <cellStyle name="_Costs not in KWI3000 '06Budget 3 2 2" xfId="2352"/>
    <cellStyle name="_Costs not in KWI3000 '06Budget 3 3" xfId="2353"/>
    <cellStyle name="_Costs not in KWI3000 '06Budget 3 3 2" xfId="2354"/>
    <cellStyle name="_Costs not in KWI3000 '06Budget 3 4" xfId="2355"/>
    <cellStyle name="_Costs not in KWI3000 '06Budget 3 4 2" xfId="2356"/>
    <cellStyle name="_Costs not in KWI3000 '06Budget 4" xfId="2357"/>
    <cellStyle name="_Costs not in KWI3000 '06Budget 4 2" xfId="2358"/>
    <cellStyle name="_Costs not in KWI3000 '06Budget 5" xfId="2359"/>
    <cellStyle name="_Costs not in KWI3000 '06Budget 6" xfId="2360"/>
    <cellStyle name="_Costs not in KWI3000 '06Budget 7" xfId="2361"/>
    <cellStyle name="_Costs not in KWI3000 '06Budget_(C) WHE Proforma with ITC cash grant 10 Yr Amort_for deferral_102809" xfId="2362"/>
    <cellStyle name="_Costs not in KWI3000 '06Budget_(C) WHE Proforma with ITC cash grant 10 Yr Amort_for deferral_102809 2" xfId="2363"/>
    <cellStyle name="_Costs not in KWI3000 '06Budget_(C) WHE Proforma with ITC cash grant 10 Yr Amort_for deferral_102809 2 2" xfId="2364"/>
    <cellStyle name="_Costs not in KWI3000 '06Budget_(C) WHE Proforma with ITC cash grant 10 Yr Amort_for deferral_102809 3" xfId="2365"/>
    <cellStyle name="_Costs not in KWI3000 '06Budget_(C) WHE Proforma with ITC cash grant 10 Yr Amort_for deferral_102809_16.07E Wild Horse Wind Expansionwrkingfile" xfId="2366"/>
    <cellStyle name="_Costs not in KWI3000 '06Budget_(C) WHE Proforma with ITC cash grant 10 Yr Amort_for deferral_102809_16.07E Wild Horse Wind Expansionwrkingfile 2" xfId="2367"/>
    <cellStyle name="_Costs not in KWI3000 '06Budget_(C) WHE Proforma with ITC cash grant 10 Yr Amort_for deferral_102809_16.07E Wild Horse Wind Expansionwrkingfile 2 2" xfId="2368"/>
    <cellStyle name="_Costs not in KWI3000 '06Budget_(C) WHE Proforma with ITC cash grant 10 Yr Amort_for deferral_102809_16.07E Wild Horse Wind Expansionwrkingfile 3" xfId="2369"/>
    <cellStyle name="_Costs not in KWI3000 '06Budget_(C) WHE Proforma with ITC cash grant 10 Yr Amort_for deferral_102809_16.07E Wild Horse Wind Expansionwrkingfile SF" xfId="2370"/>
    <cellStyle name="_Costs not in KWI3000 '06Budget_(C) WHE Proforma with ITC cash grant 10 Yr Amort_for deferral_102809_16.07E Wild Horse Wind Expansionwrkingfile SF 2" xfId="2371"/>
    <cellStyle name="_Costs not in KWI3000 '06Budget_(C) WHE Proforma with ITC cash grant 10 Yr Amort_for deferral_102809_16.07E Wild Horse Wind Expansionwrkingfile SF 2 2" xfId="2372"/>
    <cellStyle name="_Costs not in KWI3000 '06Budget_(C) WHE Proforma with ITC cash grant 10 Yr Amort_for deferral_102809_16.07E Wild Horse Wind Expansionwrkingfile SF 3" xfId="2373"/>
    <cellStyle name="_Costs not in KWI3000 '06Budget_(C) WHE Proforma with ITC cash grant 10 Yr Amort_for deferral_102809_16.37E Wild Horse Expansion DeferralRevwrkingfile SF" xfId="2374"/>
    <cellStyle name="_Costs not in KWI3000 '06Budget_(C) WHE Proforma with ITC cash grant 10 Yr Amort_for deferral_102809_16.37E Wild Horse Expansion DeferralRevwrkingfile SF 2" xfId="2375"/>
    <cellStyle name="_Costs not in KWI3000 '06Budget_(C) WHE Proforma with ITC cash grant 10 Yr Amort_for deferral_102809_16.37E Wild Horse Expansion DeferralRevwrkingfile SF 2 2" xfId="2376"/>
    <cellStyle name="_Costs not in KWI3000 '06Budget_(C) WHE Proforma with ITC cash grant 10 Yr Amort_for deferral_102809_16.37E Wild Horse Expansion DeferralRevwrkingfile SF 3" xfId="2377"/>
    <cellStyle name="_Costs not in KWI3000 '06Budget_(C) WHE Proforma with ITC cash grant 10 Yr Amort_for rebuttal_120709" xfId="2378"/>
    <cellStyle name="_Costs not in KWI3000 '06Budget_(C) WHE Proforma with ITC cash grant 10 Yr Amort_for rebuttal_120709 2" xfId="2379"/>
    <cellStyle name="_Costs not in KWI3000 '06Budget_(C) WHE Proforma with ITC cash grant 10 Yr Amort_for rebuttal_120709 2 2" xfId="2380"/>
    <cellStyle name="_Costs not in KWI3000 '06Budget_(C) WHE Proforma with ITC cash grant 10 Yr Amort_for rebuttal_120709 3" xfId="2381"/>
    <cellStyle name="_Costs not in KWI3000 '06Budget_04.07E Wild Horse Wind Expansion" xfId="2382"/>
    <cellStyle name="_Costs not in KWI3000 '06Budget_04.07E Wild Horse Wind Expansion 2" xfId="2383"/>
    <cellStyle name="_Costs not in KWI3000 '06Budget_04.07E Wild Horse Wind Expansion 2 2" xfId="2384"/>
    <cellStyle name="_Costs not in KWI3000 '06Budget_04.07E Wild Horse Wind Expansion 3" xfId="2385"/>
    <cellStyle name="_Costs not in KWI3000 '06Budget_04.07E Wild Horse Wind Expansion_16.07E Wild Horse Wind Expansionwrkingfile" xfId="2386"/>
    <cellStyle name="_Costs not in KWI3000 '06Budget_04.07E Wild Horse Wind Expansion_16.07E Wild Horse Wind Expansionwrkingfile 2" xfId="2387"/>
    <cellStyle name="_Costs not in KWI3000 '06Budget_04.07E Wild Horse Wind Expansion_16.07E Wild Horse Wind Expansionwrkingfile 2 2" xfId="2388"/>
    <cellStyle name="_Costs not in KWI3000 '06Budget_04.07E Wild Horse Wind Expansion_16.07E Wild Horse Wind Expansionwrkingfile 3" xfId="2389"/>
    <cellStyle name="_Costs not in KWI3000 '06Budget_04.07E Wild Horse Wind Expansion_16.07E Wild Horse Wind Expansionwrkingfile SF" xfId="2390"/>
    <cellStyle name="_Costs not in KWI3000 '06Budget_04.07E Wild Horse Wind Expansion_16.07E Wild Horse Wind Expansionwrkingfile SF 2" xfId="2391"/>
    <cellStyle name="_Costs not in KWI3000 '06Budget_04.07E Wild Horse Wind Expansion_16.07E Wild Horse Wind Expansionwrkingfile SF 2 2" xfId="2392"/>
    <cellStyle name="_Costs not in KWI3000 '06Budget_04.07E Wild Horse Wind Expansion_16.07E Wild Horse Wind Expansionwrkingfile SF 3" xfId="2393"/>
    <cellStyle name="_Costs not in KWI3000 '06Budget_04.07E Wild Horse Wind Expansion_16.37E Wild Horse Expansion DeferralRevwrkingfile SF" xfId="2394"/>
    <cellStyle name="_Costs not in KWI3000 '06Budget_04.07E Wild Horse Wind Expansion_16.37E Wild Horse Expansion DeferralRevwrkingfile SF 2" xfId="2395"/>
    <cellStyle name="_Costs not in KWI3000 '06Budget_04.07E Wild Horse Wind Expansion_16.37E Wild Horse Expansion DeferralRevwrkingfile SF 2 2" xfId="2396"/>
    <cellStyle name="_Costs not in KWI3000 '06Budget_04.07E Wild Horse Wind Expansion_16.37E Wild Horse Expansion DeferralRevwrkingfile SF 3" xfId="2397"/>
    <cellStyle name="_Costs not in KWI3000 '06Budget_16.07E Wild Horse Wind Expansionwrkingfile" xfId="2398"/>
    <cellStyle name="_Costs not in KWI3000 '06Budget_16.07E Wild Horse Wind Expansionwrkingfile 2" xfId="2399"/>
    <cellStyle name="_Costs not in KWI3000 '06Budget_16.07E Wild Horse Wind Expansionwrkingfile 2 2" xfId="2400"/>
    <cellStyle name="_Costs not in KWI3000 '06Budget_16.07E Wild Horse Wind Expansionwrkingfile 3" xfId="2401"/>
    <cellStyle name="_Costs not in KWI3000 '06Budget_16.07E Wild Horse Wind Expansionwrkingfile SF" xfId="2402"/>
    <cellStyle name="_Costs not in KWI3000 '06Budget_16.07E Wild Horse Wind Expansionwrkingfile SF 2" xfId="2403"/>
    <cellStyle name="_Costs not in KWI3000 '06Budget_16.07E Wild Horse Wind Expansionwrkingfile SF 2 2" xfId="2404"/>
    <cellStyle name="_Costs not in KWI3000 '06Budget_16.07E Wild Horse Wind Expansionwrkingfile SF 3" xfId="2405"/>
    <cellStyle name="_Costs not in KWI3000 '06Budget_16.37E Wild Horse Expansion DeferralRevwrkingfile SF" xfId="2406"/>
    <cellStyle name="_Costs not in KWI3000 '06Budget_16.37E Wild Horse Expansion DeferralRevwrkingfile SF 2" xfId="2407"/>
    <cellStyle name="_Costs not in KWI3000 '06Budget_16.37E Wild Horse Expansion DeferralRevwrkingfile SF 2 2" xfId="2408"/>
    <cellStyle name="_Costs not in KWI3000 '06Budget_16.37E Wild Horse Expansion DeferralRevwrkingfile SF 3" xfId="2409"/>
    <cellStyle name="_Costs not in KWI3000 '06Budget_2009 Compliance Filing PCA Exhibits for GRC" xfId="2410"/>
    <cellStyle name="_Costs not in KWI3000 '06Budget_2009 GRC Compl Filing - Exhibit D" xfId="2411"/>
    <cellStyle name="_Costs not in KWI3000 '06Budget_2009 GRC Compl Filing - Exhibit D 2" xfId="2412"/>
    <cellStyle name="_Costs not in KWI3000 '06Budget_3.01 Income Statement" xfId="2413"/>
    <cellStyle name="_Costs not in KWI3000 '06Budget_4 31 Regulatory Assets and Liabilities  7 06- Exhibit D" xfId="2414"/>
    <cellStyle name="_Costs not in KWI3000 '06Budget_4 31 Regulatory Assets and Liabilities  7 06- Exhibit D 2" xfId="2415"/>
    <cellStyle name="_Costs not in KWI3000 '06Budget_4 31 Regulatory Assets and Liabilities  7 06- Exhibit D 2 2" xfId="2416"/>
    <cellStyle name="_Costs not in KWI3000 '06Budget_4 31 Regulatory Assets and Liabilities  7 06- Exhibit D 3" xfId="2417"/>
    <cellStyle name="_Costs not in KWI3000 '06Budget_4 31 Regulatory Assets and Liabilities  7 06- Exhibit D_NIM Summary" xfId="2418"/>
    <cellStyle name="_Costs not in KWI3000 '06Budget_4 31 Regulatory Assets and Liabilities  7 06- Exhibit D_NIM Summary 2" xfId="2419"/>
    <cellStyle name="_Costs not in KWI3000 '06Budget_4 32 Regulatory Assets and Liabilities  7 06- Exhibit D" xfId="2420"/>
    <cellStyle name="_Costs not in KWI3000 '06Budget_4 32 Regulatory Assets and Liabilities  7 06- Exhibit D 2" xfId="2421"/>
    <cellStyle name="_Costs not in KWI3000 '06Budget_4 32 Regulatory Assets and Liabilities  7 06- Exhibit D 2 2" xfId="2422"/>
    <cellStyle name="_Costs not in KWI3000 '06Budget_4 32 Regulatory Assets and Liabilities  7 06- Exhibit D 3" xfId="2423"/>
    <cellStyle name="_Costs not in KWI3000 '06Budget_4 32 Regulatory Assets and Liabilities  7 06- Exhibit D_NIM Summary" xfId="2424"/>
    <cellStyle name="_Costs not in KWI3000 '06Budget_4 32 Regulatory Assets and Liabilities  7 06- Exhibit D_NIM Summary 2" xfId="2425"/>
    <cellStyle name="_Costs not in KWI3000 '06Budget_ACCOUNTS" xfId="2426"/>
    <cellStyle name="_Costs not in KWI3000 '06Budget_AURORA Total New" xfId="2427"/>
    <cellStyle name="_Costs not in KWI3000 '06Budget_AURORA Total New 2" xfId="2428"/>
    <cellStyle name="_Costs not in KWI3000 '06Budget_Book2" xfId="2429"/>
    <cellStyle name="_Costs not in KWI3000 '06Budget_Book2 2" xfId="2430"/>
    <cellStyle name="_Costs not in KWI3000 '06Budget_Book2 2 2" xfId="2431"/>
    <cellStyle name="_Costs not in KWI3000 '06Budget_Book2 3" xfId="2432"/>
    <cellStyle name="_Costs not in KWI3000 '06Budget_Book2_Adj Bench DR 3 for Initial Briefs (Electric)" xfId="2433"/>
    <cellStyle name="_Costs not in KWI3000 '06Budget_Book2_Adj Bench DR 3 for Initial Briefs (Electric) 2" xfId="2434"/>
    <cellStyle name="_Costs not in KWI3000 '06Budget_Book2_Adj Bench DR 3 for Initial Briefs (Electric) 2 2" xfId="2435"/>
    <cellStyle name="_Costs not in KWI3000 '06Budget_Book2_Adj Bench DR 3 for Initial Briefs (Electric) 3" xfId="2436"/>
    <cellStyle name="_Costs not in KWI3000 '06Budget_Book2_Electric Rev Req Model (2009 GRC) Rebuttal" xfId="2437"/>
    <cellStyle name="_Costs not in KWI3000 '06Budget_Book2_Electric Rev Req Model (2009 GRC) Rebuttal 2" xfId="2438"/>
    <cellStyle name="_Costs not in KWI3000 '06Budget_Book2_Electric Rev Req Model (2009 GRC) Rebuttal 2 2" xfId="2439"/>
    <cellStyle name="_Costs not in KWI3000 '06Budget_Book2_Electric Rev Req Model (2009 GRC) Rebuttal 3" xfId="2440"/>
    <cellStyle name="_Costs not in KWI3000 '06Budget_Book2_Electric Rev Req Model (2009 GRC) Rebuttal REmoval of New  WH Solar AdjustMI" xfId="2441"/>
    <cellStyle name="_Costs not in KWI3000 '06Budget_Book2_Electric Rev Req Model (2009 GRC) Rebuttal REmoval of New  WH Solar AdjustMI 2" xfId="2442"/>
    <cellStyle name="_Costs not in KWI3000 '06Budget_Book2_Electric Rev Req Model (2009 GRC) Rebuttal REmoval of New  WH Solar AdjustMI 2 2" xfId="2443"/>
    <cellStyle name="_Costs not in KWI3000 '06Budget_Book2_Electric Rev Req Model (2009 GRC) Rebuttal REmoval of New  WH Solar AdjustMI 3" xfId="2444"/>
    <cellStyle name="_Costs not in KWI3000 '06Budget_Book2_Electric Rev Req Model (2009 GRC) Revised 01-18-2010" xfId="2445"/>
    <cellStyle name="_Costs not in KWI3000 '06Budget_Book2_Electric Rev Req Model (2009 GRC) Revised 01-18-2010 2" xfId="2446"/>
    <cellStyle name="_Costs not in KWI3000 '06Budget_Book2_Electric Rev Req Model (2009 GRC) Revised 01-18-2010 2 2" xfId="2447"/>
    <cellStyle name="_Costs not in KWI3000 '06Budget_Book2_Electric Rev Req Model (2009 GRC) Revised 01-18-2010 3" xfId="2448"/>
    <cellStyle name="_Costs not in KWI3000 '06Budget_Book2_Final Order Electric EXHIBIT A-1" xfId="2449"/>
    <cellStyle name="_Costs not in KWI3000 '06Budget_Book2_Final Order Electric EXHIBIT A-1 2" xfId="2450"/>
    <cellStyle name="_Costs not in KWI3000 '06Budget_Book2_Final Order Electric EXHIBIT A-1 2 2" xfId="2451"/>
    <cellStyle name="_Costs not in KWI3000 '06Budget_Book2_Final Order Electric EXHIBIT A-1 3" xfId="2452"/>
    <cellStyle name="_Costs not in KWI3000 '06Budget_Book4" xfId="2453"/>
    <cellStyle name="_Costs not in KWI3000 '06Budget_Book4 2" xfId="2454"/>
    <cellStyle name="_Costs not in KWI3000 '06Budget_Book4 2 2" xfId="2455"/>
    <cellStyle name="_Costs not in KWI3000 '06Budget_Book4 3" xfId="2456"/>
    <cellStyle name="_Costs not in KWI3000 '06Budget_Book9" xfId="2457"/>
    <cellStyle name="_Costs not in KWI3000 '06Budget_Book9 2" xfId="2458"/>
    <cellStyle name="_Costs not in KWI3000 '06Budget_Book9 2 2" xfId="2459"/>
    <cellStyle name="_Costs not in KWI3000 '06Budget_Book9 3" xfId="2460"/>
    <cellStyle name="_Costs not in KWI3000 '06Budget_Check the Interest Calculation" xfId="2461"/>
    <cellStyle name="_Costs not in KWI3000 '06Budget_Check the Interest Calculation_Scenario 1 REC vs PTC Offset" xfId="2462"/>
    <cellStyle name="_Costs not in KWI3000 '06Budget_Check the Interest Calculation_Scenario 3" xfId="2463"/>
    <cellStyle name="_Costs not in KWI3000 '06Budget_Chelan PUD Power Costs (8-10)" xfId="2464"/>
    <cellStyle name="_Costs not in KWI3000 '06Budget_Exhibit D fr R Gho 12-31-08" xfId="2465"/>
    <cellStyle name="_Costs not in KWI3000 '06Budget_Exhibit D fr R Gho 12-31-08 2" xfId="2466"/>
    <cellStyle name="_Costs not in KWI3000 '06Budget_Exhibit D fr R Gho 12-31-08 v2" xfId="2467"/>
    <cellStyle name="_Costs not in KWI3000 '06Budget_Exhibit D fr R Gho 12-31-08 v2 2" xfId="2468"/>
    <cellStyle name="_Costs not in KWI3000 '06Budget_Exhibit D fr R Gho 12-31-08 v2_NIM Summary" xfId="2469"/>
    <cellStyle name="_Costs not in KWI3000 '06Budget_Exhibit D fr R Gho 12-31-08 v2_NIM Summary 2" xfId="2470"/>
    <cellStyle name="_Costs not in KWI3000 '06Budget_Exhibit D fr R Gho 12-31-08_NIM Summary" xfId="2471"/>
    <cellStyle name="_Costs not in KWI3000 '06Budget_Exhibit D fr R Gho 12-31-08_NIM Summary 2" xfId="2472"/>
    <cellStyle name="_Costs not in KWI3000 '06Budget_Gas Rev Req Model (2010 GRC)" xfId="2473"/>
    <cellStyle name="_Costs not in KWI3000 '06Budget_Hopkins Ridge Prepaid Tran - Interest Earned RY 12ME Feb  '11" xfId="2474"/>
    <cellStyle name="_Costs not in KWI3000 '06Budget_Hopkins Ridge Prepaid Tran - Interest Earned RY 12ME Feb  '11 2" xfId="2475"/>
    <cellStyle name="_Costs not in KWI3000 '06Budget_Hopkins Ridge Prepaid Tran - Interest Earned RY 12ME Feb  '11_NIM Summary" xfId="2476"/>
    <cellStyle name="_Costs not in KWI3000 '06Budget_Hopkins Ridge Prepaid Tran - Interest Earned RY 12ME Feb  '11_NIM Summary 2" xfId="2477"/>
    <cellStyle name="_Costs not in KWI3000 '06Budget_Hopkins Ridge Prepaid Tran - Interest Earned RY 12ME Feb  '11_Transmission Workbook for May BOD" xfId="2478"/>
    <cellStyle name="_Costs not in KWI3000 '06Budget_Hopkins Ridge Prepaid Tran - Interest Earned RY 12ME Feb  '11_Transmission Workbook for May BOD 2" xfId="2479"/>
    <cellStyle name="_Costs not in KWI3000 '06Budget_INPUTS" xfId="2480"/>
    <cellStyle name="_Costs not in KWI3000 '06Budget_INPUTS 2" xfId="2481"/>
    <cellStyle name="_Costs not in KWI3000 '06Budget_INPUTS 2 2" xfId="2482"/>
    <cellStyle name="_Costs not in KWI3000 '06Budget_INPUTS 3" xfId="2483"/>
    <cellStyle name="_Costs not in KWI3000 '06Budget_NIM Summary" xfId="2484"/>
    <cellStyle name="_Costs not in KWI3000 '06Budget_NIM Summary 09GRC" xfId="2485"/>
    <cellStyle name="_Costs not in KWI3000 '06Budget_NIM Summary 09GRC 2" xfId="2486"/>
    <cellStyle name="_Costs not in KWI3000 '06Budget_NIM Summary 2" xfId="2487"/>
    <cellStyle name="_Costs not in KWI3000 '06Budget_NIM Summary 3" xfId="2488"/>
    <cellStyle name="_Costs not in KWI3000 '06Budget_NIM Summary 4" xfId="2489"/>
    <cellStyle name="_Costs not in KWI3000 '06Budget_NIM Summary 5" xfId="2490"/>
    <cellStyle name="_Costs not in KWI3000 '06Budget_NIM Summary 6" xfId="2491"/>
    <cellStyle name="_Costs not in KWI3000 '06Budget_NIM Summary 7" xfId="2492"/>
    <cellStyle name="_Costs not in KWI3000 '06Budget_NIM Summary 8" xfId="2493"/>
    <cellStyle name="_Costs not in KWI3000 '06Budget_NIM Summary 9" xfId="2494"/>
    <cellStyle name="_Costs not in KWI3000 '06Budget_PCA 10 -  Exhibit D from A Kellogg Jan 2011" xfId="2495"/>
    <cellStyle name="_Costs not in KWI3000 '06Budget_PCA 10 -  Exhibit D from A Kellogg July 2011" xfId="2496"/>
    <cellStyle name="_Costs not in KWI3000 '06Budget_PCA 10 -  Exhibit D from S Free Rcv'd 12-11" xfId="2497"/>
    <cellStyle name="_Costs not in KWI3000 '06Budget_PCA 7 - Exhibit D update 11_30_08 (2)" xfId="2498"/>
    <cellStyle name="_Costs not in KWI3000 '06Budget_PCA 7 - Exhibit D update 11_30_08 (2) 2" xfId="2499"/>
    <cellStyle name="_Costs not in KWI3000 '06Budget_PCA 7 - Exhibit D update 11_30_08 (2) 2 2" xfId="2500"/>
    <cellStyle name="_Costs not in KWI3000 '06Budget_PCA 7 - Exhibit D update 11_30_08 (2) 3" xfId="2501"/>
    <cellStyle name="_Costs not in KWI3000 '06Budget_PCA 7 - Exhibit D update 11_30_08 (2)_NIM Summary" xfId="2502"/>
    <cellStyle name="_Costs not in KWI3000 '06Budget_PCA 7 - Exhibit D update 11_30_08 (2)_NIM Summary 2" xfId="2503"/>
    <cellStyle name="_Costs not in KWI3000 '06Budget_PCA 8 - Exhibit D update 12_31_09" xfId="2504"/>
    <cellStyle name="_Costs not in KWI3000 '06Budget_PCA 9 -  Exhibit D April 2010" xfId="2505"/>
    <cellStyle name="_Costs not in KWI3000 '06Budget_PCA 9 -  Exhibit D April 2010 (3)" xfId="2506"/>
    <cellStyle name="_Costs not in KWI3000 '06Budget_PCA 9 -  Exhibit D April 2010 (3) 2" xfId="2507"/>
    <cellStyle name="_Costs not in KWI3000 '06Budget_PCA 9 -  Exhibit D Feb 2010" xfId="2508"/>
    <cellStyle name="_Costs not in KWI3000 '06Budget_PCA 9 -  Exhibit D Feb 2010 v2" xfId="2509"/>
    <cellStyle name="_Costs not in KWI3000 '06Budget_PCA 9 -  Exhibit D Feb 2010 WF" xfId="2510"/>
    <cellStyle name="_Costs not in KWI3000 '06Budget_PCA 9 -  Exhibit D Jan 2010" xfId="2511"/>
    <cellStyle name="_Costs not in KWI3000 '06Budget_PCA 9 -  Exhibit D March 2010 (2)" xfId="2512"/>
    <cellStyle name="_Costs not in KWI3000 '06Budget_PCA 9 -  Exhibit D Nov 2010" xfId="2513"/>
    <cellStyle name="_Costs not in KWI3000 '06Budget_PCA 9 - Exhibit D at August 2010" xfId="2514"/>
    <cellStyle name="_Costs not in KWI3000 '06Budget_PCA 9 - Exhibit D June 2010 GRC" xfId="2515"/>
    <cellStyle name="_Costs not in KWI3000 '06Budget_Power Costs - Comparison bx Rbtl-Staff-Jt-PC" xfId="2516"/>
    <cellStyle name="_Costs not in KWI3000 '06Budget_Power Costs - Comparison bx Rbtl-Staff-Jt-PC 2" xfId="2517"/>
    <cellStyle name="_Costs not in KWI3000 '06Budget_Power Costs - Comparison bx Rbtl-Staff-Jt-PC 2 2" xfId="2518"/>
    <cellStyle name="_Costs not in KWI3000 '06Budget_Power Costs - Comparison bx Rbtl-Staff-Jt-PC 3" xfId="2519"/>
    <cellStyle name="_Costs not in KWI3000 '06Budget_Power Costs - Comparison bx Rbtl-Staff-Jt-PC_Adj Bench DR 3 for Initial Briefs (Electric)" xfId="2520"/>
    <cellStyle name="_Costs not in KWI3000 '06Budget_Power Costs - Comparison bx Rbtl-Staff-Jt-PC_Adj Bench DR 3 for Initial Briefs (Electric) 2" xfId="2521"/>
    <cellStyle name="_Costs not in KWI3000 '06Budget_Power Costs - Comparison bx Rbtl-Staff-Jt-PC_Adj Bench DR 3 for Initial Briefs (Electric) 2 2" xfId="2522"/>
    <cellStyle name="_Costs not in KWI3000 '06Budget_Power Costs - Comparison bx Rbtl-Staff-Jt-PC_Adj Bench DR 3 for Initial Briefs (Electric) 3" xfId="2523"/>
    <cellStyle name="_Costs not in KWI3000 '06Budget_Power Costs - Comparison bx Rbtl-Staff-Jt-PC_Electric Rev Req Model (2009 GRC) Rebuttal" xfId="2524"/>
    <cellStyle name="_Costs not in KWI3000 '06Budget_Power Costs - Comparison bx Rbtl-Staff-Jt-PC_Electric Rev Req Model (2009 GRC) Rebuttal 2" xfId="2525"/>
    <cellStyle name="_Costs not in KWI3000 '06Budget_Power Costs - Comparison bx Rbtl-Staff-Jt-PC_Electric Rev Req Model (2009 GRC) Rebuttal 2 2" xfId="2526"/>
    <cellStyle name="_Costs not in KWI3000 '06Budget_Power Costs - Comparison bx Rbtl-Staff-Jt-PC_Electric Rev Req Model (2009 GRC) Rebuttal 3" xfId="2527"/>
    <cellStyle name="_Costs not in KWI3000 '06Budget_Power Costs - Comparison bx Rbtl-Staff-Jt-PC_Electric Rev Req Model (2009 GRC) Rebuttal REmoval of New  WH Solar AdjustMI" xfId="2528"/>
    <cellStyle name="_Costs not in KWI3000 '06Budget_Power Costs - Comparison bx Rbtl-Staff-Jt-PC_Electric Rev Req Model (2009 GRC) Rebuttal REmoval of New  WH Solar AdjustMI 2" xfId="2529"/>
    <cellStyle name="_Costs not in KWI3000 '06Budget_Power Costs - Comparison bx Rbtl-Staff-Jt-PC_Electric Rev Req Model (2009 GRC) Rebuttal REmoval of New  WH Solar AdjustMI 2 2" xfId="2530"/>
    <cellStyle name="_Costs not in KWI3000 '06Budget_Power Costs - Comparison bx Rbtl-Staff-Jt-PC_Electric Rev Req Model (2009 GRC) Rebuttal REmoval of New  WH Solar AdjustMI 3" xfId="2531"/>
    <cellStyle name="_Costs not in KWI3000 '06Budget_Power Costs - Comparison bx Rbtl-Staff-Jt-PC_Electric Rev Req Model (2009 GRC) Revised 01-18-2010" xfId="2532"/>
    <cellStyle name="_Costs not in KWI3000 '06Budget_Power Costs - Comparison bx Rbtl-Staff-Jt-PC_Electric Rev Req Model (2009 GRC) Revised 01-18-2010 2" xfId="2533"/>
    <cellStyle name="_Costs not in KWI3000 '06Budget_Power Costs - Comparison bx Rbtl-Staff-Jt-PC_Electric Rev Req Model (2009 GRC) Revised 01-18-2010 2 2" xfId="2534"/>
    <cellStyle name="_Costs not in KWI3000 '06Budget_Power Costs - Comparison bx Rbtl-Staff-Jt-PC_Electric Rev Req Model (2009 GRC) Revised 01-18-2010 3" xfId="2535"/>
    <cellStyle name="_Costs not in KWI3000 '06Budget_Power Costs - Comparison bx Rbtl-Staff-Jt-PC_Final Order Electric EXHIBIT A-1" xfId="2536"/>
    <cellStyle name="_Costs not in KWI3000 '06Budget_Power Costs - Comparison bx Rbtl-Staff-Jt-PC_Final Order Electric EXHIBIT A-1 2" xfId="2537"/>
    <cellStyle name="_Costs not in KWI3000 '06Budget_Power Costs - Comparison bx Rbtl-Staff-Jt-PC_Final Order Electric EXHIBIT A-1 2 2" xfId="2538"/>
    <cellStyle name="_Costs not in KWI3000 '06Budget_Power Costs - Comparison bx Rbtl-Staff-Jt-PC_Final Order Electric EXHIBIT A-1 3" xfId="2539"/>
    <cellStyle name="_Costs not in KWI3000 '06Budget_Production Adj 4.37" xfId="2540"/>
    <cellStyle name="_Costs not in KWI3000 '06Budget_Production Adj 4.37 2" xfId="2541"/>
    <cellStyle name="_Costs not in KWI3000 '06Budget_Production Adj 4.37 2 2" xfId="2542"/>
    <cellStyle name="_Costs not in KWI3000 '06Budget_Production Adj 4.37 3" xfId="2543"/>
    <cellStyle name="_Costs not in KWI3000 '06Budget_Purchased Power Adj 4.03" xfId="2544"/>
    <cellStyle name="_Costs not in KWI3000 '06Budget_Purchased Power Adj 4.03 2" xfId="2545"/>
    <cellStyle name="_Costs not in KWI3000 '06Budget_Purchased Power Adj 4.03 2 2" xfId="2546"/>
    <cellStyle name="_Costs not in KWI3000 '06Budget_Purchased Power Adj 4.03 3" xfId="2547"/>
    <cellStyle name="_Costs not in KWI3000 '06Budget_Rebuttal Power Costs" xfId="2548"/>
    <cellStyle name="_Costs not in KWI3000 '06Budget_Rebuttal Power Costs 2" xfId="2549"/>
    <cellStyle name="_Costs not in KWI3000 '06Budget_Rebuttal Power Costs 2 2" xfId="2550"/>
    <cellStyle name="_Costs not in KWI3000 '06Budget_Rebuttal Power Costs 3" xfId="2551"/>
    <cellStyle name="_Costs not in KWI3000 '06Budget_Rebuttal Power Costs_Adj Bench DR 3 for Initial Briefs (Electric)" xfId="2552"/>
    <cellStyle name="_Costs not in KWI3000 '06Budget_Rebuttal Power Costs_Adj Bench DR 3 for Initial Briefs (Electric) 2" xfId="2553"/>
    <cellStyle name="_Costs not in KWI3000 '06Budget_Rebuttal Power Costs_Adj Bench DR 3 for Initial Briefs (Electric) 2 2" xfId="2554"/>
    <cellStyle name="_Costs not in KWI3000 '06Budget_Rebuttal Power Costs_Adj Bench DR 3 for Initial Briefs (Electric) 3" xfId="2555"/>
    <cellStyle name="_Costs not in KWI3000 '06Budget_Rebuttal Power Costs_Electric Rev Req Model (2009 GRC) Rebuttal" xfId="2556"/>
    <cellStyle name="_Costs not in KWI3000 '06Budget_Rebuttal Power Costs_Electric Rev Req Model (2009 GRC) Rebuttal 2" xfId="2557"/>
    <cellStyle name="_Costs not in KWI3000 '06Budget_Rebuttal Power Costs_Electric Rev Req Model (2009 GRC) Rebuttal 2 2" xfId="2558"/>
    <cellStyle name="_Costs not in KWI3000 '06Budget_Rebuttal Power Costs_Electric Rev Req Model (2009 GRC) Rebuttal 3" xfId="2559"/>
    <cellStyle name="_Costs not in KWI3000 '06Budget_Rebuttal Power Costs_Electric Rev Req Model (2009 GRC) Rebuttal REmoval of New  WH Solar AdjustMI" xfId="2560"/>
    <cellStyle name="_Costs not in KWI3000 '06Budget_Rebuttal Power Costs_Electric Rev Req Model (2009 GRC) Rebuttal REmoval of New  WH Solar AdjustMI 2" xfId="2561"/>
    <cellStyle name="_Costs not in KWI3000 '06Budget_Rebuttal Power Costs_Electric Rev Req Model (2009 GRC) Rebuttal REmoval of New  WH Solar AdjustMI 2 2" xfId="2562"/>
    <cellStyle name="_Costs not in KWI3000 '06Budget_Rebuttal Power Costs_Electric Rev Req Model (2009 GRC) Rebuttal REmoval of New  WH Solar AdjustMI 3" xfId="2563"/>
    <cellStyle name="_Costs not in KWI3000 '06Budget_Rebuttal Power Costs_Electric Rev Req Model (2009 GRC) Revised 01-18-2010" xfId="2564"/>
    <cellStyle name="_Costs not in KWI3000 '06Budget_Rebuttal Power Costs_Electric Rev Req Model (2009 GRC) Revised 01-18-2010 2" xfId="2565"/>
    <cellStyle name="_Costs not in KWI3000 '06Budget_Rebuttal Power Costs_Electric Rev Req Model (2009 GRC) Revised 01-18-2010 2 2" xfId="2566"/>
    <cellStyle name="_Costs not in KWI3000 '06Budget_Rebuttal Power Costs_Electric Rev Req Model (2009 GRC) Revised 01-18-2010 3" xfId="2567"/>
    <cellStyle name="_Costs not in KWI3000 '06Budget_Rebuttal Power Costs_Final Order Electric EXHIBIT A-1" xfId="2568"/>
    <cellStyle name="_Costs not in KWI3000 '06Budget_Rebuttal Power Costs_Final Order Electric EXHIBIT A-1 2" xfId="2569"/>
    <cellStyle name="_Costs not in KWI3000 '06Budget_Rebuttal Power Costs_Final Order Electric EXHIBIT A-1 2 2" xfId="2570"/>
    <cellStyle name="_Costs not in KWI3000 '06Budget_Rebuttal Power Costs_Final Order Electric EXHIBIT A-1 3" xfId="2571"/>
    <cellStyle name="_Costs not in KWI3000 '06Budget_ROR &amp; CONV FACTOR" xfId="2572"/>
    <cellStyle name="_Costs not in KWI3000 '06Budget_ROR &amp; CONV FACTOR 2" xfId="2573"/>
    <cellStyle name="_Costs not in KWI3000 '06Budget_ROR &amp; CONV FACTOR 2 2" xfId="2574"/>
    <cellStyle name="_Costs not in KWI3000 '06Budget_ROR &amp; CONV FACTOR 3" xfId="2575"/>
    <cellStyle name="_Costs not in KWI3000 '06Budget_ROR 5.02" xfId="2576"/>
    <cellStyle name="_Costs not in KWI3000 '06Budget_ROR 5.02 2" xfId="2577"/>
    <cellStyle name="_Costs not in KWI3000 '06Budget_ROR 5.02 2 2" xfId="2578"/>
    <cellStyle name="_Costs not in KWI3000 '06Budget_ROR 5.02 3" xfId="2579"/>
    <cellStyle name="_Costs not in KWI3000 '06Budget_Transmission Workbook for May BOD" xfId="2580"/>
    <cellStyle name="_Costs not in KWI3000 '06Budget_Transmission Workbook for May BOD 2" xfId="2581"/>
    <cellStyle name="_Costs not in KWI3000 '06Budget_Wind Integration 10GRC" xfId="2582"/>
    <cellStyle name="_Costs not in KWI3000 '06Budget_Wind Integration 10GRC 2" xfId="2583"/>
    <cellStyle name="_DEM-08C Power Cost Comparison" xfId="2584"/>
    <cellStyle name="_DEM-WP (C) Costs not in AURORA 2006GRC Order 11.30.06 Gas" xfId="2585"/>
    <cellStyle name="_DEM-WP (C) Costs not in AURORA 2006GRC Order 11.30.06 Gas 2" xfId="2586"/>
    <cellStyle name="_DEM-WP (C) Costs not in AURORA 2006GRC Order 11.30.06 Gas_Chelan PUD Power Costs (8-10)" xfId="2587"/>
    <cellStyle name="_DEM-WP (C) Costs not in AURORA 2006GRC Order 11.30.06 Gas_NIM Summary" xfId="2588"/>
    <cellStyle name="_DEM-WP (C) Costs not in AURORA 2006GRC Order 11.30.06 Gas_NIM Summary 2" xfId="2589"/>
    <cellStyle name="_DEM-WP (C) Power Cost 2006GRC Order" xfId="2590"/>
    <cellStyle name="_DEM-WP (C) Power Cost 2006GRC Order 2" xfId="2591"/>
    <cellStyle name="_DEM-WP (C) Power Cost 2006GRC Order 2 2" xfId="2592"/>
    <cellStyle name="_DEM-WP (C) Power Cost 2006GRC Order 2 2 2" xfId="2593"/>
    <cellStyle name="_DEM-WP (C) Power Cost 2006GRC Order 2 3" xfId="2594"/>
    <cellStyle name="_DEM-WP (C) Power Cost 2006GRC Order 3" xfId="2595"/>
    <cellStyle name="_DEM-WP (C) Power Cost 2006GRC Order 3 2" xfId="2596"/>
    <cellStyle name="_DEM-WP (C) Power Cost 2006GRC Order 4" xfId="2597"/>
    <cellStyle name="_DEM-WP (C) Power Cost 2006GRC Order 4 2" xfId="2598"/>
    <cellStyle name="_DEM-WP (C) Power Cost 2006GRC Order 5" xfId="2599"/>
    <cellStyle name="_DEM-WP (C) Power Cost 2006GRC Order_04 07E Wild Horse Wind Expansion (C) (2)" xfId="2600"/>
    <cellStyle name="_DEM-WP (C) Power Cost 2006GRC Order_04 07E Wild Horse Wind Expansion (C) (2) 2" xfId="2601"/>
    <cellStyle name="_DEM-WP (C) Power Cost 2006GRC Order_04 07E Wild Horse Wind Expansion (C) (2) 2 2" xfId="2602"/>
    <cellStyle name="_DEM-WP (C) Power Cost 2006GRC Order_04 07E Wild Horse Wind Expansion (C) (2) 3" xfId="2603"/>
    <cellStyle name="_DEM-WP (C) Power Cost 2006GRC Order_04 07E Wild Horse Wind Expansion (C) (2)_Adj Bench DR 3 for Initial Briefs (Electric)" xfId="2604"/>
    <cellStyle name="_DEM-WP (C) Power Cost 2006GRC Order_04 07E Wild Horse Wind Expansion (C) (2)_Adj Bench DR 3 for Initial Briefs (Electric) 2" xfId="2605"/>
    <cellStyle name="_DEM-WP (C) Power Cost 2006GRC Order_04 07E Wild Horse Wind Expansion (C) (2)_Adj Bench DR 3 for Initial Briefs (Electric) 2 2" xfId="2606"/>
    <cellStyle name="_DEM-WP (C) Power Cost 2006GRC Order_04 07E Wild Horse Wind Expansion (C) (2)_Adj Bench DR 3 for Initial Briefs (Electric) 3" xfId="2607"/>
    <cellStyle name="_DEM-WP (C) Power Cost 2006GRC Order_04 07E Wild Horse Wind Expansion (C) (2)_Book1" xfId="2608"/>
    <cellStyle name="_DEM-WP (C) Power Cost 2006GRC Order_04 07E Wild Horse Wind Expansion (C) (2)_Electric Rev Req Model (2009 GRC) " xfId="2609"/>
    <cellStyle name="_DEM-WP (C) Power Cost 2006GRC Order_04 07E Wild Horse Wind Expansion (C) (2)_Electric Rev Req Model (2009 GRC)  2" xfId="2610"/>
    <cellStyle name="_DEM-WP (C) Power Cost 2006GRC Order_04 07E Wild Horse Wind Expansion (C) (2)_Electric Rev Req Model (2009 GRC)  2 2" xfId="2611"/>
    <cellStyle name="_DEM-WP (C) Power Cost 2006GRC Order_04 07E Wild Horse Wind Expansion (C) (2)_Electric Rev Req Model (2009 GRC)  3" xfId="2612"/>
    <cellStyle name="_DEM-WP (C) Power Cost 2006GRC Order_04 07E Wild Horse Wind Expansion (C) (2)_Electric Rev Req Model (2009 GRC) Rebuttal" xfId="2613"/>
    <cellStyle name="_DEM-WP (C) Power Cost 2006GRC Order_04 07E Wild Horse Wind Expansion (C) (2)_Electric Rev Req Model (2009 GRC) Rebuttal 2" xfId="2614"/>
    <cellStyle name="_DEM-WP (C) Power Cost 2006GRC Order_04 07E Wild Horse Wind Expansion (C) (2)_Electric Rev Req Model (2009 GRC) Rebuttal 2 2" xfId="2615"/>
    <cellStyle name="_DEM-WP (C) Power Cost 2006GRC Order_04 07E Wild Horse Wind Expansion (C) (2)_Electric Rev Req Model (2009 GRC) Rebuttal 3" xfId="2616"/>
    <cellStyle name="_DEM-WP (C) Power Cost 2006GRC Order_04 07E Wild Horse Wind Expansion (C) (2)_Electric Rev Req Model (2009 GRC) Rebuttal REmoval of New  WH Solar AdjustMI" xfId="2617"/>
    <cellStyle name="_DEM-WP (C) Power Cost 2006GRC Order_04 07E Wild Horse Wind Expansion (C) (2)_Electric Rev Req Model (2009 GRC) Rebuttal REmoval of New  WH Solar AdjustMI 2" xfId="2618"/>
    <cellStyle name="_DEM-WP (C) Power Cost 2006GRC Order_04 07E Wild Horse Wind Expansion (C) (2)_Electric Rev Req Model (2009 GRC) Rebuttal REmoval of New  WH Solar AdjustMI 2 2" xfId="2619"/>
    <cellStyle name="_DEM-WP (C) Power Cost 2006GRC Order_04 07E Wild Horse Wind Expansion (C) (2)_Electric Rev Req Model (2009 GRC) Rebuttal REmoval of New  WH Solar AdjustMI 3" xfId="2620"/>
    <cellStyle name="_DEM-WP (C) Power Cost 2006GRC Order_04 07E Wild Horse Wind Expansion (C) (2)_Electric Rev Req Model (2009 GRC) Revised 01-18-2010" xfId="2621"/>
    <cellStyle name="_DEM-WP (C) Power Cost 2006GRC Order_04 07E Wild Horse Wind Expansion (C) (2)_Electric Rev Req Model (2009 GRC) Revised 01-18-2010 2" xfId="2622"/>
    <cellStyle name="_DEM-WP (C) Power Cost 2006GRC Order_04 07E Wild Horse Wind Expansion (C) (2)_Electric Rev Req Model (2009 GRC) Revised 01-18-2010 2 2" xfId="2623"/>
    <cellStyle name="_DEM-WP (C) Power Cost 2006GRC Order_04 07E Wild Horse Wind Expansion (C) (2)_Electric Rev Req Model (2009 GRC) Revised 01-18-2010 3" xfId="2624"/>
    <cellStyle name="_DEM-WP (C) Power Cost 2006GRC Order_04 07E Wild Horse Wind Expansion (C) (2)_Electric Rev Req Model (2010 GRC)" xfId="2625"/>
    <cellStyle name="_DEM-WP (C) Power Cost 2006GRC Order_04 07E Wild Horse Wind Expansion (C) (2)_Electric Rev Req Model (2010 GRC) SF" xfId="2626"/>
    <cellStyle name="_DEM-WP (C) Power Cost 2006GRC Order_04 07E Wild Horse Wind Expansion (C) (2)_Final Order Electric EXHIBIT A-1" xfId="2627"/>
    <cellStyle name="_DEM-WP (C) Power Cost 2006GRC Order_04 07E Wild Horse Wind Expansion (C) (2)_Final Order Electric EXHIBIT A-1 2" xfId="2628"/>
    <cellStyle name="_DEM-WP (C) Power Cost 2006GRC Order_04 07E Wild Horse Wind Expansion (C) (2)_Final Order Electric EXHIBIT A-1 2 2" xfId="2629"/>
    <cellStyle name="_DEM-WP (C) Power Cost 2006GRC Order_04 07E Wild Horse Wind Expansion (C) (2)_Final Order Electric EXHIBIT A-1 3" xfId="2630"/>
    <cellStyle name="_DEM-WP (C) Power Cost 2006GRC Order_04 07E Wild Horse Wind Expansion (C) (2)_TENASKA REGULATORY ASSET" xfId="2631"/>
    <cellStyle name="_DEM-WP (C) Power Cost 2006GRC Order_04 07E Wild Horse Wind Expansion (C) (2)_TENASKA REGULATORY ASSET 2" xfId="2632"/>
    <cellStyle name="_DEM-WP (C) Power Cost 2006GRC Order_04 07E Wild Horse Wind Expansion (C) (2)_TENASKA REGULATORY ASSET 2 2" xfId="2633"/>
    <cellStyle name="_DEM-WP (C) Power Cost 2006GRC Order_04 07E Wild Horse Wind Expansion (C) (2)_TENASKA REGULATORY ASSET 3" xfId="2634"/>
    <cellStyle name="_DEM-WP (C) Power Cost 2006GRC Order_16.37E Wild Horse Expansion DeferralRevwrkingfile SF" xfId="2635"/>
    <cellStyle name="_DEM-WP (C) Power Cost 2006GRC Order_16.37E Wild Horse Expansion DeferralRevwrkingfile SF 2" xfId="2636"/>
    <cellStyle name="_DEM-WP (C) Power Cost 2006GRC Order_16.37E Wild Horse Expansion DeferralRevwrkingfile SF 2 2" xfId="2637"/>
    <cellStyle name="_DEM-WP (C) Power Cost 2006GRC Order_16.37E Wild Horse Expansion DeferralRevwrkingfile SF 3" xfId="2638"/>
    <cellStyle name="_DEM-WP (C) Power Cost 2006GRC Order_2009 Compliance Filing PCA Exhibits for GRC" xfId="2639"/>
    <cellStyle name="_DEM-WP (C) Power Cost 2006GRC Order_2009 GRC Compl Filing - Exhibit D" xfId="2640"/>
    <cellStyle name="_DEM-WP (C) Power Cost 2006GRC Order_2009 GRC Compl Filing - Exhibit D 2" xfId="2641"/>
    <cellStyle name="_DEM-WP (C) Power Cost 2006GRC Order_3.01 Income Statement" xfId="2642"/>
    <cellStyle name="_DEM-WP (C) Power Cost 2006GRC Order_4 31 Regulatory Assets and Liabilities  7 06- Exhibit D" xfId="2643"/>
    <cellStyle name="_DEM-WP (C) Power Cost 2006GRC Order_4 31 Regulatory Assets and Liabilities  7 06- Exhibit D 2" xfId="2644"/>
    <cellStyle name="_DEM-WP (C) Power Cost 2006GRC Order_4 31 Regulatory Assets and Liabilities  7 06- Exhibit D 2 2" xfId="2645"/>
    <cellStyle name="_DEM-WP (C) Power Cost 2006GRC Order_4 31 Regulatory Assets and Liabilities  7 06- Exhibit D 3" xfId="2646"/>
    <cellStyle name="_DEM-WP (C) Power Cost 2006GRC Order_4 31 Regulatory Assets and Liabilities  7 06- Exhibit D_NIM Summary" xfId="2647"/>
    <cellStyle name="_DEM-WP (C) Power Cost 2006GRC Order_4 31 Regulatory Assets and Liabilities  7 06- Exhibit D_NIM Summary 2" xfId="2648"/>
    <cellStyle name="_DEM-WP (C) Power Cost 2006GRC Order_4 32 Regulatory Assets and Liabilities  7 06- Exhibit D" xfId="2649"/>
    <cellStyle name="_DEM-WP (C) Power Cost 2006GRC Order_4 32 Regulatory Assets and Liabilities  7 06- Exhibit D 2" xfId="2650"/>
    <cellStyle name="_DEM-WP (C) Power Cost 2006GRC Order_4 32 Regulatory Assets and Liabilities  7 06- Exhibit D 2 2" xfId="2651"/>
    <cellStyle name="_DEM-WP (C) Power Cost 2006GRC Order_4 32 Regulatory Assets and Liabilities  7 06- Exhibit D 3" xfId="2652"/>
    <cellStyle name="_DEM-WP (C) Power Cost 2006GRC Order_4 32 Regulatory Assets and Liabilities  7 06- Exhibit D_NIM Summary" xfId="2653"/>
    <cellStyle name="_DEM-WP (C) Power Cost 2006GRC Order_4 32 Regulatory Assets and Liabilities  7 06- Exhibit D_NIM Summary 2" xfId="2654"/>
    <cellStyle name="_DEM-WP (C) Power Cost 2006GRC Order_AURORA Total New" xfId="2655"/>
    <cellStyle name="_DEM-WP (C) Power Cost 2006GRC Order_AURORA Total New 2" xfId="2656"/>
    <cellStyle name="_DEM-WP (C) Power Cost 2006GRC Order_Book2" xfId="2657"/>
    <cellStyle name="_DEM-WP (C) Power Cost 2006GRC Order_Book2 2" xfId="2658"/>
    <cellStyle name="_DEM-WP (C) Power Cost 2006GRC Order_Book2 2 2" xfId="2659"/>
    <cellStyle name="_DEM-WP (C) Power Cost 2006GRC Order_Book2 3" xfId="2660"/>
    <cellStyle name="_DEM-WP (C) Power Cost 2006GRC Order_Book2_Adj Bench DR 3 for Initial Briefs (Electric)" xfId="2661"/>
    <cellStyle name="_DEM-WP (C) Power Cost 2006GRC Order_Book2_Adj Bench DR 3 for Initial Briefs (Electric) 2" xfId="2662"/>
    <cellStyle name="_DEM-WP (C) Power Cost 2006GRC Order_Book2_Adj Bench DR 3 for Initial Briefs (Electric) 2 2" xfId="2663"/>
    <cellStyle name="_DEM-WP (C) Power Cost 2006GRC Order_Book2_Adj Bench DR 3 for Initial Briefs (Electric) 3" xfId="2664"/>
    <cellStyle name="_DEM-WP (C) Power Cost 2006GRC Order_Book2_Electric Rev Req Model (2009 GRC) Rebuttal" xfId="2665"/>
    <cellStyle name="_DEM-WP (C) Power Cost 2006GRC Order_Book2_Electric Rev Req Model (2009 GRC) Rebuttal 2" xfId="2666"/>
    <cellStyle name="_DEM-WP (C) Power Cost 2006GRC Order_Book2_Electric Rev Req Model (2009 GRC) Rebuttal 2 2" xfId="2667"/>
    <cellStyle name="_DEM-WP (C) Power Cost 2006GRC Order_Book2_Electric Rev Req Model (2009 GRC) Rebuttal 3" xfId="2668"/>
    <cellStyle name="_DEM-WP (C) Power Cost 2006GRC Order_Book2_Electric Rev Req Model (2009 GRC) Rebuttal REmoval of New  WH Solar AdjustMI" xfId="2669"/>
    <cellStyle name="_DEM-WP (C) Power Cost 2006GRC Order_Book2_Electric Rev Req Model (2009 GRC) Rebuttal REmoval of New  WH Solar AdjustMI 2" xfId="2670"/>
    <cellStyle name="_DEM-WP (C) Power Cost 2006GRC Order_Book2_Electric Rev Req Model (2009 GRC) Rebuttal REmoval of New  WH Solar AdjustMI 2 2" xfId="2671"/>
    <cellStyle name="_DEM-WP (C) Power Cost 2006GRC Order_Book2_Electric Rev Req Model (2009 GRC) Rebuttal REmoval of New  WH Solar AdjustMI 3" xfId="2672"/>
    <cellStyle name="_DEM-WP (C) Power Cost 2006GRC Order_Book2_Electric Rev Req Model (2009 GRC) Revised 01-18-2010" xfId="2673"/>
    <cellStyle name="_DEM-WP (C) Power Cost 2006GRC Order_Book2_Electric Rev Req Model (2009 GRC) Revised 01-18-2010 2" xfId="2674"/>
    <cellStyle name="_DEM-WP (C) Power Cost 2006GRC Order_Book2_Electric Rev Req Model (2009 GRC) Revised 01-18-2010 2 2" xfId="2675"/>
    <cellStyle name="_DEM-WP (C) Power Cost 2006GRC Order_Book2_Electric Rev Req Model (2009 GRC) Revised 01-18-2010 3" xfId="2676"/>
    <cellStyle name="_DEM-WP (C) Power Cost 2006GRC Order_Book2_Final Order Electric EXHIBIT A-1" xfId="2677"/>
    <cellStyle name="_DEM-WP (C) Power Cost 2006GRC Order_Book2_Final Order Electric EXHIBIT A-1 2" xfId="2678"/>
    <cellStyle name="_DEM-WP (C) Power Cost 2006GRC Order_Book2_Final Order Electric EXHIBIT A-1 2 2" xfId="2679"/>
    <cellStyle name="_DEM-WP (C) Power Cost 2006GRC Order_Book2_Final Order Electric EXHIBIT A-1 3" xfId="2680"/>
    <cellStyle name="_DEM-WP (C) Power Cost 2006GRC Order_Book4" xfId="2681"/>
    <cellStyle name="_DEM-WP (C) Power Cost 2006GRC Order_Book4 2" xfId="2682"/>
    <cellStyle name="_DEM-WP (C) Power Cost 2006GRC Order_Book4 2 2" xfId="2683"/>
    <cellStyle name="_DEM-WP (C) Power Cost 2006GRC Order_Book4 3" xfId="2684"/>
    <cellStyle name="_DEM-WP (C) Power Cost 2006GRC Order_Book9" xfId="2685"/>
    <cellStyle name="_DEM-WP (C) Power Cost 2006GRC Order_Book9 2" xfId="2686"/>
    <cellStyle name="_DEM-WP (C) Power Cost 2006GRC Order_Book9 2 2" xfId="2687"/>
    <cellStyle name="_DEM-WP (C) Power Cost 2006GRC Order_Book9 3" xfId="2688"/>
    <cellStyle name="_DEM-WP (C) Power Cost 2006GRC Order_Chelan PUD Power Costs (8-10)" xfId="2689"/>
    <cellStyle name="_DEM-WP (C) Power Cost 2006GRC Order_Electric COS Inputs" xfId="2690"/>
    <cellStyle name="_DEM-WP (C) Power Cost 2006GRC Order_Electric COS Inputs 2" xfId="2691"/>
    <cellStyle name="_DEM-WP (C) Power Cost 2006GRC Order_Electric COS Inputs 2 2" xfId="2692"/>
    <cellStyle name="_DEM-WP (C) Power Cost 2006GRC Order_Electric COS Inputs 2 2 2" xfId="2693"/>
    <cellStyle name="_DEM-WP (C) Power Cost 2006GRC Order_Electric COS Inputs 2 3" xfId="2694"/>
    <cellStyle name="_DEM-WP (C) Power Cost 2006GRC Order_Electric COS Inputs 2 3 2" xfId="2695"/>
    <cellStyle name="_DEM-WP (C) Power Cost 2006GRC Order_Electric COS Inputs 2 4" xfId="2696"/>
    <cellStyle name="_DEM-WP (C) Power Cost 2006GRC Order_Electric COS Inputs 2 4 2" xfId="2697"/>
    <cellStyle name="_DEM-WP (C) Power Cost 2006GRC Order_Electric COS Inputs 3" xfId="2698"/>
    <cellStyle name="_DEM-WP (C) Power Cost 2006GRC Order_Electric COS Inputs 3 2" xfId="2699"/>
    <cellStyle name="_DEM-WP (C) Power Cost 2006GRC Order_Electric COS Inputs 4" xfId="2700"/>
    <cellStyle name="_DEM-WP (C) Power Cost 2006GRC Order_Electric COS Inputs 4 2" xfId="2701"/>
    <cellStyle name="_DEM-WP (C) Power Cost 2006GRC Order_Electric COS Inputs 5" xfId="2702"/>
    <cellStyle name="_DEM-WP (C) Power Cost 2006GRC Order_Electric COS Inputs 6" xfId="2703"/>
    <cellStyle name="_DEM-WP (C) Power Cost 2006GRC Order_NIM Summary" xfId="2704"/>
    <cellStyle name="_DEM-WP (C) Power Cost 2006GRC Order_NIM Summary 09GRC" xfId="2705"/>
    <cellStyle name="_DEM-WP (C) Power Cost 2006GRC Order_NIM Summary 09GRC 2" xfId="2706"/>
    <cellStyle name="_DEM-WP (C) Power Cost 2006GRC Order_NIM Summary 2" xfId="2707"/>
    <cellStyle name="_DEM-WP (C) Power Cost 2006GRC Order_NIM Summary 3" xfId="2708"/>
    <cellStyle name="_DEM-WP (C) Power Cost 2006GRC Order_NIM Summary 4" xfId="2709"/>
    <cellStyle name="_DEM-WP (C) Power Cost 2006GRC Order_NIM Summary 5" xfId="2710"/>
    <cellStyle name="_DEM-WP (C) Power Cost 2006GRC Order_NIM Summary 6" xfId="2711"/>
    <cellStyle name="_DEM-WP (C) Power Cost 2006GRC Order_NIM Summary 7" xfId="2712"/>
    <cellStyle name="_DEM-WP (C) Power Cost 2006GRC Order_NIM Summary 8" xfId="2713"/>
    <cellStyle name="_DEM-WP (C) Power Cost 2006GRC Order_NIM Summary 9" xfId="2714"/>
    <cellStyle name="_DEM-WP (C) Power Cost 2006GRC Order_PCA 10 -  Exhibit D from A Kellogg Jan 2011" xfId="2715"/>
    <cellStyle name="_DEM-WP (C) Power Cost 2006GRC Order_PCA 10 -  Exhibit D from A Kellogg July 2011" xfId="2716"/>
    <cellStyle name="_DEM-WP (C) Power Cost 2006GRC Order_PCA 10 -  Exhibit D from S Free Rcv'd 12-11" xfId="2717"/>
    <cellStyle name="_DEM-WP (C) Power Cost 2006GRC Order_PCA 9 -  Exhibit D April 2010" xfId="2718"/>
    <cellStyle name="_DEM-WP (C) Power Cost 2006GRC Order_PCA 9 -  Exhibit D April 2010 (3)" xfId="2719"/>
    <cellStyle name="_DEM-WP (C) Power Cost 2006GRC Order_PCA 9 -  Exhibit D April 2010 (3) 2" xfId="2720"/>
    <cellStyle name="_DEM-WP (C) Power Cost 2006GRC Order_PCA 9 -  Exhibit D Nov 2010" xfId="2721"/>
    <cellStyle name="_DEM-WP (C) Power Cost 2006GRC Order_PCA 9 - Exhibit D at August 2010" xfId="2722"/>
    <cellStyle name="_DEM-WP (C) Power Cost 2006GRC Order_PCA 9 - Exhibit D June 2010 GRC" xfId="2723"/>
    <cellStyle name="_DEM-WP (C) Power Cost 2006GRC Order_Power Costs - Comparison bx Rbtl-Staff-Jt-PC" xfId="2724"/>
    <cellStyle name="_DEM-WP (C) Power Cost 2006GRC Order_Power Costs - Comparison bx Rbtl-Staff-Jt-PC 2" xfId="2725"/>
    <cellStyle name="_DEM-WP (C) Power Cost 2006GRC Order_Power Costs - Comparison bx Rbtl-Staff-Jt-PC 2 2" xfId="2726"/>
    <cellStyle name="_DEM-WP (C) Power Cost 2006GRC Order_Power Costs - Comparison bx Rbtl-Staff-Jt-PC 3" xfId="2727"/>
    <cellStyle name="_DEM-WP (C) Power Cost 2006GRC Order_Power Costs - Comparison bx Rbtl-Staff-Jt-PC_Adj Bench DR 3 for Initial Briefs (Electric)" xfId="2728"/>
    <cellStyle name="_DEM-WP (C) Power Cost 2006GRC Order_Power Costs - Comparison bx Rbtl-Staff-Jt-PC_Adj Bench DR 3 for Initial Briefs (Electric) 2" xfId="2729"/>
    <cellStyle name="_DEM-WP (C) Power Cost 2006GRC Order_Power Costs - Comparison bx Rbtl-Staff-Jt-PC_Adj Bench DR 3 for Initial Briefs (Electric) 2 2" xfId="2730"/>
    <cellStyle name="_DEM-WP (C) Power Cost 2006GRC Order_Power Costs - Comparison bx Rbtl-Staff-Jt-PC_Adj Bench DR 3 for Initial Briefs (Electric) 3" xfId="2731"/>
    <cellStyle name="_DEM-WP (C) Power Cost 2006GRC Order_Power Costs - Comparison bx Rbtl-Staff-Jt-PC_Electric Rev Req Model (2009 GRC) Rebuttal" xfId="2732"/>
    <cellStyle name="_DEM-WP (C) Power Cost 2006GRC Order_Power Costs - Comparison bx Rbtl-Staff-Jt-PC_Electric Rev Req Model (2009 GRC) Rebuttal 2" xfId="2733"/>
    <cellStyle name="_DEM-WP (C) Power Cost 2006GRC Order_Power Costs - Comparison bx Rbtl-Staff-Jt-PC_Electric Rev Req Model (2009 GRC) Rebuttal 2 2" xfId="2734"/>
    <cellStyle name="_DEM-WP (C) Power Cost 2006GRC Order_Power Costs - Comparison bx Rbtl-Staff-Jt-PC_Electric Rev Req Model (2009 GRC) Rebuttal 3" xfId="2735"/>
    <cellStyle name="_DEM-WP (C) Power Cost 2006GRC Order_Power Costs - Comparison bx Rbtl-Staff-Jt-PC_Electric Rev Req Model (2009 GRC) Rebuttal REmoval of New  WH Solar AdjustMI" xfId="2736"/>
    <cellStyle name="_DEM-WP (C) Power Cost 2006GRC Order_Power Costs - Comparison bx Rbtl-Staff-Jt-PC_Electric Rev Req Model (2009 GRC) Rebuttal REmoval of New  WH Solar AdjustMI 2" xfId="2737"/>
    <cellStyle name="_DEM-WP (C) Power Cost 2006GRC Order_Power Costs - Comparison bx Rbtl-Staff-Jt-PC_Electric Rev Req Model (2009 GRC) Rebuttal REmoval of New  WH Solar AdjustMI 2 2" xfId="2738"/>
    <cellStyle name="_DEM-WP (C) Power Cost 2006GRC Order_Power Costs - Comparison bx Rbtl-Staff-Jt-PC_Electric Rev Req Model (2009 GRC) Rebuttal REmoval of New  WH Solar AdjustMI 3" xfId="2739"/>
    <cellStyle name="_DEM-WP (C) Power Cost 2006GRC Order_Power Costs - Comparison bx Rbtl-Staff-Jt-PC_Electric Rev Req Model (2009 GRC) Revised 01-18-2010" xfId="2740"/>
    <cellStyle name="_DEM-WP (C) Power Cost 2006GRC Order_Power Costs - Comparison bx Rbtl-Staff-Jt-PC_Electric Rev Req Model (2009 GRC) Revised 01-18-2010 2" xfId="2741"/>
    <cellStyle name="_DEM-WP (C) Power Cost 2006GRC Order_Power Costs - Comparison bx Rbtl-Staff-Jt-PC_Electric Rev Req Model (2009 GRC) Revised 01-18-2010 2 2" xfId="2742"/>
    <cellStyle name="_DEM-WP (C) Power Cost 2006GRC Order_Power Costs - Comparison bx Rbtl-Staff-Jt-PC_Electric Rev Req Model (2009 GRC) Revised 01-18-2010 3" xfId="2743"/>
    <cellStyle name="_DEM-WP (C) Power Cost 2006GRC Order_Power Costs - Comparison bx Rbtl-Staff-Jt-PC_Final Order Electric EXHIBIT A-1" xfId="2744"/>
    <cellStyle name="_DEM-WP (C) Power Cost 2006GRC Order_Power Costs - Comparison bx Rbtl-Staff-Jt-PC_Final Order Electric EXHIBIT A-1 2" xfId="2745"/>
    <cellStyle name="_DEM-WP (C) Power Cost 2006GRC Order_Power Costs - Comparison bx Rbtl-Staff-Jt-PC_Final Order Electric EXHIBIT A-1 2 2" xfId="2746"/>
    <cellStyle name="_DEM-WP (C) Power Cost 2006GRC Order_Power Costs - Comparison bx Rbtl-Staff-Jt-PC_Final Order Electric EXHIBIT A-1 3" xfId="2747"/>
    <cellStyle name="_DEM-WP (C) Power Cost 2006GRC Order_Production Adj 4.37" xfId="2748"/>
    <cellStyle name="_DEM-WP (C) Power Cost 2006GRC Order_Production Adj 4.37 2" xfId="2749"/>
    <cellStyle name="_DEM-WP (C) Power Cost 2006GRC Order_Production Adj 4.37 2 2" xfId="2750"/>
    <cellStyle name="_DEM-WP (C) Power Cost 2006GRC Order_Production Adj 4.37 3" xfId="2751"/>
    <cellStyle name="_DEM-WP (C) Power Cost 2006GRC Order_Purchased Power Adj 4.03" xfId="2752"/>
    <cellStyle name="_DEM-WP (C) Power Cost 2006GRC Order_Purchased Power Adj 4.03 2" xfId="2753"/>
    <cellStyle name="_DEM-WP (C) Power Cost 2006GRC Order_Purchased Power Adj 4.03 2 2" xfId="2754"/>
    <cellStyle name="_DEM-WP (C) Power Cost 2006GRC Order_Purchased Power Adj 4.03 3" xfId="2755"/>
    <cellStyle name="_DEM-WP (C) Power Cost 2006GRC Order_Rebuttal Power Costs" xfId="2756"/>
    <cellStyle name="_DEM-WP (C) Power Cost 2006GRC Order_Rebuttal Power Costs 2" xfId="2757"/>
    <cellStyle name="_DEM-WP (C) Power Cost 2006GRC Order_Rebuttal Power Costs 2 2" xfId="2758"/>
    <cellStyle name="_DEM-WP (C) Power Cost 2006GRC Order_Rebuttal Power Costs 3" xfId="2759"/>
    <cellStyle name="_DEM-WP (C) Power Cost 2006GRC Order_Rebuttal Power Costs_Adj Bench DR 3 for Initial Briefs (Electric)" xfId="2760"/>
    <cellStyle name="_DEM-WP (C) Power Cost 2006GRC Order_Rebuttal Power Costs_Adj Bench DR 3 for Initial Briefs (Electric) 2" xfId="2761"/>
    <cellStyle name="_DEM-WP (C) Power Cost 2006GRC Order_Rebuttal Power Costs_Adj Bench DR 3 for Initial Briefs (Electric) 2 2" xfId="2762"/>
    <cellStyle name="_DEM-WP (C) Power Cost 2006GRC Order_Rebuttal Power Costs_Adj Bench DR 3 for Initial Briefs (Electric) 3" xfId="2763"/>
    <cellStyle name="_DEM-WP (C) Power Cost 2006GRC Order_Rebuttal Power Costs_Electric Rev Req Model (2009 GRC) Rebuttal" xfId="2764"/>
    <cellStyle name="_DEM-WP (C) Power Cost 2006GRC Order_Rebuttal Power Costs_Electric Rev Req Model (2009 GRC) Rebuttal 2" xfId="2765"/>
    <cellStyle name="_DEM-WP (C) Power Cost 2006GRC Order_Rebuttal Power Costs_Electric Rev Req Model (2009 GRC) Rebuttal 2 2" xfId="2766"/>
    <cellStyle name="_DEM-WP (C) Power Cost 2006GRC Order_Rebuttal Power Costs_Electric Rev Req Model (2009 GRC) Rebuttal 3" xfId="2767"/>
    <cellStyle name="_DEM-WP (C) Power Cost 2006GRC Order_Rebuttal Power Costs_Electric Rev Req Model (2009 GRC) Rebuttal REmoval of New  WH Solar AdjustMI" xfId="2768"/>
    <cellStyle name="_DEM-WP (C) Power Cost 2006GRC Order_Rebuttal Power Costs_Electric Rev Req Model (2009 GRC) Rebuttal REmoval of New  WH Solar AdjustMI 2" xfId="2769"/>
    <cellStyle name="_DEM-WP (C) Power Cost 2006GRC Order_Rebuttal Power Costs_Electric Rev Req Model (2009 GRC) Rebuttal REmoval of New  WH Solar AdjustMI 2 2" xfId="2770"/>
    <cellStyle name="_DEM-WP (C) Power Cost 2006GRC Order_Rebuttal Power Costs_Electric Rev Req Model (2009 GRC) Rebuttal REmoval of New  WH Solar AdjustMI 3" xfId="2771"/>
    <cellStyle name="_DEM-WP (C) Power Cost 2006GRC Order_Rebuttal Power Costs_Electric Rev Req Model (2009 GRC) Revised 01-18-2010" xfId="2772"/>
    <cellStyle name="_DEM-WP (C) Power Cost 2006GRC Order_Rebuttal Power Costs_Electric Rev Req Model (2009 GRC) Revised 01-18-2010 2" xfId="2773"/>
    <cellStyle name="_DEM-WP (C) Power Cost 2006GRC Order_Rebuttal Power Costs_Electric Rev Req Model (2009 GRC) Revised 01-18-2010 2 2" xfId="2774"/>
    <cellStyle name="_DEM-WP (C) Power Cost 2006GRC Order_Rebuttal Power Costs_Electric Rev Req Model (2009 GRC) Revised 01-18-2010 3" xfId="2775"/>
    <cellStyle name="_DEM-WP (C) Power Cost 2006GRC Order_Rebuttal Power Costs_Final Order Electric EXHIBIT A-1" xfId="2776"/>
    <cellStyle name="_DEM-WP (C) Power Cost 2006GRC Order_Rebuttal Power Costs_Final Order Electric EXHIBIT A-1 2" xfId="2777"/>
    <cellStyle name="_DEM-WP (C) Power Cost 2006GRC Order_Rebuttal Power Costs_Final Order Electric EXHIBIT A-1 2 2" xfId="2778"/>
    <cellStyle name="_DEM-WP (C) Power Cost 2006GRC Order_Rebuttal Power Costs_Final Order Electric EXHIBIT A-1 3" xfId="2779"/>
    <cellStyle name="_DEM-WP (C) Power Cost 2006GRC Order_ROR 5.02" xfId="2780"/>
    <cellStyle name="_DEM-WP (C) Power Cost 2006GRC Order_ROR 5.02 2" xfId="2781"/>
    <cellStyle name="_DEM-WP (C) Power Cost 2006GRC Order_ROR 5.02 2 2" xfId="2782"/>
    <cellStyle name="_DEM-WP (C) Power Cost 2006GRC Order_ROR 5.02 3" xfId="2783"/>
    <cellStyle name="_DEM-WP (C) Power Cost 2006GRC Order_Scenario 1 REC vs PTC Offset" xfId="2784"/>
    <cellStyle name="_DEM-WP (C) Power Cost 2006GRC Order_Scenario 3" xfId="2785"/>
    <cellStyle name="_DEM-WP (C) Power Cost 2006GRC Order_Wind Integration 10GRC" xfId="2786"/>
    <cellStyle name="_DEM-WP (C) Power Cost 2006GRC Order_Wind Integration 10GRC 2" xfId="2787"/>
    <cellStyle name="_DEM-WP Revised (HC) Wild Horse 2006GRC" xfId="2788"/>
    <cellStyle name="_DEM-WP Revised (HC) Wild Horse 2006GRC 2" xfId="2789"/>
    <cellStyle name="_DEM-WP Revised (HC) Wild Horse 2006GRC 2 2" xfId="2790"/>
    <cellStyle name="_DEM-WP Revised (HC) Wild Horse 2006GRC 3" xfId="2791"/>
    <cellStyle name="_DEM-WP Revised (HC) Wild Horse 2006GRC_16.37E Wild Horse Expansion DeferralRevwrkingfile SF" xfId="2792"/>
    <cellStyle name="_DEM-WP Revised (HC) Wild Horse 2006GRC_16.37E Wild Horse Expansion DeferralRevwrkingfile SF 2" xfId="2793"/>
    <cellStyle name="_DEM-WP Revised (HC) Wild Horse 2006GRC_16.37E Wild Horse Expansion DeferralRevwrkingfile SF 2 2" xfId="2794"/>
    <cellStyle name="_DEM-WP Revised (HC) Wild Horse 2006GRC_16.37E Wild Horse Expansion DeferralRevwrkingfile SF 3" xfId="2795"/>
    <cellStyle name="_DEM-WP Revised (HC) Wild Horse 2006GRC_2009 GRC Compl Filing - Exhibit D" xfId="2796"/>
    <cellStyle name="_DEM-WP Revised (HC) Wild Horse 2006GRC_2009 GRC Compl Filing - Exhibit D 2" xfId="2797"/>
    <cellStyle name="_DEM-WP Revised (HC) Wild Horse 2006GRC_Adj Bench DR 3 for Initial Briefs (Electric)" xfId="2798"/>
    <cellStyle name="_DEM-WP Revised (HC) Wild Horse 2006GRC_Adj Bench DR 3 for Initial Briefs (Electric) 2" xfId="2799"/>
    <cellStyle name="_DEM-WP Revised (HC) Wild Horse 2006GRC_Adj Bench DR 3 for Initial Briefs (Electric) 2 2" xfId="2800"/>
    <cellStyle name="_DEM-WP Revised (HC) Wild Horse 2006GRC_Adj Bench DR 3 for Initial Briefs (Electric) 3" xfId="2801"/>
    <cellStyle name="_DEM-WP Revised (HC) Wild Horse 2006GRC_Book1" xfId="2802"/>
    <cellStyle name="_DEM-WP Revised (HC) Wild Horse 2006GRC_Book2" xfId="2803"/>
    <cellStyle name="_DEM-WP Revised (HC) Wild Horse 2006GRC_Book2 2" xfId="2804"/>
    <cellStyle name="_DEM-WP Revised (HC) Wild Horse 2006GRC_Book2 2 2" xfId="2805"/>
    <cellStyle name="_DEM-WP Revised (HC) Wild Horse 2006GRC_Book2 3" xfId="2806"/>
    <cellStyle name="_DEM-WP Revised (HC) Wild Horse 2006GRC_Book4" xfId="2807"/>
    <cellStyle name="_DEM-WP Revised (HC) Wild Horse 2006GRC_Book4 2" xfId="2808"/>
    <cellStyle name="_DEM-WP Revised (HC) Wild Horse 2006GRC_Book4 2 2" xfId="2809"/>
    <cellStyle name="_DEM-WP Revised (HC) Wild Horse 2006GRC_Book4 3" xfId="2810"/>
    <cellStyle name="_DEM-WP Revised (HC) Wild Horse 2006GRC_Electric Rev Req Model (2009 GRC) " xfId="2811"/>
    <cellStyle name="_DEM-WP Revised (HC) Wild Horse 2006GRC_Electric Rev Req Model (2009 GRC)  2" xfId="2812"/>
    <cellStyle name="_DEM-WP Revised (HC) Wild Horse 2006GRC_Electric Rev Req Model (2009 GRC)  2 2" xfId="2813"/>
    <cellStyle name="_DEM-WP Revised (HC) Wild Horse 2006GRC_Electric Rev Req Model (2009 GRC)  3" xfId="2814"/>
    <cellStyle name="_DEM-WP Revised (HC) Wild Horse 2006GRC_Electric Rev Req Model (2009 GRC) Rebuttal" xfId="2815"/>
    <cellStyle name="_DEM-WP Revised (HC) Wild Horse 2006GRC_Electric Rev Req Model (2009 GRC) Rebuttal 2" xfId="2816"/>
    <cellStyle name="_DEM-WP Revised (HC) Wild Horse 2006GRC_Electric Rev Req Model (2009 GRC) Rebuttal 2 2" xfId="2817"/>
    <cellStyle name="_DEM-WP Revised (HC) Wild Horse 2006GRC_Electric Rev Req Model (2009 GRC) Rebuttal 3" xfId="2818"/>
    <cellStyle name="_DEM-WP Revised (HC) Wild Horse 2006GRC_Electric Rev Req Model (2009 GRC) Rebuttal REmoval of New  WH Solar AdjustMI" xfId="2819"/>
    <cellStyle name="_DEM-WP Revised (HC) Wild Horse 2006GRC_Electric Rev Req Model (2009 GRC) Rebuttal REmoval of New  WH Solar AdjustMI 2" xfId="2820"/>
    <cellStyle name="_DEM-WP Revised (HC) Wild Horse 2006GRC_Electric Rev Req Model (2009 GRC) Rebuttal REmoval of New  WH Solar AdjustMI 2 2" xfId="2821"/>
    <cellStyle name="_DEM-WP Revised (HC) Wild Horse 2006GRC_Electric Rev Req Model (2009 GRC) Rebuttal REmoval of New  WH Solar AdjustMI 3" xfId="2822"/>
    <cellStyle name="_DEM-WP Revised (HC) Wild Horse 2006GRC_Electric Rev Req Model (2009 GRC) Revised 01-18-2010" xfId="2823"/>
    <cellStyle name="_DEM-WP Revised (HC) Wild Horse 2006GRC_Electric Rev Req Model (2009 GRC) Revised 01-18-2010 2" xfId="2824"/>
    <cellStyle name="_DEM-WP Revised (HC) Wild Horse 2006GRC_Electric Rev Req Model (2009 GRC) Revised 01-18-2010 2 2" xfId="2825"/>
    <cellStyle name="_DEM-WP Revised (HC) Wild Horse 2006GRC_Electric Rev Req Model (2009 GRC) Revised 01-18-2010 3" xfId="2826"/>
    <cellStyle name="_DEM-WP Revised (HC) Wild Horse 2006GRC_Electric Rev Req Model (2010 GRC)" xfId="2827"/>
    <cellStyle name="_DEM-WP Revised (HC) Wild Horse 2006GRC_Electric Rev Req Model (2010 GRC) SF" xfId="2828"/>
    <cellStyle name="_DEM-WP Revised (HC) Wild Horse 2006GRC_Final Order Electric" xfId="2829"/>
    <cellStyle name="_DEM-WP Revised (HC) Wild Horse 2006GRC_Final Order Electric EXHIBIT A-1" xfId="2830"/>
    <cellStyle name="_DEM-WP Revised (HC) Wild Horse 2006GRC_Final Order Electric EXHIBIT A-1 2" xfId="2831"/>
    <cellStyle name="_DEM-WP Revised (HC) Wild Horse 2006GRC_Final Order Electric EXHIBIT A-1 2 2" xfId="2832"/>
    <cellStyle name="_DEM-WP Revised (HC) Wild Horse 2006GRC_Final Order Electric EXHIBIT A-1 3" xfId="2833"/>
    <cellStyle name="_DEM-WP Revised (HC) Wild Horse 2006GRC_NIM Summary" xfId="2834"/>
    <cellStyle name="_DEM-WP Revised (HC) Wild Horse 2006GRC_NIM Summary 2" xfId="2835"/>
    <cellStyle name="_DEM-WP Revised (HC) Wild Horse 2006GRC_Power Costs - Comparison bx Rbtl-Staff-Jt-PC" xfId="2836"/>
    <cellStyle name="_DEM-WP Revised (HC) Wild Horse 2006GRC_Power Costs - Comparison bx Rbtl-Staff-Jt-PC 2" xfId="2837"/>
    <cellStyle name="_DEM-WP Revised (HC) Wild Horse 2006GRC_Power Costs - Comparison bx Rbtl-Staff-Jt-PC 2 2" xfId="2838"/>
    <cellStyle name="_DEM-WP Revised (HC) Wild Horse 2006GRC_Power Costs - Comparison bx Rbtl-Staff-Jt-PC 3" xfId="2839"/>
    <cellStyle name="_DEM-WP Revised (HC) Wild Horse 2006GRC_Rebuttal Power Costs" xfId="2840"/>
    <cellStyle name="_DEM-WP Revised (HC) Wild Horse 2006GRC_Rebuttal Power Costs 2" xfId="2841"/>
    <cellStyle name="_DEM-WP Revised (HC) Wild Horse 2006GRC_Rebuttal Power Costs 2 2" xfId="2842"/>
    <cellStyle name="_DEM-WP Revised (HC) Wild Horse 2006GRC_Rebuttal Power Costs 3" xfId="2843"/>
    <cellStyle name="_DEM-WP Revised (HC) Wild Horse 2006GRC_TENASKA REGULATORY ASSET" xfId="2844"/>
    <cellStyle name="_DEM-WP Revised (HC) Wild Horse 2006GRC_TENASKA REGULATORY ASSET 2" xfId="2845"/>
    <cellStyle name="_DEM-WP Revised (HC) Wild Horse 2006GRC_TENASKA REGULATORY ASSET 2 2" xfId="2846"/>
    <cellStyle name="_DEM-WP Revised (HC) Wild Horse 2006GRC_TENASKA REGULATORY ASSET 3" xfId="2847"/>
    <cellStyle name="_x0013__DEM-WP(C) Colstrip 12 Coal Cost Forecast 2010GRC" xfId="2848"/>
    <cellStyle name="_DEM-WP(C) Colstrip FOR" xfId="2849"/>
    <cellStyle name="_DEM-WP(C) Colstrip FOR 2" xfId="2850"/>
    <cellStyle name="_DEM-WP(C) Colstrip FOR 2 2" xfId="2851"/>
    <cellStyle name="_DEM-WP(C) Colstrip FOR 3" xfId="2852"/>
    <cellStyle name="_DEM-WP(C) Colstrip FOR Apr08 update" xfId="2853"/>
    <cellStyle name="_DEM-WP(C) Colstrip FOR_(C) WHE Proforma with ITC cash grant 10 Yr Amort_for rebuttal_120709" xfId="2854"/>
    <cellStyle name="_DEM-WP(C) Colstrip FOR_(C) WHE Proforma with ITC cash grant 10 Yr Amort_for rebuttal_120709 2" xfId="2855"/>
    <cellStyle name="_DEM-WP(C) Colstrip FOR_(C) WHE Proforma with ITC cash grant 10 Yr Amort_for rebuttal_120709 2 2" xfId="2856"/>
    <cellStyle name="_DEM-WP(C) Colstrip FOR_(C) WHE Proforma with ITC cash grant 10 Yr Amort_for rebuttal_120709 3" xfId="2857"/>
    <cellStyle name="_DEM-WP(C) Colstrip FOR_16.07E Wild Horse Wind Expansionwrkingfile" xfId="2858"/>
    <cellStyle name="_DEM-WP(C) Colstrip FOR_16.07E Wild Horse Wind Expansionwrkingfile 2" xfId="2859"/>
    <cellStyle name="_DEM-WP(C) Colstrip FOR_16.07E Wild Horse Wind Expansionwrkingfile 2 2" xfId="2860"/>
    <cellStyle name="_DEM-WP(C) Colstrip FOR_16.07E Wild Horse Wind Expansionwrkingfile 3" xfId="2861"/>
    <cellStyle name="_DEM-WP(C) Colstrip FOR_16.07E Wild Horse Wind Expansionwrkingfile SF" xfId="2862"/>
    <cellStyle name="_DEM-WP(C) Colstrip FOR_16.07E Wild Horse Wind Expansionwrkingfile SF 2" xfId="2863"/>
    <cellStyle name="_DEM-WP(C) Colstrip FOR_16.07E Wild Horse Wind Expansionwrkingfile SF 2 2" xfId="2864"/>
    <cellStyle name="_DEM-WP(C) Colstrip FOR_16.07E Wild Horse Wind Expansionwrkingfile SF 3" xfId="2865"/>
    <cellStyle name="_DEM-WP(C) Colstrip FOR_16.37E Wild Horse Expansion DeferralRevwrkingfile SF" xfId="2866"/>
    <cellStyle name="_DEM-WP(C) Colstrip FOR_16.37E Wild Horse Expansion DeferralRevwrkingfile SF 2" xfId="2867"/>
    <cellStyle name="_DEM-WP(C) Colstrip FOR_16.37E Wild Horse Expansion DeferralRevwrkingfile SF 2 2" xfId="2868"/>
    <cellStyle name="_DEM-WP(C) Colstrip FOR_16.37E Wild Horse Expansion DeferralRevwrkingfile SF 3" xfId="2869"/>
    <cellStyle name="_DEM-WP(C) Colstrip FOR_Adj Bench DR 3 for Initial Briefs (Electric)" xfId="2870"/>
    <cellStyle name="_DEM-WP(C) Colstrip FOR_Adj Bench DR 3 for Initial Briefs (Electric) 2" xfId="2871"/>
    <cellStyle name="_DEM-WP(C) Colstrip FOR_Adj Bench DR 3 for Initial Briefs (Electric) 2 2" xfId="2872"/>
    <cellStyle name="_DEM-WP(C) Colstrip FOR_Adj Bench DR 3 for Initial Briefs (Electric) 3" xfId="2873"/>
    <cellStyle name="_DEM-WP(C) Colstrip FOR_Book2" xfId="2874"/>
    <cellStyle name="_DEM-WP(C) Colstrip FOR_Book2 2" xfId="2875"/>
    <cellStyle name="_DEM-WP(C) Colstrip FOR_Book2 2 2" xfId="2876"/>
    <cellStyle name="_DEM-WP(C) Colstrip FOR_Book2 3" xfId="2877"/>
    <cellStyle name="_DEM-WP(C) Colstrip FOR_Book2_Adj Bench DR 3 for Initial Briefs (Electric)" xfId="2878"/>
    <cellStyle name="_DEM-WP(C) Colstrip FOR_Book2_Adj Bench DR 3 for Initial Briefs (Electric) 2" xfId="2879"/>
    <cellStyle name="_DEM-WP(C) Colstrip FOR_Book2_Adj Bench DR 3 for Initial Briefs (Electric) 2 2" xfId="2880"/>
    <cellStyle name="_DEM-WP(C) Colstrip FOR_Book2_Adj Bench DR 3 for Initial Briefs (Electric) 3" xfId="2881"/>
    <cellStyle name="_DEM-WP(C) Colstrip FOR_Book2_Electric Rev Req Model (2009 GRC) Rebuttal" xfId="2882"/>
    <cellStyle name="_DEM-WP(C) Colstrip FOR_Book2_Electric Rev Req Model (2009 GRC) Rebuttal 2" xfId="2883"/>
    <cellStyle name="_DEM-WP(C) Colstrip FOR_Book2_Electric Rev Req Model (2009 GRC) Rebuttal 2 2" xfId="2884"/>
    <cellStyle name="_DEM-WP(C) Colstrip FOR_Book2_Electric Rev Req Model (2009 GRC) Rebuttal 3" xfId="2885"/>
    <cellStyle name="_DEM-WP(C) Colstrip FOR_Book2_Electric Rev Req Model (2009 GRC) Rebuttal REmoval of New  WH Solar AdjustMI" xfId="2886"/>
    <cellStyle name="_DEM-WP(C) Colstrip FOR_Book2_Electric Rev Req Model (2009 GRC) Rebuttal REmoval of New  WH Solar AdjustMI 2" xfId="2887"/>
    <cellStyle name="_DEM-WP(C) Colstrip FOR_Book2_Electric Rev Req Model (2009 GRC) Rebuttal REmoval of New  WH Solar AdjustMI 2 2" xfId="2888"/>
    <cellStyle name="_DEM-WP(C) Colstrip FOR_Book2_Electric Rev Req Model (2009 GRC) Rebuttal REmoval of New  WH Solar AdjustMI 3" xfId="2889"/>
    <cellStyle name="_DEM-WP(C) Colstrip FOR_Book2_Electric Rev Req Model (2009 GRC) Revised 01-18-2010" xfId="2890"/>
    <cellStyle name="_DEM-WP(C) Colstrip FOR_Book2_Electric Rev Req Model (2009 GRC) Revised 01-18-2010 2" xfId="2891"/>
    <cellStyle name="_DEM-WP(C) Colstrip FOR_Book2_Electric Rev Req Model (2009 GRC) Revised 01-18-2010 2 2" xfId="2892"/>
    <cellStyle name="_DEM-WP(C) Colstrip FOR_Book2_Electric Rev Req Model (2009 GRC) Revised 01-18-2010 3" xfId="2893"/>
    <cellStyle name="_DEM-WP(C) Colstrip FOR_Book2_Final Order Electric EXHIBIT A-1" xfId="2894"/>
    <cellStyle name="_DEM-WP(C) Colstrip FOR_Book2_Final Order Electric EXHIBIT A-1 2" xfId="2895"/>
    <cellStyle name="_DEM-WP(C) Colstrip FOR_Book2_Final Order Electric EXHIBIT A-1 2 2" xfId="2896"/>
    <cellStyle name="_DEM-WP(C) Colstrip FOR_Book2_Final Order Electric EXHIBIT A-1 3" xfId="2897"/>
    <cellStyle name="_DEM-WP(C) Colstrip FOR_Confidential Material" xfId="2898"/>
    <cellStyle name="_DEM-WP(C) Colstrip FOR_DEM-WP(C) Colstrip 12 Coal Cost Forecast 2010GRC" xfId="2899"/>
    <cellStyle name="_DEM-WP(C) Colstrip FOR_DEM-WP(C) Production O&amp;M 2010GRC As-Filed" xfId="2900"/>
    <cellStyle name="_DEM-WP(C) Colstrip FOR_DEM-WP(C) Production O&amp;M 2010GRC As-Filed 2" xfId="2901"/>
    <cellStyle name="_DEM-WP(C) Colstrip FOR_Electric Rev Req Model (2009 GRC) Rebuttal" xfId="2902"/>
    <cellStyle name="_DEM-WP(C) Colstrip FOR_Electric Rev Req Model (2009 GRC) Rebuttal 2" xfId="2903"/>
    <cellStyle name="_DEM-WP(C) Colstrip FOR_Electric Rev Req Model (2009 GRC) Rebuttal 2 2" xfId="2904"/>
    <cellStyle name="_DEM-WP(C) Colstrip FOR_Electric Rev Req Model (2009 GRC) Rebuttal 3" xfId="2905"/>
    <cellStyle name="_DEM-WP(C) Colstrip FOR_Electric Rev Req Model (2009 GRC) Rebuttal REmoval of New  WH Solar AdjustMI" xfId="2906"/>
    <cellStyle name="_DEM-WP(C) Colstrip FOR_Electric Rev Req Model (2009 GRC) Rebuttal REmoval of New  WH Solar AdjustMI 2" xfId="2907"/>
    <cellStyle name="_DEM-WP(C) Colstrip FOR_Electric Rev Req Model (2009 GRC) Rebuttal REmoval of New  WH Solar AdjustMI 2 2" xfId="2908"/>
    <cellStyle name="_DEM-WP(C) Colstrip FOR_Electric Rev Req Model (2009 GRC) Rebuttal REmoval of New  WH Solar AdjustMI 3" xfId="2909"/>
    <cellStyle name="_DEM-WP(C) Colstrip FOR_Electric Rev Req Model (2009 GRC) Revised 01-18-2010" xfId="2910"/>
    <cellStyle name="_DEM-WP(C) Colstrip FOR_Electric Rev Req Model (2009 GRC) Revised 01-18-2010 2" xfId="2911"/>
    <cellStyle name="_DEM-WP(C) Colstrip FOR_Electric Rev Req Model (2009 GRC) Revised 01-18-2010 2 2" xfId="2912"/>
    <cellStyle name="_DEM-WP(C) Colstrip FOR_Electric Rev Req Model (2009 GRC) Revised 01-18-2010 3" xfId="2913"/>
    <cellStyle name="_DEM-WP(C) Colstrip FOR_Final Order Electric EXHIBIT A-1" xfId="2914"/>
    <cellStyle name="_DEM-WP(C) Colstrip FOR_Final Order Electric EXHIBIT A-1 2" xfId="2915"/>
    <cellStyle name="_DEM-WP(C) Colstrip FOR_Final Order Electric EXHIBIT A-1 2 2" xfId="2916"/>
    <cellStyle name="_DEM-WP(C) Colstrip FOR_Final Order Electric EXHIBIT A-1 3" xfId="2917"/>
    <cellStyle name="_DEM-WP(C) Colstrip FOR_Rebuttal Power Costs" xfId="2918"/>
    <cellStyle name="_DEM-WP(C) Colstrip FOR_Rebuttal Power Costs 2" xfId="2919"/>
    <cellStyle name="_DEM-WP(C) Colstrip FOR_Rebuttal Power Costs 2 2" xfId="2920"/>
    <cellStyle name="_DEM-WP(C) Colstrip FOR_Rebuttal Power Costs 3" xfId="2921"/>
    <cellStyle name="_DEM-WP(C) Colstrip FOR_Rebuttal Power Costs_Adj Bench DR 3 for Initial Briefs (Electric)" xfId="2922"/>
    <cellStyle name="_DEM-WP(C) Colstrip FOR_Rebuttal Power Costs_Adj Bench DR 3 for Initial Briefs (Electric) 2" xfId="2923"/>
    <cellStyle name="_DEM-WP(C) Colstrip FOR_Rebuttal Power Costs_Adj Bench DR 3 for Initial Briefs (Electric) 2 2" xfId="2924"/>
    <cellStyle name="_DEM-WP(C) Colstrip FOR_Rebuttal Power Costs_Adj Bench DR 3 for Initial Briefs (Electric) 3" xfId="2925"/>
    <cellStyle name="_DEM-WP(C) Colstrip FOR_Rebuttal Power Costs_Electric Rev Req Model (2009 GRC) Rebuttal" xfId="2926"/>
    <cellStyle name="_DEM-WP(C) Colstrip FOR_Rebuttal Power Costs_Electric Rev Req Model (2009 GRC) Rebuttal 2" xfId="2927"/>
    <cellStyle name="_DEM-WP(C) Colstrip FOR_Rebuttal Power Costs_Electric Rev Req Model (2009 GRC) Rebuttal 2 2" xfId="2928"/>
    <cellStyle name="_DEM-WP(C) Colstrip FOR_Rebuttal Power Costs_Electric Rev Req Model (2009 GRC) Rebuttal 3" xfId="2929"/>
    <cellStyle name="_DEM-WP(C) Colstrip FOR_Rebuttal Power Costs_Electric Rev Req Model (2009 GRC) Rebuttal REmoval of New  WH Solar AdjustMI" xfId="2930"/>
    <cellStyle name="_DEM-WP(C) Colstrip FOR_Rebuttal Power Costs_Electric Rev Req Model (2009 GRC) Rebuttal REmoval of New  WH Solar AdjustMI 2" xfId="2931"/>
    <cellStyle name="_DEM-WP(C) Colstrip FOR_Rebuttal Power Costs_Electric Rev Req Model (2009 GRC) Rebuttal REmoval of New  WH Solar AdjustMI 2 2" xfId="2932"/>
    <cellStyle name="_DEM-WP(C) Colstrip FOR_Rebuttal Power Costs_Electric Rev Req Model (2009 GRC) Rebuttal REmoval of New  WH Solar AdjustMI 3" xfId="2933"/>
    <cellStyle name="_DEM-WP(C) Colstrip FOR_Rebuttal Power Costs_Electric Rev Req Model (2009 GRC) Revised 01-18-2010" xfId="2934"/>
    <cellStyle name="_DEM-WP(C) Colstrip FOR_Rebuttal Power Costs_Electric Rev Req Model (2009 GRC) Revised 01-18-2010 2" xfId="2935"/>
    <cellStyle name="_DEM-WP(C) Colstrip FOR_Rebuttal Power Costs_Electric Rev Req Model (2009 GRC) Revised 01-18-2010 2 2" xfId="2936"/>
    <cellStyle name="_DEM-WP(C) Colstrip FOR_Rebuttal Power Costs_Electric Rev Req Model (2009 GRC) Revised 01-18-2010 3" xfId="2937"/>
    <cellStyle name="_DEM-WP(C) Colstrip FOR_Rebuttal Power Costs_Final Order Electric EXHIBIT A-1" xfId="2938"/>
    <cellStyle name="_DEM-WP(C) Colstrip FOR_Rebuttal Power Costs_Final Order Electric EXHIBIT A-1 2" xfId="2939"/>
    <cellStyle name="_DEM-WP(C) Colstrip FOR_Rebuttal Power Costs_Final Order Electric EXHIBIT A-1 2 2" xfId="2940"/>
    <cellStyle name="_DEM-WP(C) Colstrip FOR_Rebuttal Power Costs_Final Order Electric EXHIBIT A-1 3" xfId="2941"/>
    <cellStyle name="_DEM-WP(C) Colstrip FOR_TENASKA REGULATORY ASSET" xfId="2942"/>
    <cellStyle name="_DEM-WP(C) Colstrip FOR_TENASKA REGULATORY ASSET 2" xfId="2943"/>
    <cellStyle name="_DEM-WP(C) Colstrip FOR_TENASKA REGULATORY ASSET 2 2" xfId="2944"/>
    <cellStyle name="_DEM-WP(C) Colstrip FOR_TENASKA REGULATORY ASSET 3" xfId="2945"/>
    <cellStyle name="_DEM-WP(C) Costs not in AURORA 2006GRC" xfId="2946"/>
    <cellStyle name="_DEM-WP(C) Costs not in AURORA 2006GRC 2" xfId="2947"/>
    <cellStyle name="_DEM-WP(C) Costs not in AURORA 2006GRC 2 2" xfId="2948"/>
    <cellStyle name="_DEM-WP(C) Costs not in AURORA 2006GRC 2 2 2" xfId="2949"/>
    <cellStyle name="_DEM-WP(C) Costs not in AURORA 2006GRC 2 3" xfId="2950"/>
    <cellStyle name="_DEM-WP(C) Costs not in AURORA 2006GRC 3" xfId="2951"/>
    <cellStyle name="_DEM-WP(C) Costs not in AURORA 2006GRC 3 2" xfId="2952"/>
    <cellStyle name="_DEM-WP(C) Costs not in AURORA 2006GRC 4" xfId="2953"/>
    <cellStyle name="_DEM-WP(C) Costs not in AURORA 2006GRC 4 2" xfId="2954"/>
    <cellStyle name="_DEM-WP(C) Costs not in AURORA 2006GRC 5" xfId="2955"/>
    <cellStyle name="_DEM-WP(C) Costs not in AURORA 2006GRC_(C) WHE Proforma with ITC cash grant 10 Yr Amort_for deferral_102809" xfId="2956"/>
    <cellStyle name="_DEM-WP(C) Costs not in AURORA 2006GRC_(C) WHE Proforma with ITC cash grant 10 Yr Amort_for deferral_102809 2" xfId="2957"/>
    <cellStyle name="_DEM-WP(C) Costs not in AURORA 2006GRC_(C) WHE Proforma with ITC cash grant 10 Yr Amort_for deferral_102809 2 2" xfId="2958"/>
    <cellStyle name="_DEM-WP(C) Costs not in AURORA 2006GRC_(C) WHE Proforma with ITC cash grant 10 Yr Amort_for deferral_102809 3" xfId="2959"/>
    <cellStyle name="_DEM-WP(C) Costs not in AURORA 2006GRC_(C) WHE Proforma with ITC cash grant 10 Yr Amort_for deferral_102809_16.07E Wild Horse Wind Expansionwrkingfile" xfId="2960"/>
    <cellStyle name="_DEM-WP(C) Costs not in AURORA 2006GRC_(C) WHE Proforma with ITC cash grant 10 Yr Amort_for deferral_102809_16.07E Wild Horse Wind Expansionwrkingfile 2" xfId="2961"/>
    <cellStyle name="_DEM-WP(C) Costs not in AURORA 2006GRC_(C) WHE Proforma with ITC cash grant 10 Yr Amort_for deferral_102809_16.07E Wild Horse Wind Expansionwrkingfile 2 2" xfId="2962"/>
    <cellStyle name="_DEM-WP(C) Costs not in AURORA 2006GRC_(C) WHE Proforma with ITC cash grant 10 Yr Amort_for deferral_102809_16.07E Wild Horse Wind Expansionwrkingfile 3" xfId="2963"/>
    <cellStyle name="_DEM-WP(C) Costs not in AURORA 2006GRC_(C) WHE Proforma with ITC cash grant 10 Yr Amort_for deferral_102809_16.07E Wild Horse Wind Expansionwrkingfile SF" xfId="2964"/>
    <cellStyle name="_DEM-WP(C) Costs not in AURORA 2006GRC_(C) WHE Proforma with ITC cash grant 10 Yr Amort_for deferral_102809_16.07E Wild Horse Wind Expansionwrkingfile SF 2" xfId="2965"/>
    <cellStyle name="_DEM-WP(C) Costs not in AURORA 2006GRC_(C) WHE Proforma with ITC cash grant 10 Yr Amort_for deferral_102809_16.07E Wild Horse Wind Expansionwrkingfile SF 2 2" xfId="2966"/>
    <cellStyle name="_DEM-WP(C) Costs not in AURORA 2006GRC_(C) WHE Proforma with ITC cash grant 10 Yr Amort_for deferral_102809_16.07E Wild Horse Wind Expansionwrkingfile SF 3" xfId="2967"/>
    <cellStyle name="_DEM-WP(C) Costs not in AURORA 2006GRC_(C) WHE Proforma with ITC cash grant 10 Yr Amort_for deferral_102809_16.37E Wild Horse Expansion DeferralRevwrkingfile SF" xfId="2968"/>
    <cellStyle name="_DEM-WP(C) Costs not in AURORA 2006GRC_(C) WHE Proforma with ITC cash grant 10 Yr Amort_for deferral_102809_16.37E Wild Horse Expansion DeferralRevwrkingfile SF 2" xfId="2969"/>
    <cellStyle name="_DEM-WP(C) Costs not in AURORA 2006GRC_(C) WHE Proforma with ITC cash grant 10 Yr Amort_for deferral_102809_16.37E Wild Horse Expansion DeferralRevwrkingfile SF 2 2" xfId="2970"/>
    <cellStyle name="_DEM-WP(C) Costs not in AURORA 2006GRC_(C) WHE Proforma with ITC cash grant 10 Yr Amort_for deferral_102809_16.37E Wild Horse Expansion DeferralRevwrkingfile SF 3" xfId="2971"/>
    <cellStyle name="_DEM-WP(C) Costs not in AURORA 2006GRC_(C) WHE Proforma with ITC cash grant 10 Yr Amort_for rebuttal_120709" xfId="2972"/>
    <cellStyle name="_DEM-WP(C) Costs not in AURORA 2006GRC_(C) WHE Proforma with ITC cash grant 10 Yr Amort_for rebuttal_120709 2" xfId="2973"/>
    <cellStyle name="_DEM-WP(C) Costs not in AURORA 2006GRC_(C) WHE Proforma with ITC cash grant 10 Yr Amort_for rebuttal_120709 2 2" xfId="2974"/>
    <cellStyle name="_DEM-WP(C) Costs not in AURORA 2006GRC_(C) WHE Proforma with ITC cash grant 10 Yr Amort_for rebuttal_120709 3" xfId="2975"/>
    <cellStyle name="_DEM-WP(C) Costs not in AURORA 2006GRC_04.07E Wild Horse Wind Expansion" xfId="2976"/>
    <cellStyle name="_DEM-WP(C) Costs not in AURORA 2006GRC_04.07E Wild Horse Wind Expansion 2" xfId="2977"/>
    <cellStyle name="_DEM-WP(C) Costs not in AURORA 2006GRC_04.07E Wild Horse Wind Expansion 2 2" xfId="2978"/>
    <cellStyle name="_DEM-WP(C) Costs not in AURORA 2006GRC_04.07E Wild Horse Wind Expansion 3" xfId="2979"/>
    <cellStyle name="_DEM-WP(C) Costs not in AURORA 2006GRC_04.07E Wild Horse Wind Expansion_16.07E Wild Horse Wind Expansionwrkingfile" xfId="2980"/>
    <cellStyle name="_DEM-WP(C) Costs not in AURORA 2006GRC_04.07E Wild Horse Wind Expansion_16.07E Wild Horse Wind Expansionwrkingfile 2" xfId="2981"/>
    <cellStyle name="_DEM-WP(C) Costs not in AURORA 2006GRC_04.07E Wild Horse Wind Expansion_16.07E Wild Horse Wind Expansionwrkingfile 2 2" xfId="2982"/>
    <cellStyle name="_DEM-WP(C) Costs not in AURORA 2006GRC_04.07E Wild Horse Wind Expansion_16.07E Wild Horse Wind Expansionwrkingfile 3" xfId="2983"/>
    <cellStyle name="_DEM-WP(C) Costs not in AURORA 2006GRC_04.07E Wild Horse Wind Expansion_16.07E Wild Horse Wind Expansionwrkingfile SF" xfId="2984"/>
    <cellStyle name="_DEM-WP(C) Costs not in AURORA 2006GRC_04.07E Wild Horse Wind Expansion_16.07E Wild Horse Wind Expansionwrkingfile SF 2" xfId="2985"/>
    <cellStyle name="_DEM-WP(C) Costs not in AURORA 2006GRC_04.07E Wild Horse Wind Expansion_16.07E Wild Horse Wind Expansionwrkingfile SF 2 2" xfId="2986"/>
    <cellStyle name="_DEM-WP(C) Costs not in AURORA 2006GRC_04.07E Wild Horse Wind Expansion_16.07E Wild Horse Wind Expansionwrkingfile SF 3" xfId="2987"/>
    <cellStyle name="_DEM-WP(C) Costs not in AURORA 2006GRC_04.07E Wild Horse Wind Expansion_16.37E Wild Horse Expansion DeferralRevwrkingfile SF" xfId="2988"/>
    <cellStyle name="_DEM-WP(C) Costs not in AURORA 2006GRC_04.07E Wild Horse Wind Expansion_16.37E Wild Horse Expansion DeferralRevwrkingfile SF 2" xfId="2989"/>
    <cellStyle name="_DEM-WP(C) Costs not in AURORA 2006GRC_04.07E Wild Horse Wind Expansion_16.37E Wild Horse Expansion DeferralRevwrkingfile SF 2 2" xfId="2990"/>
    <cellStyle name="_DEM-WP(C) Costs not in AURORA 2006GRC_04.07E Wild Horse Wind Expansion_16.37E Wild Horse Expansion DeferralRevwrkingfile SF 3" xfId="2991"/>
    <cellStyle name="_DEM-WP(C) Costs not in AURORA 2006GRC_16.07E Wild Horse Wind Expansionwrkingfile" xfId="2992"/>
    <cellStyle name="_DEM-WP(C) Costs not in AURORA 2006GRC_16.07E Wild Horse Wind Expansionwrkingfile 2" xfId="2993"/>
    <cellStyle name="_DEM-WP(C) Costs not in AURORA 2006GRC_16.07E Wild Horse Wind Expansionwrkingfile 2 2" xfId="2994"/>
    <cellStyle name="_DEM-WP(C) Costs not in AURORA 2006GRC_16.07E Wild Horse Wind Expansionwrkingfile 3" xfId="2995"/>
    <cellStyle name="_DEM-WP(C) Costs not in AURORA 2006GRC_16.07E Wild Horse Wind Expansionwrkingfile SF" xfId="2996"/>
    <cellStyle name="_DEM-WP(C) Costs not in AURORA 2006GRC_16.07E Wild Horse Wind Expansionwrkingfile SF 2" xfId="2997"/>
    <cellStyle name="_DEM-WP(C) Costs not in AURORA 2006GRC_16.07E Wild Horse Wind Expansionwrkingfile SF 2 2" xfId="2998"/>
    <cellStyle name="_DEM-WP(C) Costs not in AURORA 2006GRC_16.07E Wild Horse Wind Expansionwrkingfile SF 3" xfId="2999"/>
    <cellStyle name="_DEM-WP(C) Costs not in AURORA 2006GRC_16.37E Wild Horse Expansion DeferralRevwrkingfile SF" xfId="3000"/>
    <cellStyle name="_DEM-WP(C) Costs not in AURORA 2006GRC_16.37E Wild Horse Expansion DeferralRevwrkingfile SF 2" xfId="3001"/>
    <cellStyle name="_DEM-WP(C) Costs not in AURORA 2006GRC_16.37E Wild Horse Expansion DeferralRevwrkingfile SF 2 2" xfId="3002"/>
    <cellStyle name="_DEM-WP(C) Costs not in AURORA 2006GRC_16.37E Wild Horse Expansion DeferralRevwrkingfile SF 3" xfId="3003"/>
    <cellStyle name="_DEM-WP(C) Costs not in AURORA 2006GRC_2009 Compliance Filing PCA Exhibits for GRC" xfId="3004"/>
    <cellStyle name="_DEM-WP(C) Costs not in AURORA 2006GRC_2009 GRC Compl Filing - Exhibit D" xfId="3005"/>
    <cellStyle name="_DEM-WP(C) Costs not in AURORA 2006GRC_2009 GRC Compl Filing - Exhibit D 2" xfId="3006"/>
    <cellStyle name="_DEM-WP(C) Costs not in AURORA 2006GRC_3.01 Income Statement" xfId="3007"/>
    <cellStyle name="_DEM-WP(C) Costs not in AURORA 2006GRC_4 31 Regulatory Assets and Liabilities  7 06- Exhibit D" xfId="3008"/>
    <cellStyle name="_DEM-WP(C) Costs not in AURORA 2006GRC_4 31 Regulatory Assets and Liabilities  7 06- Exhibit D 2" xfId="3009"/>
    <cellStyle name="_DEM-WP(C) Costs not in AURORA 2006GRC_4 31 Regulatory Assets and Liabilities  7 06- Exhibit D 2 2" xfId="3010"/>
    <cellStyle name="_DEM-WP(C) Costs not in AURORA 2006GRC_4 31 Regulatory Assets and Liabilities  7 06- Exhibit D 3" xfId="3011"/>
    <cellStyle name="_DEM-WP(C) Costs not in AURORA 2006GRC_4 31 Regulatory Assets and Liabilities  7 06- Exhibit D_NIM Summary" xfId="3012"/>
    <cellStyle name="_DEM-WP(C) Costs not in AURORA 2006GRC_4 31 Regulatory Assets and Liabilities  7 06- Exhibit D_NIM Summary 2" xfId="3013"/>
    <cellStyle name="_DEM-WP(C) Costs not in AURORA 2006GRC_4 32 Regulatory Assets and Liabilities  7 06- Exhibit D" xfId="3014"/>
    <cellStyle name="_DEM-WP(C) Costs not in AURORA 2006GRC_4 32 Regulatory Assets and Liabilities  7 06- Exhibit D 2" xfId="3015"/>
    <cellStyle name="_DEM-WP(C) Costs not in AURORA 2006GRC_4 32 Regulatory Assets and Liabilities  7 06- Exhibit D 2 2" xfId="3016"/>
    <cellStyle name="_DEM-WP(C) Costs not in AURORA 2006GRC_4 32 Regulatory Assets and Liabilities  7 06- Exhibit D 3" xfId="3017"/>
    <cellStyle name="_DEM-WP(C) Costs not in AURORA 2006GRC_4 32 Regulatory Assets and Liabilities  7 06- Exhibit D_NIM Summary" xfId="3018"/>
    <cellStyle name="_DEM-WP(C) Costs not in AURORA 2006GRC_4 32 Regulatory Assets and Liabilities  7 06- Exhibit D_NIM Summary 2" xfId="3019"/>
    <cellStyle name="_DEM-WP(C) Costs not in AURORA 2006GRC_AURORA Total New" xfId="3020"/>
    <cellStyle name="_DEM-WP(C) Costs not in AURORA 2006GRC_AURORA Total New 2" xfId="3021"/>
    <cellStyle name="_DEM-WP(C) Costs not in AURORA 2006GRC_Book2" xfId="3022"/>
    <cellStyle name="_DEM-WP(C) Costs not in AURORA 2006GRC_Book2 2" xfId="3023"/>
    <cellStyle name="_DEM-WP(C) Costs not in AURORA 2006GRC_Book2 2 2" xfId="3024"/>
    <cellStyle name="_DEM-WP(C) Costs not in AURORA 2006GRC_Book2 3" xfId="3025"/>
    <cellStyle name="_DEM-WP(C) Costs not in AURORA 2006GRC_Book2_Adj Bench DR 3 for Initial Briefs (Electric)" xfId="3026"/>
    <cellStyle name="_DEM-WP(C) Costs not in AURORA 2006GRC_Book2_Adj Bench DR 3 for Initial Briefs (Electric) 2" xfId="3027"/>
    <cellStyle name="_DEM-WP(C) Costs not in AURORA 2006GRC_Book2_Adj Bench DR 3 for Initial Briefs (Electric) 2 2" xfId="3028"/>
    <cellStyle name="_DEM-WP(C) Costs not in AURORA 2006GRC_Book2_Adj Bench DR 3 for Initial Briefs (Electric) 3" xfId="3029"/>
    <cellStyle name="_DEM-WP(C) Costs not in AURORA 2006GRC_Book2_Electric Rev Req Model (2009 GRC) Rebuttal" xfId="3030"/>
    <cellStyle name="_DEM-WP(C) Costs not in AURORA 2006GRC_Book2_Electric Rev Req Model (2009 GRC) Rebuttal 2" xfId="3031"/>
    <cellStyle name="_DEM-WP(C) Costs not in AURORA 2006GRC_Book2_Electric Rev Req Model (2009 GRC) Rebuttal 2 2" xfId="3032"/>
    <cellStyle name="_DEM-WP(C) Costs not in AURORA 2006GRC_Book2_Electric Rev Req Model (2009 GRC) Rebuttal 3" xfId="3033"/>
    <cellStyle name="_DEM-WP(C) Costs not in AURORA 2006GRC_Book2_Electric Rev Req Model (2009 GRC) Rebuttal REmoval of New  WH Solar AdjustMI" xfId="3034"/>
    <cellStyle name="_DEM-WP(C) Costs not in AURORA 2006GRC_Book2_Electric Rev Req Model (2009 GRC) Rebuttal REmoval of New  WH Solar AdjustMI 2" xfId="3035"/>
    <cellStyle name="_DEM-WP(C) Costs not in AURORA 2006GRC_Book2_Electric Rev Req Model (2009 GRC) Rebuttal REmoval of New  WH Solar AdjustMI 2 2" xfId="3036"/>
    <cellStyle name="_DEM-WP(C) Costs not in AURORA 2006GRC_Book2_Electric Rev Req Model (2009 GRC) Rebuttal REmoval of New  WH Solar AdjustMI 3" xfId="3037"/>
    <cellStyle name="_DEM-WP(C) Costs not in AURORA 2006GRC_Book2_Electric Rev Req Model (2009 GRC) Revised 01-18-2010" xfId="3038"/>
    <cellStyle name="_DEM-WP(C) Costs not in AURORA 2006GRC_Book2_Electric Rev Req Model (2009 GRC) Revised 01-18-2010 2" xfId="3039"/>
    <cellStyle name="_DEM-WP(C) Costs not in AURORA 2006GRC_Book2_Electric Rev Req Model (2009 GRC) Revised 01-18-2010 2 2" xfId="3040"/>
    <cellStyle name="_DEM-WP(C) Costs not in AURORA 2006GRC_Book2_Electric Rev Req Model (2009 GRC) Revised 01-18-2010 3" xfId="3041"/>
    <cellStyle name="_DEM-WP(C) Costs not in AURORA 2006GRC_Book2_Final Order Electric EXHIBIT A-1" xfId="3042"/>
    <cellStyle name="_DEM-WP(C) Costs not in AURORA 2006GRC_Book2_Final Order Electric EXHIBIT A-1 2" xfId="3043"/>
    <cellStyle name="_DEM-WP(C) Costs not in AURORA 2006GRC_Book2_Final Order Electric EXHIBIT A-1 2 2" xfId="3044"/>
    <cellStyle name="_DEM-WP(C) Costs not in AURORA 2006GRC_Book2_Final Order Electric EXHIBIT A-1 3" xfId="3045"/>
    <cellStyle name="_DEM-WP(C) Costs not in AURORA 2006GRC_Book4" xfId="3046"/>
    <cellStyle name="_DEM-WP(C) Costs not in AURORA 2006GRC_Book4 2" xfId="3047"/>
    <cellStyle name="_DEM-WP(C) Costs not in AURORA 2006GRC_Book4 2 2" xfId="3048"/>
    <cellStyle name="_DEM-WP(C) Costs not in AURORA 2006GRC_Book4 3" xfId="3049"/>
    <cellStyle name="_DEM-WP(C) Costs not in AURORA 2006GRC_Book9" xfId="3050"/>
    <cellStyle name="_DEM-WP(C) Costs not in AURORA 2006GRC_Book9 2" xfId="3051"/>
    <cellStyle name="_DEM-WP(C) Costs not in AURORA 2006GRC_Book9 2 2" xfId="3052"/>
    <cellStyle name="_DEM-WP(C) Costs not in AURORA 2006GRC_Book9 3" xfId="3053"/>
    <cellStyle name="_DEM-WP(C) Costs not in AURORA 2006GRC_Chelan PUD Power Costs (8-10)" xfId="3054"/>
    <cellStyle name="_DEM-WP(C) Costs not in AURORA 2006GRC_Electric COS Inputs" xfId="3055"/>
    <cellStyle name="_DEM-WP(C) Costs not in AURORA 2006GRC_Electric COS Inputs 2" xfId="3056"/>
    <cellStyle name="_DEM-WP(C) Costs not in AURORA 2006GRC_Electric COS Inputs 2 2" xfId="3057"/>
    <cellStyle name="_DEM-WP(C) Costs not in AURORA 2006GRC_Electric COS Inputs 2 2 2" xfId="3058"/>
    <cellStyle name="_DEM-WP(C) Costs not in AURORA 2006GRC_Electric COS Inputs 2 3" xfId="3059"/>
    <cellStyle name="_DEM-WP(C) Costs not in AURORA 2006GRC_Electric COS Inputs 2 3 2" xfId="3060"/>
    <cellStyle name="_DEM-WP(C) Costs not in AURORA 2006GRC_Electric COS Inputs 2 4" xfId="3061"/>
    <cellStyle name="_DEM-WP(C) Costs not in AURORA 2006GRC_Electric COS Inputs 2 4 2" xfId="3062"/>
    <cellStyle name="_DEM-WP(C) Costs not in AURORA 2006GRC_Electric COS Inputs 3" xfId="3063"/>
    <cellStyle name="_DEM-WP(C) Costs not in AURORA 2006GRC_Electric COS Inputs 3 2" xfId="3064"/>
    <cellStyle name="_DEM-WP(C) Costs not in AURORA 2006GRC_Electric COS Inputs 4" xfId="3065"/>
    <cellStyle name="_DEM-WP(C) Costs not in AURORA 2006GRC_Electric COS Inputs 4 2" xfId="3066"/>
    <cellStyle name="_DEM-WP(C) Costs not in AURORA 2006GRC_Electric COS Inputs 5" xfId="3067"/>
    <cellStyle name="_DEM-WP(C) Costs not in AURORA 2006GRC_Electric COS Inputs 6" xfId="3068"/>
    <cellStyle name="_DEM-WP(C) Costs not in AURORA 2006GRC_NIM Summary" xfId="3069"/>
    <cellStyle name="_DEM-WP(C) Costs not in AURORA 2006GRC_NIM Summary 09GRC" xfId="3070"/>
    <cellStyle name="_DEM-WP(C) Costs not in AURORA 2006GRC_NIM Summary 09GRC 2" xfId="3071"/>
    <cellStyle name="_DEM-WP(C) Costs not in AURORA 2006GRC_NIM Summary 2" xfId="3072"/>
    <cellStyle name="_DEM-WP(C) Costs not in AURORA 2006GRC_NIM Summary 3" xfId="3073"/>
    <cellStyle name="_DEM-WP(C) Costs not in AURORA 2006GRC_NIM Summary 4" xfId="3074"/>
    <cellStyle name="_DEM-WP(C) Costs not in AURORA 2006GRC_NIM Summary 5" xfId="3075"/>
    <cellStyle name="_DEM-WP(C) Costs not in AURORA 2006GRC_NIM Summary 6" xfId="3076"/>
    <cellStyle name="_DEM-WP(C) Costs not in AURORA 2006GRC_NIM Summary 7" xfId="3077"/>
    <cellStyle name="_DEM-WP(C) Costs not in AURORA 2006GRC_NIM Summary 8" xfId="3078"/>
    <cellStyle name="_DEM-WP(C) Costs not in AURORA 2006GRC_NIM Summary 9" xfId="3079"/>
    <cellStyle name="_DEM-WP(C) Costs not in AURORA 2006GRC_PCA 10 -  Exhibit D from A Kellogg Jan 2011" xfId="3080"/>
    <cellStyle name="_DEM-WP(C) Costs not in AURORA 2006GRC_PCA 10 -  Exhibit D from A Kellogg July 2011" xfId="3081"/>
    <cellStyle name="_DEM-WP(C) Costs not in AURORA 2006GRC_PCA 10 -  Exhibit D from S Free Rcv'd 12-11" xfId="3082"/>
    <cellStyle name="_DEM-WP(C) Costs not in AURORA 2006GRC_PCA 9 -  Exhibit D April 2010" xfId="3083"/>
    <cellStyle name="_DEM-WP(C) Costs not in AURORA 2006GRC_PCA 9 -  Exhibit D April 2010 (3)" xfId="3084"/>
    <cellStyle name="_DEM-WP(C) Costs not in AURORA 2006GRC_PCA 9 -  Exhibit D April 2010 (3) 2" xfId="3085"/>
    <cellStyle name="_DEM-WP(C) Costs not in AURORA 2006GRC_PCA 9 -  Exhibit D Nov 2010" xfId="3086"/>
    <cellStyle name="_DEM-WP(C) Costs not in AURORA 2006GRC_PCA 9 - Exhibit D at August 2010" xfId="3087"/>
    <cellStyle name="_DEM-WP(C) Costs not in AURORA 2006GRC_PCA 9 - Exhibit D June 2010 GRC" xfId="3088"/>
    <cellStyle name="_DEM-WP(C) Costs not in AURORA 2006GRC_Power Costs - Comparison bx Rbtl-Staff-Jt-PC" xfId="3089"/>
    <cellStyle name="_DEM-WP(C) Costs not in AURORA 2006GRC_Power Costs - Comparison bx Rbtl-Staff-Jt-PC 2" xfId="3090"/>
    <cellStyle name="_DEM-WP(C) Costs not in AURORA 2006GRC_Power Costs - Comparison bx Rbtl-Staff-Jt-PC 2 2" xfId="3091"/>
    <cellStyle name="_DEM-WP(C) Costs not in AURORA 2006GRC_Power Costs - Comparison bx Rbtl-Staff-Jt-PC 3" xfId="3092"/>
    <cellStyle name="_DEM-WP(C) Costs not in AURORA 2006GRC_Power Costs - Comparison bx Rbtl-Staff-Jt-PC_Adj Bench DR 3 for Initial Briefs (Electric)" xfId="3093"/>
    <cellStyle name="_DEM-WP(C) Costs not in AURORA 2006GRC_Power Costs - Comparison bx Rbtl-Staff-Jt-PC_Adj Bench DR 3 for Initial Briefs (Electric) 2" xfId="3094"/>
    <cellStyle name="_DEM-WP(C) Costs not in AURORA 2006GRC_Power Costs - Comparison bx Rbtl-Staff-Jt-PC_Adj Bench DR 3 for Initial Briefs (Electric) 2 2" xfId="3095"/>
    <cellStyle name="_DEM-WP(C) Costs not in AURORA 2006GRC_Power Costs - Comparison bx Rbtl-Staff-Jt-PC_Adj Bench DR 3 for Initial Briefs (Electric) 3" xfId="3096"/>
    <cellStyle name="_DEM-WP(C) Costs not in AURORA 2006GRC_Power Costs - Comparison bx Rbtl-Staff-Jt-PC_Electric Rev Req Model (2009 GRC) Rebuttal" xfId="3097"/>
    <cellStyle name="_DEM-WP(C) Costs not in AURORA 2006GRC_Power Costs - Comparison bx Rbtl-Staff-Jt-PC_Electric Rev Req Model (2009 GRC) Rebuttal 2" xfId="3098"/>
    <cellStyle name="_DEM-WP(C) Costs not in AURORA 2006GRC_Power Costs - Comparison bx Rbtl-Staff-Jt-PC_Electric Rev Req Model (2009 GRC) Rebuttal 2 2" xfId="3099"/>
    <cellStyle name="_DEM-WP(C) Costs not in AURORA 2006GRC_Power Costs - Comparison bx Rbtl-Staff-Jt-PC_Electric Rev Req Model (2009 GRC) Rebuttal 3" xfId="3100"/>
    <cellStyle name="_DEM-WP(C) Costs not in AURORA 2006GRC_Power Costs - Comparison bx Rbtl-Staff-Jt-PC_Electric Rev Req Model (2009 GRC) Rebuttal REmoval of New  WH Solar AdjustMI" xfId="3101"/>
    <cellStyle name="_DEM-WP(C) Costs not in AURORA 2006GRC_Power Costs - Comparison bx Rbtl-Staff-Jt-PC_Electric Rev Req Model (2009 GRC) Rebuttal REmoval of New  WH Solar AdjustMI 2" xfId="3102"/>
    <cellStyle name="_DEM-WP(C) Costs not in AURORA 2006GRC_Power Costs - Comparison bx Rbtl-Staff-Jt-PC_Electric Rev Req Model (2009 GRC) Rebuttal REmoval of New  WH Solar AdjustMI 2 2" xfId="3103"/>
    <cellStyle name="_DEM-WP(C) Costs not in AURORA 2006GRC_Power Costs - Comparison bx Rbtl-Staff-Jt-PC_Electric Rev Req Model (2009 GRC) Rebuttal REmoval of New  WH Solar AdjustMI 3" xfId="3104"/>
    <cellStyle name="_DEM-WP(C) Costs not in AURORA 2006GRC_Power Costs - Comparison bx Rbtl-Staff-Jt-PC_Electric Rev Req Model (2009 GRC) Revised 01-18-2010" xfId="3105"/>
    <cellStyle name="_DEM-WP(C) Costs not in AURORA 2006GRC_Power Costs - Comparison bx Rbtl-Staff-Jt-PC_Electric Rev Req Model (2009 GRC) Revised 01-18-2010 2" xfId="3106"/>
    <cellStyle name="_DEM-WP(C) Costs not in AURORA 2006GRC_Power Costs - Comparison bx Rbtl-Staff-Jt-PC_Electric Rev Req Model (2009 GRC) Revised 01-18-2010 2 2" xfId="3107"/>
    <cellStyle name="_DEM-WP(C) Costs not in AURORA 2006GRC_Power Costs - Comparison bx Rbtl-Staff-Jt-PC_Electric Rev Req Model (2009 GRC) Revised 01-18-2010 3" xfId="3108"/>
    <cellStyle name="_DEM-WP(C) Costs not in AURORA 2006GRC_Power Costs - Comparison bx Rbtl-Staff-Jt-PC_Final Order Electric EXHIBIT A-1" xfId="3109"/>
    <cellStyle name="_DEM-WP(C) Costs not in AURORA 2006GRC_Power Costs - Comparison bx Rbtl-Staff-Jt-PC_Final Order Electric EXHIBIT A-1 2" xfId="3110"/>
    <cellStyle name="_DEM-WP(C) Costs not in AURORA 2006GRC_Power Costs - Comparison bx Rbtl-Staff-Jt-PC_Final Order Electric EXHIBIT A-1 2 2" xfId="3111"/>
    <cellStyle name="_DEM-WP(C) Costs not in AURORA 2006GRC_Power Costs - Comparison bx Rbtl-Staff-Jt-PC_Final Order Electric EXHIBIT A-1 3" xfId="3112"/>
    <cellStyle name="_DEM-WP(C) Costs not in AURORA 2006GRC_Production Adj 4.37" xfId="3113"/>
    <cellStyle name="_DEM-WP(C) Costs not in AURORA 2006GRC_Production Adj 4.37 2" xfId="3114"/>
    <cellStyle name="_DEM-WP(C) Costs not in AURORA 2006GRC_Production Adj 4.37 2 2" xfId="3115"/>
    <cellStyle name="_DEM-WP(C) Costs not in AURORA 2006GRC_Production Adj 4.37 3" xfId="3116"/>
    <cellStyle name="_DEM-WP(C) Costs not in AURORA 2006GRC_Purchased Power Adj 4.03" xfId="3117"/>
    <cellStyle name="_DEM-WP(C) Costs not in AURORA 2006GRC_Purchased Power Adj 4.03 2" xfId="3118"/>
    <cellStyle name="_DEM-WP(C) Costs not in AURORA 2006GRC_Purchased Power Adj 4.03 2 2" xfId="3119"/>
    <cellStyle name="_DEM-WP(C) Costs not in AURORA 2006GRC_Purchased Power Adj 4.03 3" xfId="3120"/>
    <cellStyle name="_DEM-WP(C) Costs not in AURORA 2006GRC_Rebuttal Power Costs" xfId="3121"/>
    <cellStyle name="_DEM-WP(C) Costs not in AURORA 2006GRC_Rebuttal Power Costs 2" xfId="3122"/>
    <cellStyle name="_DEM-WP(C) Costs not in AURORA 2006GRC_Rebuttal Power Costs 2 2" xfId="3123"/>
    <cellStyle name="_DEM-WP(C) Costs not in AURORA 2006GRC_Rebuttal Power Costs 3" xfId="3124"/>
    <cellStyle name="_DEM-WP(C) Costs not in AURORA 2006GRC_Rebuttal Power Costs_Adj Bench DR 3 for Initial Briefs (Electric)" xfId="3125"/>
    <cellStyle name="_DEM-WP(C) Costs not in AURORA 2006GRC_Rebuttal Power Costs_Adj Bench DR 3 for Initial Briefs (Electric) 2" xfId="3126"/>
    <cellStyle name="_DEM-WP(C) Costs not in AURORA 2006GRC_Rebuttal Power Costs_Adj Bench DR 3 for Initial Briefs (Electric) 2 2" xfId="3127"/>
    <cellStyle name="_DEM-WP(C) Costs not in AURORA 2006GRC_Rebuttal Power Costs_Adj Bench DR 3 for Initial Briefs (Electric) 3" xfId="3128"/>
    <cellStyle name="_DEM-WP(C) Costs not in AURORA 2006GRC_Rebuttal Power Costs_Electric Rev Req Model (2009 GRC) Rebuttal" xfId="3129"/>
    <cellStyle name="_DEM-WP(C) Costs not in AURORA 2006GRC_Rebuttal Power Costs_Electric Rev Req Model (2009 GRC) Rebuttal 2" xfId="3130"/>
    <cellStyle name="_DEM-WP(C) Costs not in AURORA 2006GRC_Rebuttal Power Costs_Electric Rev Req Model (2009 GRC) Rebuttal 2 2" xfId="3131"/>
    <cellStyle name="_DEM-WP(C) Costs not in AURORA 2006GRC_Rebuttal Power Costs_Electric Rev Req Model (2009 GRC) Rebuttal 3" xfId="3132"/>
    <cellStyle name="_DEM-WP(C) Costs not in AURORA 2006GRC_Rebuttal Power Costs_Electric Rev Req Model (2009 GRC) Rebuttal REmoval of New  WH Solar AdjustMI" xfId="3133"/>
    <cellStyle name="_DEM-WP(C) Costs not in AURORA 2006GRC_Rebuttal Power Costs_Electric Rev Req Model (2009 GRC) Rebuttal REmoval of New  WH Solar AdjustMI 2" xfId="3134"/>
    <cellStyle name="_DEM-WP(C) Costs not in AURORA 2006GRC_Rebuttal Power Costs_Electric Rev Req Model (2009 GRC) Rebuttal REmoval of New  WH Solar AdjustMI 2 2" xfId="3135"/>
    <cellStyle name="_DEM-WP(C) Costs not in AURORA 2006GRC_Rebuttal Power Costs_Electric Rev Req Model (2009 GRC) Rebuttal REmoval of New  WH Solar AdjustMI 3" xfId="3136"/>
    <cellStyle name="_DEM-WP(C) Costs not in AURORA 2006GRC_Rebuttal Power Costs_Electric Rev Req Model (2009 GRC) Revised 01-18-2010" xfId="3137"/>
    <cellStyle name="_DEM-WP(C) Costs not in AURORA 2006GRC_Rebuttal Power Costs_Electric Rev Req Model (2009 GRC) Revised 01-18-2010 2" xfId="3138"/>
    <cellStyle name="_DEM-WP(C) Costs not in AURORA 2006GRC_Rebuttal Power Costs_Electric Rev Req Model (2009 GRC) Revised 01-18-2010 2 2" xfId="3139"/>
    <cellStyle name="_DEM-WP(C) Costs not in AURORA 2006GRC_Rebuttal Power Costs_Electric Rev Req Model (2009 GRC) Revised 01-18-2010 3" xfId="3140"/>
    <cellStyle name="_DEM-WP(C) Costs not in AURORA 2006GRC_Rebuttal Power Costs_Final Order Electric EXHIBIT A-1" xfId="3141"/>
    <cellStyle name="_DEM-WP(C) Costs not in AURORA 2006GRC_Rebuttal Power Costs_Final Order Electric EXHIBIT A-1 2" xfId="3142"/>
    <cellStyle name="_DEM-WP(C) Costs not in AURORA 2006GRC_Rebuttal Power Costs_Final Order Electric EXHIBIT A-1 2 2" xfId="3143"/>
    <cellStyle name="_DEM-WP(C) Costs not in AURORA 2006GRC_Rebuttal Power Costs_Final Order Electric EXHIBIT A-1 3" xfId="3144"/>
    <cellStyle name="_DEM-WP(C) Costs not in AURORA 2006GRC_ROR 5.02" xfId="3145"/>
    <cellStyle name="_DEM-WP(C) Costs not in AURORA 2006GRC_ROR 5.02 2" xfId="3146"/>
    <cellStyle name="_DEM-WP(C) Costs not in AURORA 2006GRC_ROR 5.02 2 2" xfId="3147"/>
    <cellStyle name="_DEM-WP(C) Costs not in AURORA 2006GRC_ROR 5.02 3" xfId="3148"/>
    <cellStyle name="_DEM-WP(C) Costs not in AURORA 2006GRC_Transmission Workbook for May BOD" xfId="3149"/>
    <cellStyle name="_DEM-WP(C) Costs not in AURORA 2006GRC_Transmission Workbook for May BOD 2" xfId="3150"/>
    <cellStyle name="_DEM-WP(C) Costs not in AURORA 2006GRC_Wind Integration 10GRC" xfId="3151"/>
    <cellStyle name="_DEM-WP(C) Costs not in AURORA 2006GRC_Wind Integration 10GRC 2" xfId="3152"/>
    <cellStyle name="_DEM-WP(C) Costs not in AURORA 2007GRC" xfId="3153"/>
    <cellStyle name="_DEM-WP(C) Costs not in AURORA 2007GRC 2" xfId="3154"/>
    <cellStyle name="_DEM-WP(C) Costs not in AURORA 2007GRC 2 2" xfId="3155"/>
    <cellStyle name="_DEM-WP(C) Costs not in AURORA 2007GRC 3" xfId="3156"/>
    <cellStyle name="_DEM-WP(C) Costs not in AURORA 2007GRC Update" xfId="3157"/>
    <cellStyle name="_DEM-WP(C) Costs not in AURORA 2007GRC Update 2" xfId="3158"/>
    <cellStyle name="_DEM-WP(C) Costs not in AURORA 2007GRC Update_NIM Summary" xfId="3159"/>
    <cellStyle name="_DEM-WP(C) Costs not in AURORA 2007GRC Update_NIM Summary 2" xfId="3160"/>
    <cellStyle name="_DEM-WP(C) Costs not in AURORA 2007GRC_16.37E Wild Horse Expansion DeferralRevwrkingfile SF" xfId="3161"/>
    <cellStyle name="_DEM-WP(C) Costs not in AURORA 2007GRC_16.37E Wild Horse Expansion DeferralRevwrkingfile SF 2" xfId="3162"/>
    <cellStyle name="_DEM-WP(C) Costs not in AURORA 2007GRC_16.37E Wild Horse Expansion DeferralRevwrkingfile SF 2 2" xfId="3163"/>
    <cellStyle name="_DEM-WP(C) Costs not in AURORA 2007GRC_16.37E Wild Horse Expansion DeferralRevwrkingfile SF 3" xfId="3164"/>
    <cellStyle name="_DEM-WP(C) Costs not in AURORA 2007GRC_2009 GRC Compl Filing - Exhibit D" xfId="3165"/>
    <cellStyle name="_DEM-WP(C) Costs not in AURORA 2007GRC_2009 GRC Compl Filing - Exhibit D 2" xfId="3166"/>
    <cellStyle name="_DEM-WP(C) Costs not in AURORA 2007GRC_Adj Bench DR 3 for Initial Briefs (Electric)" xfId="3167"/>
    <cellStyle name="_DEM-WP(C) Costs not in AURORA 2007GRC_Adj Bench DR 3 for Initial Briefs (Electric) 2" xfId="3168"/>
    <cellStyle name="_DEM-WP(C) Costs not in AURORA 2007GRC_Adj Bench DR 3 for Initial Briefs (Electric) 2 2" xfId="3169"/>
    <cellStyle name="_DEM-WP(C) Costs not in AURORA 2007GRC_Adj Bench DR 3 for Initial Briefs (Electric) 3" xfId="3170"/>
    <cellStyle name="_DEM-WP(C) Costs not in AURORA 2007GRC_Book1" xfId="3171"/>
    <cellStyle name="_DEM-WP(C) Costs not in AURORA 2007GRC_Book2" xfId="3172"/>
    <cellStyle name="_DEM-WP(C) Costs not in AURORA 2007GRC_Book2 2" xfId="3173"/>
    <cellStyle name="_DEM-WP(C) Costs not in AURORA 2007GRC_Book2 2 2" xfId="3174"/>
    <cellStyle name="_DEM-WP(C) Costs not in AURORA 2007GRC_Book2 3" xfId="3175"/>
    <cellStyle name="_DEM-WP(C) Costs not in AURORA 2007GRC_Book4" xfId="3176"/>
    <cellStyle name="_DEM-WP(C) Costs not in AURORA 2007GRC_Book4 2" xfId="3177"/>
    <cellStyle name="_DEM-WP(C) Costs not in AURORA 2007GRC_Book4 2 2" xfId="3178"/>
    <cellStyle name="_DEM-WP(C) Costs not in AURORA 2007GRC_Book4 3" xfId="3179"/>
    <cellStyle name="_DEM-WP(C) Costs not in AURORA 2007GRC_Electric Rev Req Model (2009 GRC) " xfId="3180"/>
    <cellStyle name="_DEM-WP(C) Costs not in AURORA 2007GRC_Electric Rev Req Model (2009 GRC)  2" xfId="3181"/>
    <cellStyle name="_DEM-WP(C) Costs not in AURORA 2007GRC_Electric Rev Req Model (2009 GRC)  2 2" xfId="3182"/>
    <cellStyle name="_DEM-WP(C) Costs not in AURORA 2007GRC_Electric Rev Req Model (2009 GRC)  3" xfId="3183"/>
    <cellStyle name="_DEM-WP(C) Costs not in AURORA 2007GRC_Electric Rev Req Model (2009 GRC) Rebuttal" xfId="3184"/>
    <cellStyle name="_DEM-WP(C) Costs not in AURORA 2007GRC_Electric Rev Req Model (2009 GRC) Rebuttal 2" xfId="3185"/>
    <cellStyle name="_DEM-WP(C) Costs not in AURORA 2007GRC_Electric Rev Req Model (2009 GRC) Rebuttal 2 2" xfId="3186"/>
    <cellStyle name="_DEM-WP(C) Costs not in AURORA 2007GRC_Electric Rev Req Model (2009 GRC) Rebuttal 3" xfId="3187"/>
    <cellStyle name="_DEM-WP(C) Costs not in AURORA 2007GRC_Electric Rev Req Model (2009 GRC) Rebuttal REmoval of New  WH Solar AdjustMI" xfId="3188"/>
    <cellStyle name="_DEM-WP(C) Costs not in AURORA 2007GRC_Electric Rev Req Model (2009 GRC) Rebuttal REmoval of New  WH Solar AdjustMI 2" xfId="3189"/>
    <cellStyle name="_DEM-WP(C) Costs not in AURORA 2007GRC_Electric Rev Req Model (2009 GRC) Rebuttal REmoval of New  WH Solar AdjustMI 2 2" xfId="3190"/>
    <cellStyle name="_DEM-WP(C) Costs not in AURORA 2007GRC_Electric Rev Req Model (2009 GRC) Rebuttal REmoval of New  WH Solar AdjustMI 3" xfId="3191"/>
    <cellStyle name="_DEM-WP(C) Costs not in AURORA 2007GRC_Electric Rev Req Model (2009 GRC) Revised 01-18-2010" xfId="3192"/>
    <cellStyle name="_DEM-WP(C) Costs not in AURORA 2007GRC_Electric Rev Req Model (2009 GRC) Revised 01-18-2010 2" xfId="3193"/>
    <cellStyle name="_DEM-WP(C) Costs not in AURORA 2007GRC_Electric Rev Req Model (2009 GRC) Revised 01-18-2010 2 2" xfId="3194"/>
    <cellStyle name="_DEM-WP(C) Costs not in AURORA 2007GRC_Electric Rev Req Model (2009 GRC) Revised 01-18-2010 3" xfId="3195"/>
    <cellStyle name="_DEM-WP(C) Costs not in AURORA 2007GRC_Electric Rev Req Model (2010 GRC)" xfId="3196"/>
    <cellStyle name="_DEM-WP(C) Costs not in AURORA 2007GRC_Electric Rev Req Model (2010 GRC) SF" xfId="3197"/>
    <cellStyle name="_DEM-WP(C) Costs not in AURORA 2007GRC_Final Order Electric" xfId="3198"/>
    <cellStyle name="_DEM-WP(C) Costs not in AURORA 2007GRC_Final Order Electric EXHIBIT A-1" xfId="3199"/>
    <cellStyle name="_DEM-WP(C) Costs not in AURORA 2007GRC_Final Order Electric EXHIBIT A-1 2" xfId="3200"/>
    <cellStyle name="_DEM-WP(C) Costs not in AURORA 2007GRC_Final Order Electric EXHIBIT A-1 2 2" xfId="3201"/>
    <cellStyle name="_DEM-WP(C) Costs not in AURORA 2007GRC_Final Order Electric EXHIBIT A-1 3" xfId="3202"/>
    <cellStyle name="_DEM-WP(C) Costs not in AURORA 2007GRC_NIM Summary" xfId="3203"/>
    <cellStyle name="_DEM-WP(C) Costs not in AURORA 2007GRC_NIM Summary 2" xfId="3204"/>
    <cellStyle name="_DEM-WP(C) Costs not in AURORA 2007GRC_Power Costs - Comparison bx Rbtl-Staff-Jt-PC" xfId="3205"/>
    <cellStyle name="_DEM-WP(C) Costs not in AURORA 2007GRC_Power Costs - Comparison bx Rbtl-Staff-Jt-PC 2" xfId="3206"/>
    <cellStyle name="_DEM-WP(C) Costs not in AURORA 2007GRC_Power Costs - Comparison bx Rbtl-Staff-Jt-PC 2 2" xfId="3207"/>
    <cellStyle name="_DEM-WP(C) Costs not in AURORA 2007GRC_Power Costs - Comparison bx Rbtl-Staff-Jt-PC 3" xfId="3208"/>
    <cellStyle name="_DEM-WP(C) Costs not in AURORA 2007GRC_Rebuttal Power Costs" xfId="3209"/>
    <cellStyle name="_DEM-WP(C) Costs not in AURORA 2007GRC_Rebuttal Power Costs 2" xfId="3210"/>
    <cellStyle name="_DEM-WP(C) Costs not in AURORA 2007GRC_Rebuttal Power Costs 2 2" xfId="3211"/>
    <cellStyle name="_DEM-WP(C) Costs not in AURORA 2007GRC_Rebuttal Power Costs 3" xfId="3212"/>
    <cellStyle name="_DEM-WP(C) Costs not in AURORA 2007GRC_TENASKA REGULATORY ASSET" xfId="3213"/>
    <cellStyle name="_DEM-WP(C) Costs not in AURORA 2007GRC_TENASKA REGULATORY ASSET 2" xfId="3214"/>
    <cellStyle name="_DEM-WP(C) Costs not in AURORA 2007GRC_TENASKA REGULATORY ASSET 2 2" xfId="3215"/>
    <cellStyle name="_DEM-WP(C) Costs not in AURORA 2007GRC_TENASKA REGULATORY ASSET 3" xfId="3216"/>
    <cellStyle name="_DEM-WP(C) Costs not in AURORA 2007PCORC" xfId="3217"/>
    <cellStyle name="_DEM-WP(C) Costs not in AURORA 2007PCORC 2" xfId="3218"/>
    <cellStyle name="_DEM-WP(C) Costs not in AURORA 2007PCORC_Chelan PUD Power Costs (8-10)" xfId="3219"/>
    <cellStyle name="_DEM-WP(C) Costs not in AURORA 2007PCORC_NIM Summary" xfId="3220"/>
    <cellStyle name="_DEM-WP(C) Costs not in AURORA 2007PCORC_NIM Summary 2" xfId="3221"/>
    <cellStyle name="_DEM-WP(C) Costs not in AURORA 2007PCORC-5.07Update" xfId="3222"/>
    <cellStyle name="_DEM-WP(C) Costs not in AURORA 2007PCORC-5.07Update 2" xfId="3223"/>
    <cellStyle name="_DEM-WP(C) Costs not in AURORA 2007PCORC-5.07Update 2 2" xfId="3224"/>
    <cellStyle name="_DEM-WP(C) Costs not in AURORA 2007PCORC-5.07Update 3" xfId="3225"/>
    <cellStyle name="_DEM-WP(C) Costs not in AURORA 2007PCORC-5.07Update_16.37E Wild Horse Expansion DeferralRevwrkingfile SF" xfId="3226"/>
    <cellStyle name="_DEM-WP(C) Costs not in AURORA 2007PCORC-5.07Update_16.37E Wild Horse Expansion DeferralRevwrkingfile SF 2" xfId="3227"/>
    <cellStyle name="_DEM-WP(C) Costs not in AURORA 2007PCORC-5.07Update_16.37E Wild Horse Expansion DeferralRevwrkingfile SF 2 2" xfId="3228"/>
    <cellStyle name="_DEM-WP(C) Costs not in AURORA 2007PCORC-5.07Update_16.37E Wild Horse Expansion DeferralRevwrkingfile SF 3" xfId="3229"/>
    <cellStyle name="_DEM-WP(C) Costs not in AURORA 2007PCORC-5.07Update_2009 GRC Compl Filing - Exhibit D" xfId="3230"/>
    <cellStyle name="_DEM-WP(C) Costs not in AURORA 2007PCORC-5.07Update_2009 GRC Compl Filing - Exhibit D 2" xfId="3231"/>
    <cellStyle name="_DEM-WP(C) Costs not in AURORA 2007PCORC-5.07Update_Adj Bench DR 3 for Initial Briefs (Electric)" xfId="3232"/>
    <cellStyle name="_DEM-WP(C) Costs not in AURORA 2007PCORC-5.07Update_Adj Bench DR 3 for Initial Briefs (Electric) 2" xfId="3233"/>
    <cellStyle name="_DEM-WP(C) Costs not in AURORA 2007PCORC-5.07Update_Adj Bench DR 3 for Initial Briefs (Electric) 2 2" xfId="3234"/>
    <cellStyle name="_DEM-WP(C) Costs not in AURORA 2007PCORC-5.07Update_Adj Bench DR 3 for Initial Briefs (Electric) 3" xfId="3235"/>
    <cellStyle name="_DEM-WP(C) Costs not in AURORA 2007PCORC-5.07Update_Book1" xfId="3236"/>
    <cellStyle name="_DEM-WP(C) Costs not in AURORA 2007PCORC-5.07Update_Book2" xfId="3237"/>
    <cellStyle name="_DEM-WP(C) Costs not in AURORA 2007PCORC-5.07Update_Book2 2" xfId="3238"/>
    <cellStyle name="_DEM-WP(C) Costs not in AURORA 2007PCORC-5.07Update_Book2 2 2" xfId="3239"/>
    <cellStyle name="_DEM-WP(C) Costs not in AURORA 2007PCORC-5.07Update_Book2 3" xfId="3240"/>
    <cellStyle name="_DEM-WP(C) Costs not in AURORA 2007PCORC-5.07Update_Book4" xfId="3241"/>
    <cellStyle name="_DEM-WP(C) Costs not in AURORA 2007PCORC-5.07Update_Book4 2" xfId="3242"/>
    <cellStyle name="_DEM-WP(C) Costs not in AURORA 2007PCORC-5.07Update_Book4 2 2" xfId="3243"/>
    <cellStyle name="_DEM-WP(C) Costs not in AURORA 2007PCORC-5.07Update_Book4 3" xfId="3244"/>
    <cellStyle name="_DEM-WP(C) Costs not in AURORA 2007PCORC-5.07Update_Chelan PUD Power Costs (8-10)" xfId="3245"/>
    <cellStyle name="_DEM-WP(C) Costs not in AURORA 2007PCORC-5.07Update_Confidential Material" xfId="3246"/>
    <cellStyle name="_DEM-WP(C) Costs not in AURORA 2007PCORC-5.07Update_DEM-WP(C) Colstrip 12 Coal Cost Forecast 2010GRC" xfId="3247"/>
    <cellStyle name="_DEM-WP(C) Costs not in AURORA 2007PCORC-5.07Update_DEM-WP(C) Production O&amp;M 2009GRC Rebuttal" xfId="3248"/>
    <cellStyle name="_DEM-WP(C) Costs not in AURORA 2007PCORC-5.07Update_DEM-WP(C) Production O&amp;M 2009GRC Rebuttal 2" xfId="3249"/>
    <cellStyle name="_DEM-WP(C) Costs not in AURORA 2007PCORC-5.07Update_DEM-WP(C) Production O&amp;M 2009GRC Rebuttal 2 2" xfId="3250"/>
    <cellStyle name="_DEM-WP(C) Costs not in AURORA 2007PCORC-5.07Update_DEM-WP(C) Production O&amp;M 2009GRC Rebuttal 3" xfId="3251"/>
    <cellStyle name="_DEM-WP(C) Costs not in AURORA 2007PCORC-5.07Update_DEM-WP(C) Production O&amp;M 2009GRC Rebuttal_Adj Bench DR 3 for Initial Briefs (Electric)" xfId="3252"/>
    <cellStyle name="_DEM-WP(C) Costs not in AURORA 2007PCORC-5.07Update_DEM-WP(C) Production O&amp;M 2009GRC Rebuttal_Adj Bench DR 3 for Initial Briefs (Electric) 2" xfId="3253"/>
    <cellStyle name="_DEM-WP(C) Costs not in AURORA 2007PCORC-5.07Update_DEM-WP(C) Production O&amp;M 2009GRC Rebuttal_Adj Bench DR 3 for Initial Briefs (Electric) 2 2" xfId="3254"/>
    <cellStyle name="_DEM-WP(C) Costs not in AURORA 2007PCORC-5.07Update_DEM-WP(C) Production O&amp;M 2009GRC Rebuttal_Adj Bench DR 3 for Initial Briefs (Electric) 3" xfId="3255"/>
    <cellStyle name="_DEM-WP(C) Costs not in AURORA 2007PCORC-5.07Update_DEM-WP(C) Production O&amp;M 2009GRC Rebuttal_Book2" xfId="3256"/>
    <cellStyle name="_DEM-WP(C) Costs not in AURORA 2007PCORC-5.07Update_DEM-WP(C) Production O&amp;M 2009GRC Rebuttal_Book2 2" xfId="3257"/>
    <cellStyle name="_DEM-WP(C) Costs not in AURORA 2007PCORC-5.07Update_DEM-WP(C) Production O&amp;M 2009GRC Rebuttal_Book2 2 2" xfId="3258"/>
    <cellStyle name="_DEM-WP(C) Costs not in AURORA 2007PCORC-5.07Update_DEM-WP(C) Production O&amp;M 2009GRC Rebuttal_Book2 3" xfId="3259"/>
    <cellStyle name="_DEM-WP(C) Costs not in AURORA 2007PCORC-5.07Update_DEM-WP(C) Production O&amp;M 2009GRC Rebuttal_Book2_Adj Bench DR 3 for Initial Briefs (Electric)" xfId="3260"/>
    <cellStyle name="_DEM-WP(C) Costs not in AURORA 2007PCORC-5.07Update_DEM-WP(C) Production O&amp;M 2009GRC Rebuttal_Book2_Adj Bench DR 3 for Initial Briefs (Electric) 2" xfId="3261"/>
    <cellStyle name="_DEM-WP(C) Costs not in AURORA 2007PCORC-5.07Update_DEM-WP(C) Production O&amp;M 2009GRC Rebuttal_Book2_Adj Bench DR 3 for Initial Briefs (Electric) 2 2" xfId="3262"/>
    <cellStyle name="_DEM-WP(C) Costs not in AURORA 2007PCORC-5.07Update_DEM-WP(C) Production O&amp;M 2009GRC Rebuttal_Book2_Adj Bench DR 3 for Initial Briefs (Electric) 3" xfId="3263"/>
    <cellStyle name="_DEM-WP(C) Costs not in AURORA 2007PCORC-5.07Update_DEM-WP(C) Production O&amp;M 2009GRC Rebuttal_Book2_Electric Rev Req Model (2009 GRC) Rebuttal" xfId="3264"/>
    <cellStyle name="_DEM-WP(C) Costs not in AURORA 2007PCORC-5.07Update_DEM-WP(C) Production O&amp;M 2009GRC Rebuttal_Book2_Electric Rev Req Model (2009 GRC) Rebuttal 2" xfId="3265"/>
    <cellStyle name="_DEM-WP(C) Costs not in AURORA 2007PCORC-5.07Update_DEM-WP(C) Production O&amp;M 2009GRC Rebuttal_Book2_Electric Rev Req Model (2009 GRC) Rebuttal 2 2" xfId="3266"/>
    <cellStyle name="_DEM-WP(C) Costs not in AURORA 2007PCORC-5.07Update_DEM-WP(C) Production O&amp;M 2009GRC Rebuttal_Book2_Electric Rev Req Model (2009 GRC) Rebuttal 3" xfId="3267"/>
    <cellStyle name="_DEM-WP(C) Costs not in AURORA 2007PCORC-5.07Update_DEM-WP(C) Production O&amp;M 2009GRC Rebuttal_Book2_Electric Rev Req Model (2009 GRC) Rebuttal REmoval of New  WH Solar AdjustMI" xfId="3268"/>
    <cellStyle name="_DEM-WP(C) Costs not in AURORA 2007PCORC-5.07Update_DEM-WP(C) Production O&amp;M 2009GRC Rebuttal_Book2_Electric Rev Req Model (2009 GRC) Rebuttal REmoval of New  WH Solar AdjustMI 2" xfId="3269"/>
    <cellStyle name="_DEM-WP(C) Costs not in AURORA 2007PCORC-5.07Update_DEM-WP(C) Production O&amp;M 2009GRC Rebuttal_Book2_Electric Rev Req Model (2009 GRC) Rebuttal REmoval of New  WH Solar AdjustMI 2 2" xfId="3270"/>
    <cellStyle name="_DEM-WP(C) Costs not in AURORA 2007PCORC-5.07Update_DEM-WP(C) Production O&amp;M 2009GRC Rebuttal_Book2_Electric Rev Req Model (2009 GRC) Rebuttal REmoval of New  WH Solar AdjustMI 3" xfId="3271"/>
    <cellStyle name="_DEM-WP(C) Costs not in AURORA 2007PCORC-5.07Update_DEM-WP(C) Production O&amp;M 2009GRC Rebuttal_Book2_Electric Rev Req Model (2009 GRC) Revised 01-18-2010" xfId="3272"/>
    <cellStyle name="_DEM-WP(C) Costs not in AURORA 2007PCORC-5.07Update_DEM-WP(C) Production O&amp;M 2009GRC Rebuttal_Book2_Electric Rev Req Model (2009 GRC) Revised 01-18-2010 2" xfId="3273"/>
    <cellStyle name="_DEM-WP(C) Costs not in AURORA 2007PCORC-5.07Update_DEM-WP(C) Production O&amp;M 2009GRC Rebuttal_Book2_Electric Rev Req Model (2009 GRC) Revised 01-18-2010 2 2" xfId="3274"/>
    <cellStyle name="_DEM-WP(C) Costs not in AURORA 2007PCORC-5.07Update_DEM-WP(C) Production O&amp;M 2009GRC Rebuttal_Book2_Electric Rev Req Model (2009 GRC) Revised 01-18-2010 3" xfId="3275"/>
    <cellStyle name="_DEM-WP(C) Costs not in AURORA 2007PCORC-5.07Update_DEM-WP(C) Production O&amp;M 2009GRC Rebuttal_Book2_Final Order Electric EXHIBIT A-1" xfId="3276"/>
    <cellStyle name="_DEM-WP(C) Costs not in AURORA 2007PCORC-5.07Update_DEM-WP(C) Production O&amp;M 2009GRC Rebuttal_Book2_Final Order Electric EXHIBIT A-1 2" xfId="3277"/>
    <cellStyle name="_DEM-WP(C) Costs not in AURORA 2007PCORC-5.07Update_DEM-WP(C) Production O&amp;M 2009GRC Rebuttal_Book2_Final Order Electric EXHIBIT A-1 2 2" xfId="3278"/>
    <cellStyle name="_DEM-WP(C) Costs not in AURORA 2007PCORC-5.07Update_DEM-WP(C) Production O&amp;M 2009GRC Rebuttal_Book2_Final Order Electric EXHIBIT A-1 3" xfId="3279"/>
    <cellStyle name="_DEM-WP(C) Costs not in AURORA 2007PCORC-5.07Update_DEM-WP(C) Production O&amp;M 2009GRC Rebuttal_Electric Rev Req Model (2009 GRC) Rebuttal" xfId="3280"/>
    <cellStyle name="_DEM-WP(C) Costs not in AURORA 2007PCORC-5.07Update_DEM-WP(C) Production O&amp;M 2009GRC Rebuttal_Electric Rev Req Model (2009 GRC) Rebuttal 2" xfId="3281"/>
    <cellStyle name="_DEM-WP(C) Costs not in AURORA 2007PCORC-5.07Update_DEM-WP(C) Production O&amp;M 2009GRC Rebuttal_Electric Rev Req Model (2009 GRC) Rebuttal 2 2" xfId="3282"/>
    <cellStyle name="_DEM-WP(C) Costs not in AURORA 2007PCORC-5.07Update_DEM-WP(C) Production O&amp;M 2009GRC Rebuttal_Electric Rev Req Model (2009 GRC) Rebuttal 3" xfId="3283"/>
    <cellStyle name="_DEM-WP(C) Costs not in AURORA 2007PCORC-5.07Update_DEM-WP(C) Production O&amp;M 2009GRC Rebuttal_Electric Rev Req Model (2009 GRC) Rebuttal REmoval of New  WH Solar AdjustMI" xfId="3284"/>
    <cellStyle name="_DEM-WP(C) Costs not in AURORA 2007PCORC-5.07Update_DEM-WP(C) Production O&amp;M 2009GRC Rebuttal_Electric Rev Req Model (2009 GRC) Rebuttal REmoval of New  WH Solar AdjustMI 2" xfId="3285"/>
    <cellStyle name="_DEM-WP(C) Costs not in AURORA 2007PCORC-5.07Update_DEM-WP(C) Production O&amp;M 2009GRC Rebuttal_Electric Rev Req Model (2009 GRC) Rebuttal REmoval of New  WH Solar AdjustMI 2 2" xfId="3286"/>
    <cellStyle name="_DEM-WP(C) Costs not in AURORA 2007PCORC-5.07Update_DEM-WP(C) Production O&amp;M 2009GRC Rebuttal_Electric Rev Req Model (2009 GRC) Rebuttal REmoval of New  WH Solar AdjustMI 3" xfId="3287"/>
    <cellStyle name="_DEM-WP(C) Costs not in AURORA 2007PCORC-5.07Update_DEM-WP(C) Production O&amp;M 2009GRC Rebuttal_Electric Rev Req Model (2009 GRC) Revised 01-18-2010" xfId="3288"/>
    <cellStyle name="_DEM-WP(C) Costs not in AURORA 2007PCORC-5.07Update_DEM-WP(C) Production O&amp;M 2009GRC Rebuttal_Electric Rev Req Model (2009 GRC) Revised 01-18-2010 2" xfId="3289"/>
    <cellStyle name="_DEM-WP(C) Costs not in AURORA 2007PCORC-5.07Update_DEM-WP(C) Production O&amp;M 2009GRC Rebuttal_Electric Rev Req Model (2009 GRC) Revised 01-18-2010 2 2" xfId="3290"/>
    <cellStyle name="_DEM-WP(C) Costs not in AURORA 2007PCORC-5.07Update_DEM-WP(C) Production O&amp;M 2009GRC Rebuttal_Electric Rev Req Model (2009 GRC) Revised 01-18-2010 3" xfId="3291"/>
    <cellStyle name="_DEM-WP(C) Costs not in AURORA 2007PCORC-5.07Update_DEM-WP(C) Production O&amp;M 2009GRC Rebuttal_Final Order Electric EXHIBIT A-1" xfId="3292"/>
    <cellStyle name="_DEM-WP(C) Costs not in AURORA 2007PCORC-5.07Update_DEM-WP(C) Production O&amp;M 2009GRC Rebuttal_Final Order Electric EXHIBIT A-1 2" xfId="3293"/>
    <cellStyle name="_DEM-WP(C) Costs not in AURORA 2007PCORC-5.07Update_DEM-WP(C) Production O&amp;M 2009GRC Rebuttal_Final Order Electric EXHIBIT A-1 2 2" xfId="3294"/>
    <cellStyle name="_DEM-WP(C) Costs not in AURORA 2007PCORC-5.07Update_DEM-WP(C) Production O&amp;M 2009GRC Rebuttal_Final Order Electric EXHIBIT A-1 3" xfId="3295"/>
    <cellStyle name="_DEM-WP(C) Costs not in AURORA 2007PCORC-5.07Update_DEM-WP(C) Production O&amp;M 2009GRC Rebuttal_Rebuttal Power Costs" xfId="3296"/>
    <cellStyle name="_DEM-WP(C) Costs not in AURORA 2007PCORC-5.07Update_DEM-WP(C) Production O&amp;M 2009GRC Rebuttal_Rebuttal Power Costs 2" xfId="3297"/>
    <cellStyle name="_DEM-WP(C) Costs not in AURORA 2007PCORC-5.07Update_DEM-WP(C) Production O&amp;M 2009GRC Rebuttal_Rebuttal Power Costs 2 2" xfId="3298"/>
    <cellStyle name="_DEM-WP(C) Costs not in AURORA 2007PCORC-5.07Update_DEM-WP(C) Production O&amp;M 2009GRC Rebuttal_Rebuttal Power Costs 3" xfId="3299"/>
    <cellStyle name="_DEM-WP(C) Costs not in AURORA 2007PCORC-5.07Update_DEM-WP(C) Production O&amp;M 2009GRC Rebuttal_Rebuttal Power Costs_Adj Bench DR 3 for Initial Briefs (Electric)" xfId="3300"/>
    <cellStyle name="_DEM-WP(C) Costs not in AURORA 2007PCORC-5.07Update_DEM-WP(C) Production O&amp;M 2009GRC Rebuttal_Rebuttal Power Costs_Adj Bench DR 3 for Initial Briefs (Electric) 2" xfId="3301"/>
    <cellStyle name="_DEM-WP(C) Costs not in AURORA 2007PCORC-5.07Update_DEM-WP(C) Production O&amp;M 2009GRC Rebuttal_Rebuttal Power Costs_Adj Bench DR 3 for Initial Briefs (Electric) 2 2" xfId="3302"/>
    <cellStyle name="_DEM-WP(C) Costs not in AURORA 2007PCORC-5.07Update_DEM-WP(C) Production O&amp;M 2009GRC Rebuttal_Rebuttal Power Costs_Adj Bench DR 3 for Initial Briefs (Electric) 3" xfId="3303"/>
    <cellStyle name="_DEM-WP(C) Costs not in AURORA 2007PCORC-5.07Update_DEM-WP(C) Production O&amp;M 2009GRC Rebuttal_Rebuttal Power Costs_Electric Rev Req Model (2009 GRC) Rebuttal" xfId="3304"/>
    <cellStyle name="_DEM-WP(C) Costs not in AURORA 2007PCORC-5.07Update_DEM-WP(C) Production O&amp;M 2009GRC Rebuttal_Rebuttal Power Costs_Electric Rev Req Model (2009 GRC) Rebuttal 2" xfId="3305"/>
    <cellStyle name="_DEM-WP(C) Costs not in AURORA 2007PCORC-5.07Update_DEM-WP(C) Production O&amp;M 2009GRC Rebuttal_Rebuttal Power Costs_Electric Rev Req Model (2009 GRC) Rebuttal 2 2" xfId="3306"/>
    <cellStyle name="_DEM-WP(C) Costs not in AURORA 2007PCORC-5.07Update_DEM-WP(C) Production O&amp;M 2009GRC Rebuttal_Rebuttal Power Costs_Electric Rev Req Model (2009 GRC) Rebuttal 3" xfId="3307"/>
    <cellStyle name="_DEM-WP(C) Costs not in AURORA 2007PCORC-5.07Update_DEM-WP(C) Production O&amp;M 2009GRC Rebuttal_Rebuttal Power Costs_Electric Rev Req Model (2009 GRC) Rebuttal REmoval of New  WH Solar AdjustMI" xfId="3308"/>
    <cellStyle name="_DEM-WP(C) Costs not in AURORA 2007PCORC-5.07Update_DEM-WP(C) Production O&amp;M 2009GRC Rebuttal_Rebuttal Power Costs_Electric Rev Req Model (2009 GRC) Rebuttal REmoval of New  WH Solar AdjustMI 2" xfId="3309"/>
    <cellStyle name="_DEM-WP(C) Costs not in AURORA 2007PCORC-5.07Update_DEM-WP(C) Production O&amp;M 2009GRC Rebuttal_Rebuttal Power Costs_Electric Rev Req Model (2009 GRC) Rebuttal REmoval of New  WH Solar AdjustMI 2 2" xfId="3310"/>
    <cellStyle name="_DEM-WP(C) Costs not in AURORA 2007PCORC-5.07Update_DEM-WP(C) Production O&amp;M 2009GRC Rebuttal_Rebuttal Power Costs_Electric Rev Req Model (2009 GRC) Rebuttal REmoval of New  WH Solar AdjustMI 3" xfId="3311"/>
    <cellStyle name="_DEM-WP(C) Costs not in AURORA 2007PCORC-5.07Update_DEM-WP(C) Production O&amp;M 2009GRC Rebuttal_Rebuttal Power Costs_Electric Rev Req Model (2009 GRC) Revised 01-18-2010" xfId="3312"/>
    <cellStyle name="_DEM-WP(C) Costs not in AURORA 2007PCORC-5.07Update_DEM-WP(C) Production O&amp;M 2009GRC Rebuttal_Rebuttal Power Costs_Electric Rev Req Model (2009 GRC) Revised 01-18-2010 2" xfId="3313"/>
    <cellStyle name="_DEM-WP(C) Costs not in AURORA 2007PCORC-5.07Update_DEM-WP(C) Production O&amp;M 2009GRC Rebuttal_Rebuttal Power Costs_Electric Rev Req Model (2009 GRC) Revised 01-18-2010 2 2" xfId="3314"/>
    <cellStyle name="_DEM-WP(C) Costs not in AURORA 2007PCORC-5.07Update_DEM-WP(C) Production O&amp;M 2009GRC Rebuttal_Rebuttal Power Costs_Electric Rev Req Model (2009 GRC) Revised 01-18-2010 3" xfId="3315"/>
    <cellStyle name="_DEM-WP(C) Costs not in AURORA 2007PCORC-5.07Update_DEM-WP(C) Production O&amp;M 2009GRC Rebuttal_Rebuttal Power Costs_Final Order Electric EXHIBIT A-1" xfId="3316"/>
    <cellStyle name="_DEM-WP(C) Costs not in AURORA 2007PCORC-5.07Update_DEM-WP(C) Production O&amp;M 2009GRC Rebuttal_Rebuttal Power Costs_Final Order Electric EXHIBIT A-1 2" xfId="3317"/>
    <cellStyle name="_DEM-WP(C) Costs not in AURORA 2007PCORC-5.07Update_DEM-WP(C) Production O&amp;M 2009GRC Rebuttal_Rebuttal Power Costs_Final Order Electric EXHIBIT A-1 2 2" xfId="3318"/>
    <cellStyle name="_DEM-WP(C) Costs not in AURORA 2007PCORC-5.07Update_DEM-WP(C) Production O&amp;M 2009GRC Rebuttal_Rebuttal Power Costs_Final Order Electric EXHIBIT A-1 3" xfId="3319"/>
    <cellStyle name="_DEM-WP(C) Costs not in AURORA 2007PCORC-5.07Update_DEM-WP(C) Production O&amp;M 2010GRC As-Filed" xfId="3320"/>
    <cellStyle name="_DEM-WP(C) Costs not in AURORA 2007PCORC-5.07Update_DEM-WP(C) Production O&amp;M 2010GRC As-Filed 2" xfId="3321"/>
    <cellStyle name="_DEM-WP(C) Costs not in AURORA 2007PCORC-5.07Update_Electric Rev Req Model (2009 GRC) " xfId="3322"/>
    <cellStyle name="_DEM-WP(C) Costs not in AURORA 2007PCORC-5.07Update_Electric Rev Req Model (2009 GRC)  2" xfId="3323"/>
    <cellStyle name="_DEM-WP(C) Costs not in AURORA 2007PCORC-5.07Update_Electric Rev Req Model (2009 GRC)  2 2" xfId="3324"/>
    <cellStyle name="_DEM-WP(C) Costs not in AURORA 2007PCORC-5.07Update_Electric Rev Req Model (2009 GRC)  3" xfId="3325"/>
    <cellStyle name="_DEM-WP(C) Costs not in AURORA 2007PCORC-5.07Update_Electric Rev Req Model (2009 GRC) Rebuttal" xfId="3326"/>
    <cellStyle name="_DEM-WP(C) Costs not in AURORA 2007PCORC-5.07Update_Electric Rev Req Model (2009 GRC) Rebuttal 2" xfId="3327"/>
    <cellStyle name="_DEM-WP(C) Costs not in AURORA 2007PCORC-5.07Update_Electric Rev Req Model (2009 GRC) Rebuttal 2 2" xfId="3328"/>
    <cellStyle name="_DEM-WP(C) Costs not in AURORA 2007PCORC-5.07Update_Electric Rev Req Model (2009 GRC) Rebuttal 3" xfId="3329"/>
    <cellStyle name="_DEM-WP(C) Costs not in AURORA 2007PCORC-5.07Update_Electric Rev Req Model (2009 GRC) Rebuttal REmoval of New  WH Solar AdjustMI" xfId="3330"/>
    <cellStyle name="_DEM-WP(C) Costs not in AURORA 2007PCORC-5.07Update_Electric Rev Req Model (2009 GRC) Rebuttal REmoval of New  WH Solar AdjustMI 2" xfId="3331"/>
    <cellStyle name="_DEM-WP(C) Costs not in AURORA 2007PCORC-5.07Update_Electric Rev Req Model (2009 GRC) Rebuttal REmoval of New  WH Solar AdjustMI 2 2" xfId="3332"/>
    <cellStyle name="_DEM-WP(C) Costs not in AURORA 2007PCORC-5.07Update_Electric Rev Req Model (2009 GRC) Rebuttal REmoval of New  WH Solar AdjustMI 3" xfId="3333"/>
    <cellStyle name="_DEM-WP(C) Costs not in AURORA 2007PCORC-5.07Update_Electric Rev Req Model (2009 GRC) Revised 01-18-2010" xfId="3334"/>
    <cellStyle name="_DEM-WP(C) Costs not in AURORA 2007PCORC-5.07Update_Electric Rev Req Model (2009 GRC) Revised 01-18-2010 2" xfId="3335"/>
    <cellStyle name="_DEM-WP(C) Costs not in AURORA 2007PCORC-5.07Update_Electric Rev Req Model (2009 GRC) Revised 01-18-2010 2 2" xfId="3336"/>
    <cellStyle name="_DEM-WP(C) Costs not in AURORA 2007PCORC-5.07Update_Electric Rev Req Model (2009 GRC) Revised 01-18-2010 3" xfId="3337"/>
    <cellStyle name="_DEM-WP(C) Costs not in AURORA 2007PCORC-5.07Update_Electric Rev Req Model (2010 GRC)" xfId="3338"/>
    <cellStyle name="_DEM-WP(C) Costs not in AURORA 2007PCORC-5.07Update_Electric Rev Req Model (2010 GRC) SF" xfId="3339"/>
    <cellStyle name="_DEM-WP(C) Costs not in AURORA 2007PCORC-5.07Update_Final Order Electric" xfId="3340"/>
    <cellStyle name="_DEM-WP(C) Costs not in AURORA 2007PCORC-5.07Update_Final Order Electric EXHIBIT A-1" xfId="3341"/>
    <cellStyle name="_DEM-WP(C) Costs not in AURORA 2007PCORC-5.07Update_Final Order Electric EXHIBIT A-1 2" xfId="3342"/>
    <cellStyle name="_DEM-WP(C) Costs not in AURORA 2007PCORC-5.07Update_Final Order Electric EXHIBIT A-1 2 2" xfId="3343"/>
    <cellStyle name="_DEM-WP(C) Costs not in AURORA 2007PCORC-5.07Update_Final Order Electric EXHIBIT A-1 3" xfId="3344"/>
    <cellStyle name="_DEM-WP(C) Costs not in AURORA 2007PCORC-5.07Update_NIM Summary" xfId="3345"/>
    <cellStyle name="_DEM-WP(C) Costs not in AURORA 2007PCORC-5.07Update_NIM Summary 09GRC" xfId="3346"/>
    <cellStyle name="_DEM-WP(C) Costs not in AURORA 2007PCORC-5.07Update_NIM Summary 09GRC 2" xfId="3347"/>
    <cellStyle name="_DEM-WP(C) Costs not in AURORA 2007PCORC-5.07Update_NIM Summary 09GRC_NIM Summary" xfId="3348"/>
    <cellStyle name="_DEM-WP(C) Costs not in AURORA 2007PCORC-5.07Update_NIM Summary 09GRC_NIM Summary 2" xfId="3349"/>
    <cellStyle name="_DEM-WP(C) Costs not in AURORA 2007PCORC-5.07Update_NIM Summary 2" xfId="3350"/>
    <cellStyle name="_DEM-WP(C) Costs not in AURORA 2007PCORC-5.07Update_NIM Summary 3" xfId="3351"/>
    <cellStyle name="_DEM-WP(C) Costs not in AURORA 2007PCORC-5.07Update_NIM Summary 4" xfId="3352"/>
    <cellStyle name="_DEM-WP(C) Costs not in AURORA 2007PCORC-5.07Update_NIM Summary 5" xfId="3353"/>
    <cellStyle name="_DEM-WP(C) Costs not in AURORA 2007PCORC-5.07Update_NIM Summary 6" xfId="3354"/>
    <cellStyle name="_DEM-WP(C) Costs not in AURORA 2007PCORC-5.07Update_NIM Summary 7" xfId="3355"/>
    <cellStyle name="_DEM-WP(C) Costs not in AURORA 2007PCORC-5.07Update_NIM Summary 8" xfId="3356"/>
    <cellStyle name="_DEM-WP(C) Costs not in AURORA 2007PCORC-5.07Update_NIM Summary 9" xfId="3357"/>
    <cellStyle name="_DEM-WP(C) Costs not in AURORA 2007PCORC-5.07Update_Power Costs - Comparison bx Rbtl-Staff-Jt-PC" xfId="3358"/>
    <cellStyle name="_DEM-WP(C) Costs not in AURORA 2007PCORC-5.07Update_Power Costs - Comparison bx Rbtl-Staff-Jt-PC 2" xfId="3359"/>
    <cellStyle name="_DEM-WP(C) Costs not in AURORA 2007PCORC-5.07Update_Power Costs - Comparison bx Rbtl-Staff-Jt-PC 2 2" xfId="3360"/>
    <cellStyle name="_DEM-WP(C) Costs not in AURORA 2007PCORC-5.07Update_Power Costs - Comparison bx Rbtl-Staff-Jt-PC 3" xfId="3361"/>
    <cellStyle name="_DEM-WP(C) Costs not in AURORA 2007PCORC-5.07Update_Rebuttal Power Costs" xfId="3362"/>
    <cellStyle name="_DEM-WP(C) Costs not in AURORA 2007PCORC-5.07Update_Rebuttal Power Costs 2" xfId="3363"/>
    <cellStyle name="_DEM-WP(C) Costs not in AURORA 2007PCORC-5.07Update_Rebuttal Power Costs 2 2" xfId="3364"/>
    <cellStyle name="_DEM-WP(C) Costs not in AURORA 2007PCORC-5.07Update_Rebuttal Power Costs 3" xfId="3365"/>
    <cellStyle name="_DEM-WP(C) Costs not in AURORA 2007PCORC-5.07Update_TENASKA REGULATORY ASSET" xfId="3366"/>
    <cellStyle name="_DEM-WP(C) Costs not in AURORA 2007PCORC-5.07Update_TENASKA REGULATORY ASSET 2" xfId="3367"/>
    <cellStyle name="_DEM-WP(C) Costs not in AURORA 2007PCORC-5.07Update_TENASKA REGULATORY ASSET 2 2" xfId="3368"/>
    <cellStyle name="_DEM-WP(C) Costs not in AURORA 2007PCORC-5.07Update_TENASKA REGULATORY ASSET 3" xfId="3369"/>
    <cellStyle name="_DEM-WP(C) Costs Not In AURORA 2009GRC" xfId="3370"/>
    <cellStyle name="_DEM-WP(C) Prod O&amp;M 2007GRC" xfId="3371"/>
    <cellStyle name="_DEM-WP(C) Prod O&amp;M 2007GRC 2" xfId="3372"/>
    <cellStyle name="_DEM-WP(C) Prod O&amp;M 2007GRC 2 2" xfId="3373"/>
    <cellStyle name="_DEM-WP(C) Prod O&amp;M 2007GRC 3" xfId="3374"/>
    <cellStyle name="_DEM-WP(C) Prod O&amp;M 2007GRC_Adj Bench DR 3 for Initial Briefs (Electric)" xfId="3375"/>
    <cellStyle name="_DEM-WP(C) Prod O&amp;M 2007GRC_Adj Bench DR 3 for Initial Briefs (Electric) 2" xfId="3376"/>
    <cellStyle name="_DEM-WP(C) Prod O&amp;M 2007GRC_Adj Bench DR 3 for Initial Briefs (Electric) 2 2" xfId="3377"/>
    <cellStyle name="_DEM-WP(C) Prod O&amp;M 2007GRC_Adj Bench DR 3 for Initial Briefs (Electric) 3" xfId="3378"/>
    <cellStyle name="_DEM-WP(C) Prod O&amp;M 2007GRC_Book2" xfId="3379"/>
    <cellStyle name="_DEM-WP(C) Prod O&amp;M 2007GRC_Book2 2" xfId="3380"/>
    <cellStyle name="_DEM-WP(C) Prod O&amp;M 2007GRC_Book2 2 2" xfId="3381"/>
    <cellStyle name="_DEM-WP(C) Prod O&amp;M 2007GRC_Book2 3" xfId="3382"/>
    <cellStyle name="_DEM-WP(C) Prod O&amp;M 2007GRC_Book2_Adj Bench DR 3 for Initial Briefs (Electric)" xfId="3383"/>
    <cellStyle name="_DEM-WP(C) Prod O&amp;M 2007GRC_Book2_Adj Bench DR 3 for Initial Briefs (Electric) 2" xfId="3384"/>
    <cellStyle name="_DEM-WP(C) Prod O&amp;M 2007GRC_Book2_Adj Bench DR 3 for Initial Briefs (Electric) 2 2" xfId="3385"/>
    <cellStyle name="_DEM-WP(C) Prod O&amp;M 2007GRC_Book2_Adj Bench DR 3 for Initial Briefs (Electric) 3" xfId="3386"/>
    <cellStyle name="_DEM-WP(C) Prod O&amp;M 2007GRC_Book2_Electric Rev Req Model (2009 GRC) Rebuttal" xfId="3387"/>
    <cellStyle name="_DEM-WP(C) Prod O&amp;M 2007GRC_Book2_Electric Rev Req Model (2009 GRC) Rebuttal 2" xfId="3388"/>
    <cellStyle name="_DEM-WP(C) Prod O&amp;M 2007GRC_Book2_Electric Rev Req Model (2009 GRC) Rebuttal 2 2" xfId="3389"/>
    <cellStyle name="_DEM-WP(C) Prod O&amp;M 2007GRC_Book2_Electric Rev Req Model (2009 GRC) Rebuttal 3" xfId="3390"/>
    <cellStyle name="_DEM-WP(C) Prod O&amp;M 2007GRC_Book2_Electric Rev Req Model (2009 GRC) Rebuttal REmoval of New  WH Solar AdjustMI" xfId="3391"/>
    <cellStyle name="_DEM-WP(C) Prod O&amp;M 2007GRC_Book2_Electric Rev Req Model (2009 GRC) Rebuttal REmoval of New  WH Solar AdjustMI 2" xfId="3392"/>
    <cellStyle name="_DEM-WP(C) Prod O&amp;M 2007GRC_Book2_Electric Rev Req Model (2009 GRC) Rebuttal REmoval of New  WH Solar AdjustMI 2 2" xfId="3393"/>
    <cellStyle name="_DEM-WP(C) Prod O&amp;M 2007GRC_Book2_Electric Rev Req Model (2009 GRC) Rebuttal REmoval of New  WH Solar AdjustMI 3" xfId="3394"/>
    <cellStyle name="_DEM-WP(C) Prod O&amp;M 2007GRC_Book2_Electric Rev Req Model (2009 GRC) Revised 01-18-2010" xfId="3395"/>
    <cellStyle name="_DEM-WP(C) Prod O&amp;M 2007GRC_Book2_Electric Rev Req Model (2009 GRC) Revised 01-18-2010 2" xfId="3396"/>
    <cellStyle name="_DEM-WP(C) Prod O&amp;M 2007GRC_Book2_Electric Rev Req Model (2009 GRC) Revised 01-18-2010 2 2" xfId="3397"/>
    <cellStyle name="_DEM-WP(C) Prod O&amp;M 2007GRC_Book2_Electric Rev Req Model (2009 GRC) Revised 01-18-2010 3" xfId="3398"/>
    <cellStyle name="_DEM-WP(C) Prod O&amp;M 2007GRC_Book2_Final Order Electric EXHIBIT A-1" xfId="3399"/>
    <cellStyle name="_DEM-WP(C) Prod O&amp;M 2007GRC_Book2_Final Order Electric EXHIBIT A-1 2" xfId="3400"/>
    <cellStyle name="_DEM-WP(C) Prod O&amp;M 2007GRC_Book2_Final Order Electric EXHIBIT A-1 2 2" xfId="3401"/>
    <cellStyle name="_DEM-WP(C) Prod O&amp;M 2007GRC_Book2_Final Order Electric EXHIBIT A-1 3" xfId="3402"/>
    <cellStyle name="_DEM-WP(C) Prod O&amp;M 2007GRC_Confidential Material" xfId="3403"/>
    <cellStyle name="_DEM-WP(C) Prod O&amp;M 2007GRC_DEM-WP(C) Colstrip 12 Coal Cost Forecast 2010GRC" xfId="3404"/>
    <cellStyle name="_DEM-WP(C) Prod O&amp;M 2007GRC_DEM-WP(C) Production O&amp;M 2010GRC As-Filed" xfId="3405"/>
    <cellStyle name="_DEM-WP(C) Prod O&amp;M 2007GRC_DEM-WP(C) Production O&amp;M 2010GRC As-Filed 2" xfId="3406"/>
    <cellStyle name="_DEM-WP(C) Prod O&amp;M 2007GRC_Electric Rev Req Model (2009 GRC) Rebuttal" xfId="3407"/>
    <cellStyle name="_DEM-WP(C) Prod O&amp;M 2007GRC_Electric Rev Req Model (2009 GRC) Rebuttal 2" xfId="3408"/>
    <cellStyle name="_DEM-WP(C) Prod O&amp;M 2007GRC_Electric Rev Req Model (2009 GRC) Rebuttal 2 2" xfId="3409"/>
    <cellStyle name="_DEM-WP(C) Prod O&amp;M 2007GRC_Electric Rev Req Model (2009 GRC) Rebuttal 3" xfId="3410"/>
    <cellStyle name="_DEM-WP(C) Prod O&amp;M 2007GRC_Electric Rev Req Model (2009 GRC) Rebuttal REmoval of New  WH Solar AdjustMI" xfId="3411"/>
    <cellStyle name="_DEM-WP(C) Prod O&amp;M 2007GRC_Electric Rev Req Model (2009 GRC) Rebuttal REmoval of New  WH Solar AdjustMI 2" xfId="3412"/>
    <cellStyle name="_DEM-WP(C) Prod O&amp;M 2007GRC_Electric Rev Req Model (2009 GRC) Rebuttal REmoval of New  WH Solar AdjustMI 2 2" xfId="3413"/>
    <cellStyle name="_DEM-WP(C) Prod O&amp;M 2007GRC_Electric Rev Req Model (2009 GRC) Rebuttal REmoval of New  WH Solar AdjustMI 3" xfId="3414"/>
    <cellStyle name="_DEM-WP(C) Prod O&amp;M 2007GRC_Electric Rev Req Model (2009 GRC) Revised 01-18-2010" xfId="3415"/>
    <cellStyle name="_DEM-WP(C) Prod O&amp;M 2007GRC_Electric Rev Req Model (2009 GRC) Revised 01-18-2010 2" xfId="3416"/>
    <cellStyle name="_DEM-WP(C) Prod O&amp;M 2007GRC_Electric Rev Req Model (2009 GRC) Revised 01-18-2010 2 2" xfId="3417"/>
    <cellStyle name="_DEM-WP(C) Prod O&amp;M 2007GRC_Electric Rev Req Model (2009 GRC) Revised 01-18-2010 3" xfId="3418"/>
    <cellStyle name="_DEM-WP(C) Prod O&amp;M 2007GRC_Final Order Electric EXHIBIT A-1" xfId="3419"/>
    <cellStyle name="_DEM-WP(C) Prod O&amp;M 2007GRC_Final Order Electric EXHIBIT A-1 2" xfId="3420"/>
    <cellStyle name="_DEM-WP(C) Prod O&amp;M 2007GRC_Final Order Electric EXHIBIT A-1 2 2" xfId="3421"/>
    <cellStyle name="_DEM-WP(C) Prod O&amp;M 2007GRC_Final Order Electric EXHIBIT A-1 3" xfId="3422"/>
    <cellStyle name="_DEM-WP(C) Prod O&amp;M 2007GRC_Rebuttal Power Costs" xfId="3423"/>
    <cellStyle name="_DEM-WP(C) Prod O&amp;M 2007GRC_Rebuttal Power Costs 2" xfId="3424"/>
    <cellStyle name="_DEM-WP(C) Prod O&amp;M 2007GRC_Rebuttal Power Costs 2 2" xfId="3425"/>
    <cellStyle name="_DEM-WP(C) Prod O&amp;M 2007GRC_Rebuttal Power Costs 3" xfId="3426"/>
    <cellStyle name="_DEM-WP(C) Prod O&amp;M 2007GRC_Rebuttal Power Costs_Adj Bench DR 3 for Initial Briefs (Electric)" xfId="3427"/>
    <cellStyle name="_DEM-WP(C) Prod O&amp;M 2007GRC_Rebuttal Power Costs_Adj Bench DR 3 for Initial Briefs (Electric) 2" xfId="3428"/>
    <cellStyle name="_DEM-WP(C) Prod O&amp;M 2007GRC_Rebuttal Power Costs_Adj Bench DR 3 for Initial Briefs (Electric) 2 2" xfId="3429"/>
    <cellStyle name="_DEM-WP(C) Prod O&amp;M 2007GRC_Rebuttal Power Costs_Adj Bench DR 3 for Initial Briefs (Electric) 3" xfId="3430"/>
    <cellStyle name="_DEM-WP(C) Prod O&amp;M 2007GRC_Rebuttal Power Costs_Electric Rev Req Model (2009 GRC) Rebuttal" xfId="3431"/>
    <cellStyle name="_DEM-WP(C) Prod O&amp;M 2007GRC_Rebuttal Power Costs_Electric Rev Req Model (2009 GRC) Rebuttal 2" xfId="3432"/>
    <cellStyle name="_DEM-WP(C) Prod O&amp;M 2007GRC_Rebuttal Power Costs_Electric Rev Req Model (2009 GRC) Rebuttal 2 2" xfId="3433"/>
    <cellStyle name="_DEM-WP(C) Prod O&amp;M 2007GRC_Rebuttal Power Costs_Electric Rev Req Model (2009 GRC) Rebuttal 3" xfId="3434"/>
    <cellStyle name="_DEM-WP(C) Prod O&amp;M 2007GRC_Rebuttal Power Costs_Electric Rev Req Model (2009 GRC) Rebuttal REmoval of New  WH Solar AdjustMI" xfId="3435"/>
    <cellStyle name="_DEM-WP(C) Prod O&amp;M 2007GRC_Rebuttal Power Costs_Electric Rev Req Model (2009 GRC) Rebuttal REmoval of New  WH Solar AdjustMI 2" xfId="3436"/>
    <cellStyle name="_DEM-WP(C) Prod O&amp;M 2007GRC_Rebuttal Power Costs_Electric Rev Req Model (2009 GRC) Rebuttal REmoval of New  WH Solar AdjustMI 2 2" xfId="3437"/>
    <cellStyle name="_DEM-WP(C) Prod O&amp;M 2007GRC_Rebuttal Power Costs_Electric Rev Req Model (2009 GRC) Rebuttal REmoval of New  WH Solar AdjustMI 3" xfId="3438"/>
    <cellStyle name="_DEM-WP(C) Prod O&amp;M 2007GRC_Rebuttal Power Costs_Electric Rev Req Model (2009 GRC) Revised 01-18-2010" xfId="3439"/>
    <cellStyle name="_DEM-WP(C) Prod O&amp;M 2007GRC_Rebuttal Power Costs_Electric Rev Req Model (2009 GRC) Revised 01-18-2010 2" xfId="3440"/>
    <cellStyle name="_DEM-WP(C) Prod O&amp;M 2007GRC_Rebuttal Power Costs_Electric Rev Req Model (2009 GRC) Revised 01-18-2010 2 2" xfId="3441"/>
    <cellStyle name="_DEM-WP(C) Prod O&amp;M 2007GRC_Rebuttal Power Costs_Electric Rev Req Model (2009 GRC) Revised 01-18-2010 3" xfId="3442"/>
    <cellStyle name="_DEM-WP(C) Prod O&amp;M 2007GRC_Rebuttal Power Costs_Final Order Electric EXHIBIT A-1" xfId="3443"/>
    <cellStyle name="_DEM-WP(C) Prod O&amp;M 2007GRC_Rebuttal Power Costs_Final Order Electric EXHIBIT A-1 2" xfId="3444"/>
    <cellStyle name="_DEM-WP(C) Prod O&amp;M 2007GRC_Rebuttal Power Costs_Final Order Electric EXHIBIT A-1 2 2" xfId="3445"/>
    <cellStyle name="_DEM-WP(C) Prod O&amp;M 2007GRC_Rebuttal Power Costs_Final Order Electric EXHIBIT A-1 3" xfId="3446"/>
    <cellStyle name="_x0013__DEM-WP(C) Production O&amp;M 2010GRC As-Filed" xfId="3447"/>
    <cellStyle name="_x0013__DEM-WP(C) Production O&amp;M 2010GRC As-Filed 2" xfId="3448"/>
    <cellStyle name="_DEM-WP(C) Rate Year Sumas by Month Update Corrected" xfId="3449"/>
    <cellStyle name="_DEM-WP(C) Sumas Proforma 11.14.07" xfId="3450"/>
    <cellStyle name="_DEM-WP(C) Sumas Proforma 11.5.07" xfId="3451"/>
    <cellStyle name="_DEM-WP(C) Westside Hydro Data_051007" xfId="3452"/>
    <cellStyle name="_DEM-WP(C) Westside Hydro Data_051007 2" xfId="3453"/>
    <cellStyle name="_DEM-WP(C) Westside Hydro Data_051007 2 2" xfId="3454"/>
    <cellStyle name="_DEM-WP(C) Westside Hydro Data_051007 3" xfId="3455"/>
    <cellStyle name="_DEM-WP(C) Westside Hydro Data_051007_16.37E Wild Horse Expansion DeferralRevwrkingfile SF" xfId="3456"/>
    <cellStyle name="_DEM-WP(C) Westside Hydro Data_051007_16.37E Wild Horse Expansion DeferralRevwrkingfile SF 2" xfId="3457"/>
    <cellStyle name="_DEM-WP(C) Westside Hydro Data_051007_16.37E Wild Horse Expansion DeferralRevwrkingfile SF 2 2" xfId="3458"/>
    <cellStyle name="_DEM-WP(C) Westside Hydro Data_051007_16.37E Wild Horse Expansion DeferralRevwrkingfile SF 3" xfId="3459"/>
    <cellStyle name="_DEM-WP(C) Westside Hydro Data_051007_2009 GRC Compl Filing - Exhibit D" xfId="3460"/>
    <cellStyle name="_DEM-WP(C) Westside Hydro Data_051007_2009 GRC Compl Filing - Exhibit D 2" xfId="3461"/>
    <cellStyle name="_DEM-WP(C) Westside Hydro Data_051007_Adj Bench DR 3 for Initial Briefs (Electric)" xfId="3462"/>
    <cellStyle name="_DEM-WP(C) Westside Hydro Data_051007_Adj Bench DR 3 for Initial Briefs (Electric) 2" xfId="3463"/>
    <cellStyle name="_DEM-WP(C) Westside Hydro Data_051007_Adj Bench DR 3 for Initial Briefs (Electric) 2 2" xfId="3464"/>
    <cellStyle name="_DEM-WP(C) Westside Hydro Data_051007_Adj Bench DR 3 for Initial Briefs (Electric) 3" xfId="3465"/>
    <cellStyle name="_DEM-WP(C) Westside Hydro Data_051007_Book1" xfId="3466"/>
    <cellStyle name="_DEM-WP(C) Westside Hydro Data_051007_Book2" xfId="3467"/>
    <cellStyle name="_DEM-WP(C) Westside Hydro Data_051007_Book2 2" xfId="3468"/>
    <cellStyle name="_DEM-WP(C) Westside Hydro Data_051007_Book2 2 2" xfId="3469"/>
    <cellStyle name="_DEM-WP(C) Westside Hydro Data_051007_Book2 3" xfId="3470"/>
    <cellStyle name="_DEM-WP(C) Westside Hydro Data_051007_Book4" xfId="3471"/>
    <cellStyle name="_DEM-WP(C) Westside Hydro Data_051007_Book4 2" xfId="3472"/>
    <cellStyle name="_DEM-WP(C) Westside Hydro Data_051007_Book4 2 2" xfId="3473"/>
    <cellStyle name="_DEM-WP(C) Westside Hydro Data_051007_Book4 3" xfId="3474"/>
    <cellStyle name="_DEM-WP(C) Westside Hydro Data_051007_Electric Rev Req Model (2009 GRC) " xfId="3475"/>
    <cellStyle name="_DEM-WP(C) Westside Hydro Data_051007_Electric Rev Req Model (2009 GRC)  2" xfId="3476"/>
    <cellStyle name="_DEM-WP(C) Westside Hydro Data_051007_Electric Rev Req Model (2009 GRC)  2 2" xfId="3477"/>
    <cellStyle name="_DEM-WP(C) Westside Hydro Data_051007_Electric Rev Req Model (2009 GRC)  3" xfId="3478"/>
    <cellStyle name="_DEM-WP(C) Westside Hydro Data_051007_Electric Rev Req Model (2009 GRC) Rebuttal" xfId="3479"/>
    <cellStyle name="_DEM-WP(C) Westside Hydro Data_051007_Electric Rev Req Model (2009 GRC) Rebuttal 2" xfId="3480"/>
    <cellStyle name="_DEM-WP(C) Westside Hydro Data_051007_Electric Rev Req Model (2009 GRC) Rebuttal 2 2" xfId="3481"/>
    <cellStyle name="_DEM-WP(C) Westside Hydro Data_051007_Electric Rev Req Model (2009 GRC) Rebuttal 3" xfId="3482"/>
    <cellStyle name="_DEM-WP(C) Westside Hydro Data_051007_Electric Rev Req Model (2009 GRC) Rebuttal REmoval of New  WH Solar AdjustMI" xfId="3483"/>
    <cellStyle name="_DEM-WP(C) Westside Hydro Data_051007_Electric Rev Req Model (2009 GRC) Rebuttal REmoval of New  WH Solar AdjustMI 2" xfId="3484"/>
    <cellStyle name="_DEM-WP(C) Westside Hydro Data_051007_Electric Rev Req Model (2009 GRC) Rebuttal REmoval of New  WH Solar AdjustMI 2 2" xfId="3485"/>
    <cellStyle name="_DEM-WP(C) Westside Hydro Data_051007_Electric Rev Req Model (2009 GRC) Rebuttal REmoval of New  WH Solar AdjustMI 3" xfId="3486"/>
    <cellStyle name="_DEM-WP(C) Westside Hydro Data_051007_Electric Rev Req Model (2009 GRC) Revised 01-18-2010" xfId="3487"/>
    <cellStyle name="_DEM-WP(C) Westside Hydro Data_051007_Electric Rev Req Model (2009 GRC) Revised 01-18-2010 2" xfId="3488"/>
    <cellStyle name="_DEM-WP(C) Westside Hydro Data_051007_Electric Rev Req Model (2009 GRC) Revised 01-18-2010 2 2" xfId="3489"/>
    <cellStyle name="_DEM-WP(C) Westside Hydro Data_051007_Electric Rev Req Model (2009 GRC) Revised 01-18-2010 3" xfId="3490"/>
    <cellStyle name="_DEM-WP(C) Westside Hydro Data_051007_Electric Rev Req Model (2010 GRC)" xfId="3491"/>
    <cellStyle name="_DEM-WP(C) Westside Hydro Data_051007_Electric Rev Req Model (2010 GRC) SF" xfId="3492"/>
    <cellStyle name="_DEM-WP(C) Westside Hydro Data_051007_Final Order Electric" xfId="3493"/>
    <cellStyle name="_DEM-WP(C) Westside Hydro Data_051007_Final Order Electric EXHIBIT A-1" xfId="3494"/>
    <cellStyle name="_DEM-WP(C) Westside Hydro Data_051007_Final Order Electric EXHIBIT A-1 2" xfId="3495"/>
    <cellStyle name="_DEM-WP(C) Westside Hydro Data_051007_Final Order Electric EXHIBIT A-1 2 2" xfId="3496"/>
    <cellStyle name="_DEM-WP(C) Westside Hydro Data_051007_Final Order Electric EXHIBIT A-1 3" xfId="3497"/>
    <cellStyle name="_DEM-WP(C) Westside Hydro Data_051007_NIM Summary" xfId="3498"/>
    <cellStyle name="_DEM-WP(C) Westside Hydro Data_051007_NIM Summary 2" xfId="3499"/>
    <cellStyle name="_DEM-WP(C) Westside Hydro Data_051007_Power Costs - Comparison bx Rbtl-Staff-Jt-PC" xfId="3500"/>
    <cellStyle name="_DEM-WP(C) Westside Hydro Data_051007_Power Costs - Comparison bx Rbtl-Staff-Jt-PC 2" xfId="3501"/>
    <cellStyle name="_DEM-WP(C) Westside Hydro Data_051007_Power Costs - Comparison bx Rbtl-Staff-Jt-PC 2 2" xfId="3502"/>
    <cellStyle name="_DEM-WP(C) Westside Hydro Data_051007_Power Costs - Comparison bx Rbtl-Staff-Jt-PC 3" xfId="3503"/>
    <cellStyle name="_DEM-WP(C) Westside Hydro Data_051007_Rebuttal Power Costs" xfId="3504"/>
    <cellStyle name="_DEM-WP(C) Westside Hydro Data_051007_Rebuttal Power Costs 2" xfId="3505"/>
    <cellStyle name="_DEM-WP(C) Westside Hydro Data_051007_Rebuttal Power Costs 2 2" xfId="3506"/>
    <cellStyle name="_DEM-WP(C) Westside Hydro Data_051007_Rebuttal Power Costs 3" xfId="3507"/>
    <cellStyle name="_DEM-WP(C) Westside Hydro Data_051007_TENASKA REGULATORY ASSET" xfId="3508"/>
    <cellStyle name="_DEM-WP(C) Westside Hydro Data_051007_TENASKA REGULATORY ASSET 2" xfId="3509"/>
    <cellStyle name="_DEM-WP(C) Westside Hydro Data_051007_TENASKA REGULATORY ASSET 2 2" xfId="3510"/>
    <cellStyle name="_DEM-WP(C) Westside Hydro Data_051007_TENASKA REGULATORY ASSET 3" xfId="3511"/>
    <cellStyle name="_Elec Peak Capacity Need_2008-2029_032709_Wind 5% Cap" xfId="3512"/>
    <cellStyle name="_Elec Peak Capacity Need_2008-2029_032709_Wind 5% Cap 2" xfId="3513"/>
    <cellStyle name="_Elec Peak Capacity Need_2008-2029_032709_Wind 5% Cap_NIM Summary" xfId="3514"/>
    <cellStyle name="_Elec Peak Capacity Need_2008-2029_032709_Wind 5% Cap_NIM Summary 2" xfId="3515"/>
    <cellStyle name="_Elec Peak Capacity Need_2008-2029_032709_Wind 5% Cap-ST-Adj-PJP1" xfId="3516"/>
    <cellStyle name="_Elec Peak Capacity Need_2008-2029_032709_Wind 5% Cap-ST-Adj-PJP1 2" xfId="3517"/>
    <cellStyle name="_Elec Peak Capacity Need_2008-2029_032709_Wind 5% Cap-ST-Adj-PJP1_NIM Summary" xfId="3518"/>
    <cellStyle name="_Elec Peak Capacity Need_2008-2029_032709_Wind 5% Cap-ST-Adj-PJP1_NIM Summary 2" xfId="3519"/>
    <cellStyle name="_Elec Peak Capacity Need_2008-2029_120908_Wind 5% Cap_Low" xfId="3520"/>
    <cellStyle name="_Elec Peak Capacity Need_2008-2029_120908_Wind 5% Cap_Low 2" xfId="3521"/>
    <cellStyle name="_Elec Peak Capacity Need_2008-2029_120908_Wind 5% Cap_Low_NIM Summary" xfId="3522"/>
    <cellStyle name="_Elec Peak Capacity Need_2008-2029_120908_Wind 5% Cap_Low_NIM Summary 2" xfId="3523"/>
    <cellStyle name="_Elec Peak Capacity Need_2008-2029_Wind 5% Cap_050809" xfId="3524"/>
    <cellStyle name="_Elec Peak Capacity Need_2008-2029_Wind 5% Cap_050809 2" xfId="3525"/>
    <cellStyle name="_Elec Peak Capacity Need_2008-2029_Wind 5% Cap_050809_NIM Summary" xfId="3526"/>
    <cellStyle name="_Elec Peak Capacity Need_2008-2029_Wind 5% Cap_050809_NIM Summary 2" xfId="3527"/>
    <cellStyle name="_x0013__Electric Rev Req Model (2009 GRC) " xfId="3528"/>
    <cellStyle name="_x0013__Electric Rev Req Model (2009 GRC)  2" xfId="3529"/>
    <cellStyle name="_x0013__Electric Rev Req Model (2009 GRC)  2 2" xfId="3530"/>
    <cellStyle name="_x0013__Electric Rev Req Model (2009 GRC)  3" xfId="3531"/>
    <cellStyle name="_x0013__Electric Rev Req Model (2009 GRC) Rebuttal" xfId="3532"/>
    <cellStyle name="_x0013__Electric Rev Req Model (2009 GRC) Rebuttal 2" xfId="3533"/>
    <cellStyle name="_x0013__Electric Rev Req Model (2009 GRC) Rebuttal 2 2" xfId="3534"/>
    <cellStyle name="_x0013__Electric Rev Req Model (2009 GRC) Rebuttal 3" xfId="3535"/>
    <cellStyle name="_x0013__Electric Rev Req Model (2009 GRC) Rebuttal REmoval of New  WH Solar AdjustMI" xfId="3536"/>
    <cellStyle name="_x0013__Electric Rev Req Model (2009 GRC) Rebuttal REmoval of New  WH Solar AdjustMI 2" xfId="3537"/>
    <cellStyle name="_x0013__Electric Rev Req Model (2009 GRC) Rebuttal REmoval of New  WH Solar AdjustMI 2 2" xfId="3538"/>
    <cellStyle name="_x0013__Electric Rev Req Model (2009 GRC) Rebuttal REmoval of New  WH Solar AdjustMI 3" xfId="3539"/>
    <cellStyle name="_x0013__Electric Rev Req Model (2009 GRC) Revised 01-18-2010" xfId="3540"/>
    <cellStyle name="_x0013__Electric Rev Req Model (2009 GRC) Revised 01-18-2010 2" xfId="3541"/>
    <cellStyle name="_x0013__Electric Rev Req Model (2009 GRC) Revised 01-18-2010 2 2" xfId="3542"/>
    <cellStyle name="_x0013__Electric Rev Req Model (2009 GRC) Revised 01-18-2010 3" xfId="3543"/>
    <cellStyle name="_x0013__Electric Rev Req Model (2010 GRC)" xfId="3544"/>
    <cellStyle name="_x0013__Electric Rev Req Model (2010 GRC) SF" xfId="3545"/>
    <cellStyle name="_ENCOGEN_WBOOK" xfId="3546"/>
    <cellStyle name="_ENCOGEN_WBOOK 2" xfId="3547"/>
    <cellStyle name="_ENCOGEN_WBOOK_NIM Summary" xfId="3548"/>
    <cellStyle name="_ENCOGEN_WBOOK_NIM Summary 2" xfId="3549"/>
    <cellStyle name="_x0013__Final Order Electric EXHIBIT A-1" xfId="3550"/>
    <cellStyle name="_x0013__Final Order Electric EXHIBIT A-1 2" xfId="3551"/>
    <cellStyle name="_x0013__Final Order Electric EXHIBIT A-1 2 2" xfId="3552"/>
    <cellStyle name="_x0013__Final Order Electric EXHIBIT A-1 3" xfId="3553"/>
    <cellStyle name="_Fixed Gas Transport 1 19 09" xfId="3554"/>
    <cellStyle name="_Fixed Gas Transport 1 19 09 2" xfId="3555"/>
    <cellStyle name="_Fixed Gas Transport 1 19 09 2 2" xfId="3556"/>
    <cellStyle name="_Fixed Gas Transport 1 19 09 3" xfId="3557"/>
    <cellStyle name="_Fuel Prices 4-14" xfId="3558"/>
    <cellStyle name="_Fuel Prices 4-14 2" xfId="3559"/>
    <cellStyle name="_Fuel Prices 4-14 2 2" xfId="3560"/>
    <cellStyle name="_Fuel Prices 4-14 2 2 2" xfId="3561"/>
    <cellStyle name="_Fuel Prices 4-14 2 3" xfId="3562"/>
    <cellStyle name="_Fuel Prices 4-14 3" xfId="3563"/>
    <cellStyle name="_Fuel Prices 4-14 3 2" xfId="3564"/>
    <cellStyle name="_Fuel Prices 4-14 4" xfId="3565"/>
    <cellStyle name="_Fuel Prices 4-14 4 2" xfId="3566"/>
    <cellStyle name="_Fuel Prices 4-14 5" xfId="3567"/>
    <cellStyle name="_Fuel Prices 4-14_04 07E Wild Horse Wind Expansion (C) (2)" xfId="3568"/>
    <cellStyle name="_Fuel Prices 4-14_04 07E Wild Horse Wind Expansion (C) (2) 2" xfId="3569"/>
    <cellStyle name="_Fuel Prices 4-14_04 07E Wild Horse Wind Expansion (C) (2) 2 2" xfId="3570"/>
    <cellStyle name="_Fuel Prices 4-14_04 07E Wild Horse Wind Expansion (C) (2) 3" xfId="3571"/>
    <cellStyle name="_Fuel Prices 4-14_04 07E Wild Horse Wind Expansion (C) (2)_Adj Bench DR 3 for Initial Briefs (Electric)" xfId="3572"/>
    <cellStyle name="_Fuel Prices 4-14_04 07E Wild Horse Wind Expansion (C) (2)_Adj Bench DR 3 for Initial Briefs (Electric) 2" xfId="3573"/>
    <cellStyle name="_Fuel Prices 4-14_04 07E Wild Horse Wind Expansion (C) (2)_Adj Bench DR 3 for Initial Briefs (Electric) 2 2" xfId="3574"/>
    <cellStyle name="_Fuel Prices 4-14_04 07E Wild Horse Wind Expansion (C) (2)_Adj Bench DR 3 for Initial Briefs (Electric) 3" xfId="3575"/>
    <cellStyle name="_Fuel Prices 4-14_04 07E Wild Horse Wind Expansion (C) (2)_Book1" xfId="3576"/>
    <cellStyle name="_Fuel Prices 4-14_04 07E Wild Horse Wind Expansion (C) (2)_Electric Rev Req Model (2009 GRC) " xfId="3577"/>
    <cellStyle name="_Fuel Prices 4-14_04 07E Wild Horse Wind Expansion (C) (2)_Electric Rev Req Model (2009 GRC)  2" xfId="3578"/>
    <cellStyle name="_Fuel Prices 4-14_04 07E Wild Horse Wind Expansion (C) (2)_Electric Rev Req Model (2009 GRC)  2 2" xfId="3579"/>
    <cellStyle name="_Fuel Prices 4-14_04 07E Wild Horse Wind Expansion (C) (2)_Electric Rev Req Model (2009 GRC)  3" xfId="3580"/>
    <cellStyle name="_Fuel Prices 4-14_04 07E Wild Horse Wind Expansion (C) (2)_Electric Rev Req Model (2009 GRC) Rebuttal" xfId="3581"/>
    <cellStyle name="_Fuel Prices 4-14_04 07E Wild Horse Wind Expansion (C) (2)_Electric Rev Req Model (2009 GRC) Rebuttal 2" xfId="3582"/>
    <cellStyle name="_Fuel Prices 4-14_04 07E Wild Horse Wind Expansion (C) (2)_Electric Rev Req Model (2009 GRC) Rebuttal 2 2" xfId="3583"/>
    <cellStyle name="_Fuel Prices 4-14_04 07E Wild Horse Wind Expansion (C) (2)_Electric Rev Req Model (2009 GRC) Rebuttal 3" xfId="3584"/>
    <cellStyle name="_Fuel Prices 4-14_04 07E Wild Horse Wind Expansion (C) (2)_Electric Rev Req Model (2009 GRC) Rebuttal REmoval of New  WH Solar AdjustMI" xfId="3585"/>
    <cellStyle name="_Fuel Prices 4-14_04 07E Wild Horse Wind Expansion (C) (2)_Electric Rev Req Model (2009 GRC) Rebuttal REmoval of New  WH Solar AdjustMI 2" xfId="3586"/>
    <cellStyle name="_Fuel Prices 4-14_04 07E Wild Horse Wind Expansion (C) (2)_Electric Rev Req Model (2009 GRC) Rebuttal REmoval of New  WH Solar AdjustMI 2 2" xfId="3587"/>
    <cellStyle name="_Fuel Prices 4-14_04 07E Wild Horse Wind Expansion (C) (2)_Electric Rev Req Model (2009 GRC) Rebuttal REmoval of New  WH Solar AdjustMI 3" xfId="3588"/>
    <cellStyle name="_Fuel Prices 4-14_04 07E Wild Horse Wind Expansion (C) (2)_Electric Rev Req Model (2009 GRC) Revised 01-18-2010" xfId="3589"/>
    <cellStyle name="_Fuel Prices 4-14_04 07E Wild Horse Wind Expansion (C) (2)_Electric Rev Req Model (2009 GRC) Revised 01-18-2010 2" xfId="3590"/>
    <cellStyle name="_Fuel Prices 4-14_04 07E Wild Horse Wind Expansion (C) (2)_Electric Rev Req Model (2009 GRC) Revised 01-18-2010 2 2" xfId="3591"/>
    <cellStyle name="_Fuel Prices 4-14_04 07E Wild Horse Wind Expansion (C) (2)_Electric Rev Req Model (2009 GRC) Revised 01-18-2010 3" xfId="3592"/>
    <cellStyle name="_Fuel Prices 4-14_04 07E Wild Horse Wind Expansion (C) (2)_Electric Rev Req Model (2010 GRC)" xfId="3593"/>
    <cellStyle name="_Fuel Prices 4-14_04 07E Wild Horse Wind Expansion (C) (2)_Electric Rev Req Model (2010 GRC) SF" xfId="3594"/>
    <cellStyle name="_Fuel Prices 4-14_04 07E Wild Horse Wind Expansion (C) (2)_Final Order Electric EXHIBIT A-1" xfId="3595"/>
    <cellStyle name="_Fuel Prices 4-14_04 07E Wild Horse Wind Expansion (C) (2)_Final Order Electric EXHIBIT A-1 2" xfId="3596"/>
    <cellStyle name="_Fuel Prices 4-14_04 07E Wild Horse Wind Expansion (C) (2)_Final Order Electric EXHIBIT A-1 2 2" xfId="3597"/>
    <cellStyle name="_Fuel Prices 4-14_04 07E Wild Horse Wind Expansion (C) (2)_Final Order Electric EXHIBIT A-1 3" xfId="3598"/>
    <cellStyle name="_Fuel Prices 4-14_04 07E Wild Horse Wind Expansion (C) (2)_TENASKA REGULATORY ASSET" xfId="3599"/>
    <cellStyle name="_Fuel Prices 4-14_04 07E Wild Horse Wind Expansion (C) (2)_TENASKA REGULATORY ASSET 2" xfId="3600"/>
    <cellStyle name="_Fuel Prices 4-14_04 07E Wild Horse Wind Expansion (C) (2)_TENASKA REGULATORY ASSET 2 2" xfId="3601"/>
    <cellStyle name="_Fuel Prices 4-14_04 07E Wild Horse Wind Expansion (C) (2)_TENASKA REGULATORY ASSET 3" xfId="3602"/>
    <cellStyle name="_Fuel Prices 4-14_16.37E Wild Horse Expansion DeferralRevwrkingfile SF" xfId="3603"/>
    <cellStyle name="_Fuel Prices 4-14_16.37E Wild Horse Expansion DeferralRevwrkingfile SF 2" xfId="3604"/>
    <cellStyle name="_Fuel Prices 4-14_16.37E Wild Horse Expansion DeferralRevwrkingfile SF 2 2" xfId="3605"/>
    <cellStyle name="_Fuel Prices 4-14_16.37E Wild Horse Expansion DeferralRevwrkingfile SF 3" xfId="3606"/>
    <cellStyle name="_Fuel Prices 4-14_2009 Compliance Filing PCA Exhibits for GRC" xfId="3607"/>
    <cellStyle name="_Fuel Prices 4-14_2009 GRC Compl Filing - Exhibit D" xfId="3608"/>
    <cellStyle name="_Fuel Prices 4-14_2009 GRC Compl Filing - Exhibit D 2" xfId="3609"/>
    <cellStyle name="_Fuel Prices 4-14_3.01 Income Statement" xfId="3610"/>
    <cellStyle name="_Fuel Prices 4-14_4 31 Regulatory Assets and Liabilities  7 06- Exhibit D" xfId="3611"/>
    <cellStyle name="_Fuel Prices 4-14_4 31 Regulatory Assets and Liabilities  7 06- Exhibit D 2" xfId="3612"/>
    <cellStyle name="_Fuel Prices 4-14_4 31 Regulatory Assets and Liabilities  7 06- Exhibit D 2 2" xfId="3613"/>
    <cellStyle name="_Fuel Prices 4-14_4 31 Regulatory Assets and Liabilities  7 06- Exhibit D 3" xfId="3614"/>
    <cellStyle name="_Fuel Prices 4-14_4 31 Regulatory Assets and Liabilities  7 06- Exhibit D_NIM Summary" xfId="3615"/>
    <cellStyle name="_Fuel Prices 4-14_4 31 Regulatory Assets and Liabilities  7 06- Exhibit D_NIM Summary 2" xfId="3616"/>
    <cellStyle name="_Fuel Prices 4-14_4 32 Regulatory Assets and Liabilities  7 06- Exhibit D" xfId="3617"/>
    <cellStyle name="_Fuel Prices 4-14_4 32 Regulatory Assets and Liabilities  7 06- Exhibit D 2" xfId="3618"/>
    <cellStyle name="_Fuel Prices 4-14_4 32 Regulatory Assets and Liabilities  7 06- Exhibit D 2 2" xfId="3619"/>
    <cellStyle name="_Fuel Prices 4-14_4 32 Regulatory Assets and Liabilities  7 06- Exhibit D 3" xfId="3620"/>
    <cellStyle name="_Fuel Prices 4-14_4 32 Regulatory Assets and Liabilities  7 06- Exhibit D_NIM Summary" xfId="3621"/>
    <cellStyle name="_Fuel Prices 4-14_4 32 Regulatory Assets and Liabilities  7 06- Exhibit D_NIM Summary 2" xfId="3622"/>
    <cellStyle name="_Fuel Prices 4-14_AURORA Total New" xfId="3623"/>
    <cellStyle name="_Fuel Prices 4-14_AURORA Total New 2" xfId="3624"/>
    <cellStyle name="_Fuel Prices 4-14_Book2" xfId="3625"/>
    <cellStyle name="_Fuel Prices 4-14_Book2 2" xfId="3626"/>
    <cellStyle name="_Fuel Prices 4-14_Book2 2 2" xfId="3627"/>
    <cellStyle name="_Fuel Prices 4-14_Book2 3" xfId="3628"/>
    <cellStyle name="_Fuel Prices 4-14_Book2_Adj Bench DR 3 for Initial Briefs (Electric)" xfId="3629"/>
    <cellStyle name="_Fuel Prices 4-14_Book2_Adj Bench DR 3 for Initial Briefs (Electric) 2" xfId="3630"/>
    <cellStyle name="_Fuel Prices 4-14_Book2_Adj Bench DR 3 for Initial Briefs (Electric) 2 2" xfId="3631"/>
    <cellStyle name="_Fuel Prices 4-14_Book2_Adj Bench DR 3 for Initial Briefs (Electric) 3" xfId="3632"/>
    <cellStyle name="_Fuel Prices 4-14_Book2_Electric Rev Req Model (2009 GRC) Rebuttal" xfId="3633"/>
    <cellStyle name="_Fuel Prices 4-14_Book2_Electric Rev Req Model (2009 GRC) Rebuttal 2" xfId="3634"/>
    <cellStyle name="_Fuel Prices 4-14_Book2_Electric Rev Req Model (2009 GRC) Rebuttal 2 2" xfId="3635"/>
    <cellStyle name="_Fuel Prices 4-14_Book2_Electric Rev Req Model (2009 GRC) Rebuttal 3" xfId="3636"/>
    <cellStyle name="_Fuel Prices 4-14_Book2_Electric Rev Req Model (2009 GRC) Rebuttal REmoval of New  WH Solar AdjustMI" xfId="3637"/>
    <cellStyle name="_Fuel Prices 4-14_Book2_Electric Rev Req Model (2009 GRC) Rebuttal REmoval of New  WH Solar AdjustMI 2" xfId="3638"/>
    <cellStyle name="_Fuel Prices 4-14_Book2_Electric Rev Req Model (2009 GRC) Rebuttal REmoval of New  WH Solar AdjustMI 2 2" xfId="3639"/>
    <cellStyle name="_Fuel Prices 4-14_Book2_Electric Rev Req Model (2009 GRC) Rebuttal REmoval of New  WH Solar AdjustMI 3" xfId="3640"/>
    <cellStyle name="_Fuel Prices 4-14_Book2_Electric Rev Req Model (2009 GRC) Revised 01-18-2010" xfId="3641"/>
    <cellStyle name="_Fuel Prices 4-14_Book2_Electric Rev Req Model (2009 GRC) Revised 01-18-2010 2" xfId="3642"/>
    <cellStyle name="_Fuel Prices 4-14_Book2_Electric Rev Req Model (2009 GRC) Revised 01-18-2010 2 2" xfId="3643"/>
    <cellStyle name="_Fuel Prices 4-14_Book2_Electric Rev Req Model (2009 GRC) Revised 01-18-2010 3" xfId="3644"/>
    <cellStyle name="_Fuel Prices 4-14_Book2_Final Order Electric EXHIBIT A-1" xfId="3645"/>
    <cellStyle name="_Fuel Prices 4-14_Book2_Final Order Electric EXHIBIT A-1 2" xfId="3646"/>
    <cellStyle name="_Fuel Prices 4-14_Book2_Final Order Electric EXHIBIT A-1 2 2" xfId="3647"/>
    <cellStyle name="_Fuel Prices 4-14_Book2_Final Order Electric EXHIBIT A-1 3" xfId="3648"/>
    <cellStyle name="_Fuel Prices 4-14_Book4" xfId="3649"/>
    <cellStyle name="_Fuel Prices 4-14_Book4 2" xfId="3650"/>
    <cellStyle name="_Fuel Prices 4-14_Book4 2 2" xfId="3651"/>
    <cellStyle name="_Fuel Prices 4-14_Book4 3" xfId="3652"/>
    <cellStyle name="_Fuel Prices 4-14_Book9" xfId="3653"/>
    <cellStyle name="_Fuel Prices 4-14_Book9 2" xfId="3654"/>
    <cellStyle name="_Fuel Prices 4-14_Book9 2 2" xfId="3655"/>
    <cellStyle name="_Fuel Prices 4-14_Book9 3" xfId="3656"/>
    <cellStyle name="_Fuel Prices 4-14_Chelan PUD Power Costs (8-10)" xfId="3657"/>
    <cellStyle name="_Fuel Prices 4-14_Direct Assignment Distribution Plant 2008" xfId="3658"/>
    <cellStyle name="_Fuel Prices 4-14_Direct Assignment Distribution Plant 2008 2" xfId="3659"/>
    <cellStyle name="_Fuel Prices 4-14_Direct Assignment Distribution Plant 2008 2 2" xfId="3660"/>
    <cellStyle name="_Fuel Prices 4-14_Direct Assignment Distribution Plant 2008 2 2 2" xfId="3661"/>
    <cellStyle name="_Fuel Prices 4-14_Direct Assignment Distribution Plant 2008 2 3" xfId="3662"/>
    <cellStyle name="_Fuel Prices 4-14_Direct Assignment Distribution Plant 2008 2 3 2" xfId="3663"/>
    <cellStyle name="_Fuel Prices 4-14_Direct Assignment Distribution Plant 2008 2 4" xfId="3664"/>
    <cellStyle name="_Fuel Prices 4-14_Direct Assignment Distribution Plant 2008 2 4 2" xfId="3665"/>
    <cellStyle name="_Fuel Prices 4-14_Direct Assignment Distribution Plant 2008 3" xfId="3666"/>
    <cellStyle name="_Fuel Prices 4-14_Direct Assignment Distribution Plant 2008 3 2" xfId="3667"/>
    <cellStyle name="_Fuel Prices 4-14_Direct Assignment Distribution Plant 2008 4" xfId="3668"/>
    <cellStyle name="_Fuel Prices 4-14_Direct Assignment Distribution Plant 2008 4 2" xfId="3669"/>
    <cellStyle name="_Fuel Prices 4-14_Direct Assignment Distribution Plant 2008 5" xfId="3670"/>
    <cellStyle name="_Fuel Prices 4-14_Direct Assignment Distribution Plant 2008 6" xfId="3671"/>
    <cellStyle name="_Fuel Prices 4-14_Electric COS Inputs" xfId="3672"/>
    <cellStyle name="_Fuel Prices 4-14_Electric COS Inputs 2" xfId="3673"/>
    <cellStyle name="_Fuel Prices 4-14_Electric COS Inputs 2 2" xfId="3674"/>
    <cellStyle name="_Fuel Prices 4-14_Electric COS Inputs 2 2 2" xfId="3675"/>
    <cellStyle name="_Fuel Prices 4-14_Electric COS Inputs 2 3" xfId="3676"/>
    <cellStyle name="_Fuel Prices 4-14_Electric COS Inputs 2 3 2" xfId="3677"/>
    <cellStyle name="_Fuel Prices 4-14_Electric COS Inputs 2 4" xfId="3678"/>
    <cellStyle name="_Fuel Prices 4-14_Electric COS Inputs 2 4 2" xfId="3679"/>
    <cellStyle name="_Fuel Prices 4-14_Electric COS Inputs 3" xfId="3680"/>
    <cellStyle name="_Fuel Prices 4-14_Electric COS Inputs 3 2" xfId="3681"/>
    <cellStyle name="_Fuel Prices 4-14_Electric COS Inputs 4" xfId="3682"/>
    <cellStyle name="_Fuel Prices 4-14_Electric COS Inputs 4 2" xfId="3683"/>
    <cellStyle name="_Fuel Prices 4-14_Electric COS Inputs 5" xfId="3684"/>
    <cellStyle name="_Fuel Prices 4-14_Electric COS Inputs 6" xfId="3685"/>
    <cellStyle name="_Fuel Prices 4-14_Electric Rate Spread and Rate Design 3.23.09" xfId="3686"/>
    <cellStyle name="_Fuel Prices 4-14_Electric Rate Spread and Rate Design 3.23.09 2" xfId="3687"/>
    <cellStyle name="_Fuel Prices 4-14_Electric Rate Spread and Rate Design 3.23.09 2 2" xfId="3688"/>
    <cellStyle name="_Fuel Prices 4-14_Electric Rate Spread and Rate Design 3.23.09 2 2 2" xfId="3689"/>
    <cellStyle name="_Fuel Prices 4-14_Electric Rate Spread and Rate Design 3.23.09 2 3" xfId="3690"/>
    <cellStyle name="_Fuel Prices 4-14_Electric Rate Spread and Rate Design 3.23.09 2 3 2" xfId="3691"/>
    <cellStyle name="_Fuel Prices 4-14_Electric Rate Spread and Rate Design 3.23.09 2 4" xfId="3692"/>
    <cellStyle name="_Fuel Prices 4-14_Electric Rate Spread and Rate Design 3.23.09 2 4 2" xfId="3693"/>
    <cellStyle name="_Fuel Prices 4-14_Electric Rate Spread and Rate Design 3.23.09 3" xfId="3694"/>
    <cellStyle name="_Fuel Prices 4-14_Electric Rate Spread and Rate Design 3.23.09 3 2" xfId="3695"/>
    <cellStyle name="_Fuel Prices 4-14_Electric Rate Spread and Rate Design 3.23.09 4" xfId="3696"/>
    <cellStyle name="_Fuel Prices 4-14_Electric Rate Spread and Rate Design 3.23.09 4 2" xfId="3697"/>
    <cellStyle name="_Fuel Prices 4-14_Electric Rate Spread and Rate Design 3.23.09 5" xfId="3698"/>
    <cellStyle name="_Fuel Prices 4-14_Electric Rate Spread and Rate Design 3.23.09 6" xfId="3699"/>
    <cellStyle name="_Fuel Prices 4-14_INPUTS" xfId="3700"/>
    <cellStyle name="_Fuel Prices 4-14_INPUTS 2" xfId="3701"/>
    <cellStyle name="_Fuel Prices 4-14_INPUTS 2 2" xfId="3702"/>
    <cellStyle name="_Fuel Prices 4-14_INPUTS 2 2 2" xfId="3703"/>
    <cellStyle name="_Fuel Prices 4-14_INPUTS 2 3" xfId="3704"/>
    <cellStyle name="_Fuel Prices 4-14_INPUTS 2 3 2" xfId="3705"/>
    <cellStyle name="_Fuel Prices 4-14_INPUTS 2 4" xfId="3706"/>
    <cellStyle name="_Fuel Prices 4-14_INPUTS 2 4 2" xfId="3707"/>
    <cellStyle name="_Fuel Prices 4-14_INPUTS 3" xfId="3708"/>
    <cellStyle name="_Fuel Prices 4-14_INPUTS 3 2" xfId="3709"/>
    <cellStyle name="_Fuel Prices 4-14_INPUTS 4" xfId="3710"/>
    <cellStyle name="_Fuel Prices 4-14_INPUTS 4 2" xfId="3711"/>
    <cellStyle name="_Fuel Prices 4-14_INPUTS 5" xfId="3712"/>
    <cellStyle name="_Fuel Prices 4-14_INPUTS 6" xfId="3713"/>
    <cellStyle name="_Fuel Prices 4-14_Leased Transformer &amp; Substation Plant &amp; Rev 12-2009" xfId="3714"/>
    <cellStyle name="_Fuel Prices 4-14_Leased Transformer &amp; Substation Plant &amp; Rev 12-2009 2" xfId="3715"/>
    <cellStyle name="_Fuel Prices 4-14_Leased Transformer &amp; Substation Plant &amp; Rev 12-2009 2 2" xfId="3716"/>
    <cellStyle name="_Fuel Prices 4-14_Leased Transformer &amp; Substation Plant &amp; Rev 12-2009 2 2 2" xfId="3717"/>
    <cellStyle name="_Fuel Prices 4-14_Leased Transformer &amp; Substation Plant &amp; Rev 12-2009 2 3" xfId="3718"/>
    <cellStyle name="_Fuel Prices 4-14_Leased Transformer &amp; Substation Plant &amp; Rev 12-2009 2 3 2" xfId="3719"/>
    <cellStyle name="_Fuel Prices 4-14_Leased Transformer &amp; Substation Plant &amp; Rev 12-2009 2 4" xfId="3720"/>
    <cellStyle name="_Fuel Prices 4-14_Leased Transformer &amp; Substation Plant &amp; Rev 12-2009 2 4 2" xfId="3721"/>
    <cellStyle name="_Fuel Prices 4-14_Leased Transformer &amp; Substation Plant &amp; Rev 12-2009 3" xfId="3722"/>
    <cellStyle name="_Fuel Prices 4-14_Leased Transformer &amp; Substation Plant &amp; Rev 12-2009 3 2" xfId="3723"/>
    <cellStyle name="_Fuel Prices 4-14_Leased Transformer &amp; Substation Plant &amp; Rev 12-2009 4" xfId="3724"/>
    <cellStyle name="_Fuel Prices 4-14_Leased Transformer &amp; Substation Plant &amp; Rev 12-2009 4 2" xfId="3725"/>
    <cellStyle name="_Fuel Prices 4-14_Leased Transformer &amp; Substation Plant &amp; Rev 12-2009 5" xfId="3726"/>
    <cellStyle name="_Fuel Prices 4-14_Leased Transformer &amp; Substation Plant &amp; Rev 12-2009 6" xfId="3727"/>
    <cellStyle name="_Fuel Prices 4-14_NIM Summary" xfId="3728"/>
    <cellStyle name="_Fuel Prices 4-14_NIM Summary 09GRC" xfId="3729"/>
    <cellStyle name="_Fuel Prices 4-14_NIM Summary 09GRC 2" xfId="3730"/>
    <cellStyle name="_Fuel Prices 4-14_NIM Summary 2" xfId="3731"/>
    <cellStyle name="_Fuel Prices 4-14_NIM Summary 3" xfId="3732"/>
    <cellStyle name="_Fuel Prices 4-14_NIM Summary 4" xfId="3733"/>
    <cellStyle name="_Fuel Prices 4-14_NIM Summary 5" xfId="3734"/>
    <cellStyle name="_Fuel Prices 4-14_NIM Summary 6" xfId="3735"/>
    <cellStyle name="_Fuel Prices 4-14_NIM Summary 7" xfId="3736"/>
    <cellStyle name="_Fuel Prices 4-14_NIM Summary 8" xfId="3737"/>
    <cellStyle name="_Fuel Prices 4-14_NIM Summary 9" xfId="3738"/>
    <cellStyle name="_Fuel Prices 4-14_PCA 10 -  Exhibit D from A Kellogg Jan 2011" xfId="3739"/>
    <cellStyle name="_Fuel Prices 4-14_PCA 10 -  Exhibit D from A Kellogg July 2011" xfId="3740"/>
    <cellStyle name="_Fuel Prices 4-14_PCA 10 -  Exhibit D from S Free Rcv'd 12-11" xfId="3741"/>
    <cellStyle name="_Fuel Prices 4-14_PCA 9 -  Exhibit D April 2010" xfId="3742"/>
    <cellStyle name="_Fuel Prices 4-14_PCA 9 -  Exhibit D April 2010 (3)" xfId="3743"/>
    <cellStyle name="_Fuel Prices 4-14_PCA 9 -  Exhibit D April 2010 (3) 2" xfId="3744"/>
    <cellStyle name="_Fuel Prices 4-14_PCA 9 -  Exhibit D Nov 2010" xfId="3745"/>
    <cellStyle name="_Fuel Prices 4-14_PCA 9 - Exhibit D at August 2010" xfId="3746"/>
    <cellStyle name="_Fuel Prices 4-14_PCA 9 - Exhibit D June 2010 GRC" xfId="3747"/>
    <cellStyle name="_Fuel Prices 4-14_Peak Credit Exhibits for 2009 GRC" xfId="3748"/>
    <cellStyle name="_Fuel Prices 4-14_Peak Credit Exhibits for 2009 GRC 2" xfId="3749"/>
    <cellStyle name="_Fuel Prices 4-14_Peak Credit Exhibits for 2009 GRC 2 2" xfId="3750"/>
    <cellStyle name="_Fuel Prices 4-14_Peak Credit Exhibits for 2009 GRC 2 2 2" xfId="3751"/>
    <cellStyle name="_Fuel Prices 4-14_Peak Credit Exhibits for 2009 GRC 2 3" xfId="3752"/>
    <cellStyle name="_Fuel Prices 4-14_Peak Credit Exhibits for 2009 GRC 2 3 2" xfId="3753"/>
    <cellStyle name="_Fuel Prices 4-14_Peak Credit Exhibits for 2009 GRC 2 4" xfId="3754"/>
    <cellStyle name="_Fuel Prices 4-14_Peak Credit Exhibits for 2009 GRC 2 4 2" xfId="3755"/>
    <cellStyle name="_Fuel Prices 4-14_Peak Credit Exhibits for 2009 GRC 3" xfId="3756"/>
    <cellStyle name="_Fuel Prices 4-14_Peak Credit Exhibits for 2009 GRC 3 2" xfId="3757"/>
    <cellStyle name="_Fuel Prices 4-14_Peak Credit Exhibits for 2009 GRC 4" xfId="3758"/>
    <cellStyle name="_Fuel Prices 4-14_Peak Credit Exhibits for 2009 GRC 4 2" xfId="3759"/>
    <cellStyle name="_Fuel Prices 4-14_Peak Credit Exhibits for 2009 GRC 5" xfId="3760"/>
    <cellStyle name="_Fuel Prices 4-14_Peak Credit Exhibits for 2009 GRC 6" xfId="3761"/>
    <cellStyle name="_Fuel Prices 4-14_Power Costs - Comparison bx Rbtl-Staff-Jt-PC" xfId="3762"/>
    <cellStyle name="_Fuel Prices 4-14_Power Costs - Comparison bx Rbtl-Staff-Jt-PC 2" xfId="3763"/>
    <cellStyle name="_Fuel Prices 4-14_Power Costs - Comparison bx Rbtl-Staff-Jt-PC 2 2" xfId="3764"/>
    <cellStyle name="_Fuel Prices 4-14_Power Costs - Comparison bx Rbtl-Staff-Jt-PC 3" xfId="3765"/>
    <cellStyle name="_Fuel Prices 4-14_Power Costs - Comparison bx Rbtl-Staff-Jt-PC_Adj Bench DR 3 for Initial Briefs (Electric)" xfId="3766"/>
    <cellStyle name="_Fuel Prices 4-14_Power Costs - Comparison bx Rbtl-Staff-Jt-PC_Adj Bench DR 3 for Initial Briefs (Electric) 2" xfId="3767"/>
    <cellStyle name="_Fuel Prices 4-14_Power Costs - Comparison bx Rbtl-Staff-Jt-PC_Adj Bench DR 3 for Initial Briefs (Electric) 2 2" xfId="3768"/>
    <cellStyle name="_Fuel Prices 4-14_Power Costs - Comparison bx Rbtl-Staff-Jt-PC_Adj Bench DR 3 for Initial Briefs (Electric) 3" xfId="3769"/>
    <cellStyle name="_Fuel Prices 4-14_Power Costs - Comparison bx Rbtl-Staff-Jt-PC_Electric Rev Req Model (2009 GRC) Rebuttal" xfId="3770"/>
    <cellStyle name="_Fuel Prices 4-14_Power Costs - Comparison bx Rbtl-Staff-Jt-PC_Electric Rev Req Model (2009 GRC) Rebuttal 2" xfId="3771"/>
    <cellStyle name="_Fuel Prices 4-14_Power Costs - Comparison bx Rbtl-Staff-Jt-PC_Electric Rev Req Model (2009 GRC) Rebuttal 2 2" xfId="3772"/>
    <cellStyle name="_Fuel Prices 4-14_Power Costs - Comparison bx Rbtl-Staff-Jt-PC_Electric Rev Req Model (2009 GRC) Rebuttal 3" xfId="3773"/>
    <cellStyle name="_Fuel Prices 4-14_Power Costs - Comparison bx Rbtl-Staff-Jt-PC_Electric Rev Req Model (2009 GRC) Rebuttal REmoval of New  WH Solar AdjustMI" xfId="3774"/>
    <cellStyle name="_Fuel Prices 4-14_Power Costs - Comparison bx Rbtl-Staff-Jt-PC_Electric Rev Req Model (2009 GRC) Rebuttal REmoval of New  WH Solar AdjustMI 2" xfId="3775"/>
    <cellStyle name="_Fuel Prices 4-14_Power Costs - Comparison bx Rbtl-Staff-Jt-PC_Electric Rev Req Model (2009 GRC) Rebuttal REmoval of New  WH Solar AdjustMI 2 2" xfId="3776"/>
    <cellStyle name="_Fuel Prices 4-14_Power Costs - Comparison bx Rbtl-Staff-Jt-PC_Electric Rev Req Model (2009 GRC) Rebuttal REmoval of New  WH Solar AdjustMI 3" xfId="3777"/>
    <cellStyle name="_Fuel Prices 4-14_Power Costs - Comparison bx Rbtl-Staff-Jt-PC_Electric Rev Req Model (2009 GRC) Revised 01-18-2010" xfId="3778"/>
    <cellStyle name="_Fuel Prices 4-14_Power Costs - Comparison bx Rbtl-Staff-Jt-PC_Electric Rev Req Model (2009 GRC) Revised 01-18-2010 2" xfId="3779"/>
    <cellStyle name="_Fuel Prices 4-14_Power Costs - Comparison bx Rbtl-Staff-Jt-PC_Electric Rev Req Model (2009 GRC) Revised 01-18-2010 2 2" xfId="3780"/>
    <cellStyle name="_Fuel Prices 4-14_Power Costs - Comparison bx Rbtl-Staff-Jt-PC_Electric Rev Req Model (2009 GRC) Revised 01-18-2010 3" xfId="3781"/>
    <cellStyle name="_Fuel Prices 4-14_Power Costs - Comparison bx Rbtl-Staff-Jt-PC_Final Order Electric EXHIBIT A-1" xfId="3782"/>
    <cellStyle name="_Fuel Prices 4-14_Power Costs - Comparison bx Rbtl-Staff-Jt-PC_Final Order Electric EXHIBIT A-1 2" xfId="3783"/>
    <cellStyle name="_Fuel Prices 4-14_Power Costs - Comparison bx Rbtl-Staff-Jt-PC_Final Order Electric EXHIBIT A-1 2 2" xfId="3784"/>
    <cellStyle name="_Fuel Prices 4-14_Power Costs - Comparison bx Rbtl-Staff-Jt-PC_Final Order Electric EXHIBIT A-1 3" xfId="3785"/>
    <cellStyle name="_Fuel Prices 4-14_Production Adj 4.37" xfId="3786"/>
    <cellStyle name="_Fuel Prices 4-14_Production Adj 4.37 2" xfId="3787"/>
    <cellStyle name="_Fuel Prices 4-14_Production Adj 4.37 2 2" xfId="3788"/>
    <cellStyle name="_Fuel Prices 4-14_Production Adj 4.37 3" xfId="3789"/>
    <cellStyle name="_Fuel Prices 4-14_Purchased Power Adj 4.03" xfId="3790"/>
    <cellStyle name="_Fuel Prices 4-14_Purchased Power Adj 4.03 2" xfId="3791"/>
    <cellStyle name="_Fuel Prices 4-14_Purchased Power Adj 4.03 2 2" xfId="3792"/>
    <cellStyle name="_Fuel Prices 4-14_Purchased Power Adj 4.03 3" xfId="3793"/>
    <cellStyle name="_Fuel Prices 4-14_Rate Design Sch 24" xfId="3794"/>
    <cellStyle name="_Fuel Prices 4-14_Rate Design Sch 24 2" xfId="3795"/>
    <cellStyle name="_Fuel Prices 4-14_Rate Design Sch 25" xfId="3796"/>
    <cellStyle name="_Fuel Prices 4-14_Rate Design Sch 25 2" xfId="3797"/>
    <cellStyle name="_Fuel Prices 4-14_Rate Design Sch 25 2 2" xfId="3798"/>
    <cellStyle name="_Fuel Prices 4-14_Rate Design Sch 25 3" xfId="3799"/>
    <cellStyle name="_Fuel Prices 4-14_Rate Design Sch 26" xfId="3800"/>
    <cellStyle name="_Fuel Prices 4-14_Rate Design Sch 26 2" xfId="3801"/>
    <cellStyle name="_Fuel Prices 4-14_Rate Design Sch 26 2 2" xfId="3802"/>
    <cellStyle name="_Fuel Prices 4-14_Rate Design Sch 26 3" xfId="3803"/>
    <cellStyle name="_Fuel Prices 4-14_Rate Design Sch 31" xfId="3804"/>
    <cellStyle name="_Fuel Prices 4-14_Rate Design Sch 31 2" xfId="3805"/>
    <cellStyle name="_Fuel Prices 4-14_Rate Design Sch 31 2 2" xfId="3806"/>
    <cellStyle name="_Fuel Prices 4-14_Rate Design Sch 31 3" xfId="3807"/>
    <cellStyle name="_Fuel Prices 4-14_Rate Design Sch 43" xfId="3808"/>
    <cellStyle name="_Fuel Prices 4-14_Rate Design Sch 43 2" xfId="3809"/>
    <cellStyle name="_Fuel Prices 4-14_Rate Design Sch 43 2 2" xfId="3810"/>
    <cellStyle name="_Fuel Prices 4-14_Rate Design Sch 43 3" xfId="3811"/>
    <cellStyle name="_Fuel Prices 4-14_Rate Design Sch 448-449" xfId="3812"/>
    <cellStyle name="_Fuel Prices 4-14_Rate Design Sch 448-449 2" xfId="3813"/>
    <cellStyle name="_Fuel Prices 4-14_Rate Design Sch 46" xfId="3814"/>
    <cellStyle name="_Fuel Prices 4-14_Rate Design Sch 46 2" xfId="3815"/>
    <cellStyle name="_Fuel Prices 4-14_Rate Design Sch 46 2 2" xfId="3816"/>
    <cellStyle name="_Fuel Prices 4-14_Rate Design Sch 46 3" xfId="3817"/>
    <cellStyle name="_Fuel Prices 4-14_Rate Spread" xfId="3818"/>
    <cellStyle name="_Fuel Prices 4-14_Rate Spread 2" xfId="3819"/>
    <cellStyle name="_Fuel Prices 4-14_Rate Spread 2 2" xfId="3820"/>
    <cellStyle name="_Fuel Prices 4-14_Rate Spread 3" xfId="3821"/>
    <cellStyle name="_Fuel Prices 4-14_Rebuttal Power Costs" xfId="3822"/>
    <cellStyle name="_Fuel Prices 4-14_Rebuttal Power Costs 2" xfId="3823"/>
    <cellStyle name="_Fuel Prices 4-14_Rebuttal Power Costs 2 2" xfId="3824"/>
    <cellStyle name="_Fuel Prices 4-14_Rebuttal Power Costs 3" xfId="3825"/>
    <cellStyle name="_Fuel Prices 4-14_Rebuttal Power Costs_Adj Bench DR 3 for Initial Briefs (Electric)" xfId="3826"/>
    <cellStyle name="_Fuel Prices 4-14_Rebuttal Power Costs_Adj Bench DR 3 for Initial Briefs (Electric) 2" xfId="3827"/>
    <cellStyle name="_Fuel Prices 4-14_Rebuttal Power Costs_Adj Bench DR 3 for Initial Briefs (Electric) 2 2" xfId="3828"/>
    <cellStyle name="_Fuel Prices 4-14_Rebuttal Power Costs_Adj Bench DR 3 for Initial Briefs (Electric) 3" xfId="3829"/>
    <cellStyle name="_Fuel Prices 4-14_Rebuttal Power Costs_Electric Rev Req Model (2009 GRC) Rebuttal" xfId="3830"/>
    <cellStyle name="_Fuel Prices 4-14_Rebuttal Power Costs_Electric Rev Req Model (2009 GRC) Rebuttal 2" xfId="3831"/>
    <cellStyle name="_Fuel Prices 4-14_Rebuttal Power Costs_Electric Rev Req Model (2009 GRC) Rebuttal 2 2" xfId="3832"/>
    <cellStyle name="_Fuel Prices 4-14_Rebuttal Power Costs_Electric Rev Req Model (2009 GRC) Rebuttal 3" xfId="3833"/>
    <cellStyle name="_Fuel Prices 4-14_Rebuttal Power Costs_Electric Rev Req Model (2009 GRC) Rebuttal REmoval of New  WH Solar AdjustMI" xfId="3834"/>
    <cellStyle name="_Fuel Prices 4-14_Rebuttal Power Costs_Electric Rev Req Model (2009 GRC) Rebuttal REmoval of New  WH Solar AdjustMI 2" xfId="3835"/>
    <cellStyle name="_Fuel Prices 4-14_Rebuttal Power Costs_Electric Rev Req Model (2009 GRC) Rebuttal REmoval of New  WH Solar AdjustMI 2 2" xfId="3836"/>
    <cellStyle name="_Fuel Prices 4-14_Rebuttal Power Costs_Electric Rev Req Model (2009 GRC) Rebuttal REmoval of New  WH Solar AdjustMI 3" xfId="3837"/>
    <cellStyle name="_Fuel Prices 4-14_Rebuttal Power Costs_Electric Rev Req Model (2009 GRC) Revised 01-18-2010" xfId="3838"/>
    <cellStyle name="_Fuel Prices 4-14_Rebuttal Power Costs_Electric Rev Req Model (2009 GRC) Revised 01-18-2010 2" xfId="3839"/>
    <cellStyle name="_Fuel Prices 4-14_Rebuttal Power Costs_Electric Rev Req Model (2009 GRC) Revised 01-18-2010 2 2" xfId="3840"/>
    <cellStyle name="_Fuel Prices 4-14_Rebuttal Power Costs_Electric Rev Req Model (2009 GRC) Revised 01-18-2010 3" xfId="3841"/>
    <cellStyle name="_Fuel Prices 4-14_Rebuttal Power Costs_Final Order Electric EXHIBIT A-1" xfId="3842"/>
    <cellStyle name="_Fuel Prices 4-14_Rebuttal Power Costs_Final Order Electric EXHIBIT A-1 2" xfId="3843"/>
    <cellStyle name="_Fuel Prices 4-14_Rebuttal Power Costs_Final Order Electric EXHIBIT A-1 2 2" xfId="3844"/>
    <cellStyle name="_Fuel Prices 4-14_Rebuttal Power Costs_Final Order Electric EXHIBIT A-1 3" xfId="3845"/>
    <cellStyle name="_Fuel Prices 4-14_ROR 5.02" xfId="3846"/>
    <cellStyle name="_Fuel Prices 4-14_ROR 5.02 2" xfId="3847"/>
    <cellStyle name="_Fuel Prices 4-14_ROR 5.02 2 2" xfId="3848"/>
    <cellStyle name="_Fuel Prices 4-14_ROR 5.02 3" xfId="3849"/>
    <cellStyle name="_Fuel Prices 4-14_Sch 40 Feeder OH 2008" xfId="3850"/>
    <cellStyle name="_Fuel Prices 4-14_Sch 40 Feeder OH 2008 2" xfId="3851"/>
    <cellStyle name="_Fuel Prices 4-14_Sch 40 Feeder OH 2008 2 2" xfId="3852"/>
    <cellStyle name="_Fuel Prices 4-14_Sch 40 Feeder OH 2008 3" xfId="3853"/>
    <cellStyle name="_Fuel Prices 4-14_Sch 40 Interim Energy Rates " xfId="3854"/>
    <cellStyle name="_Fuel Prices 4-14_Sch 40 Interim Energy Rates  2" xfId="3855"/>
    <cellStyle name="_Fuel Prices 4-14_Sch 40 Interim Energy Rates  2 2" xfId="3856"/>
    <cellStyle name="_Fuel Prices 4-14_Sch 40 Interim Energy Rates  3" xfId="3857"/>
    <cellStyle name="_Fuel Prices 4-14_Sch 40 Substation A&amp;G 2008" xfId="3858"/>
    <cellStyle name="_Fuel Prices 4-14_Sch 40 Substation A&amp;G 2008 2" xfId="3859"/>
    <cellStyle name="_Fuel Prices 4-14_Sch 40 Substation A&amp;G 2008 2 2" xfId="3860"/>
    <cellStyle name="_Fuel Prices 4-14_Sch 40 Substation A&amp;G 2008 3" xfId="3861"/>
    <cellStyle name="_Fuel Prices 4-14_Sch 40 Substation O&amp;M 2008" xfId="3862"/>
    <cellStyle name="_Fuel Prices 4-14_Sch 40 Substation O&amp;M 2008 2" xfId="3863"/>
    <cellStyle name="_Fuel Prices 4-14_Sch 40 Substation O&amp;M 2008 2 2" xfId="3864"/>
    <cellStyle name="_Fuel Prices 4-14_Sch 40 Substation O&amp;M 2008 3" xfId="3865"/>
    <cellStyle name="_Fuel Prices 4-14_Subs 2008" xfId="3866"/>
    <cellStyle name="_Fuel Prices 4-14_Subs 2008 2" xfId="3867"/>
    <cellStyle name="_Fuel Prices 4-14_Subs 2008 2 2" xfId="3868"/>
    <cellStyle name="_Fuel Prices 4-14_Subs 2008 3" xfId="3869"/>
    <cellStyle name="_Fuel Prices 4-14_Wind Integration 10GRC" xfId="3870"/>
    <cellStyle name="_Fuel Prices 4-14_Wind Integration 10GRC 2" xfId="3871"/>
    <cellStyle name="_Gas Pro Forma Rev CY 2007 Janet 4_8_08" xfId="3872"/>
    <cellStyle name="_Gas Transportation Charges_2009GRC_120308" xfId="3873"/>
    <cellStyle name="_Gas Transportation Charges_2009GRC_120308 2" xfId="3874"/>
    <cellStyle name="_Gas Transportation Charges_2009GRC_120308 2 2" xfId="3875"/>
    <cellStyle name="_Gas Transportation Charges_2009GRC_120308 3" xfId="3876"/>
    <cellStyle name="_Gas Transportation Charges_2009GRC_120308_Chelan PUD Power Costs (8-10)" xfId="3877"/>
    <cellStyle name="_Gas Transportation Charges_2009GRC_120308_DEM-WP(C) Costs Not In AURORA 2010GRC As Filed" xfId="3878"/>
    <cellStyle name="_Gas Transportation Charges_2009GRC_120308_DEM-WP(C) Costs Not In AURORA 2010GRC As Filed 2" xfId="3879"/>
    <cellStyle name="_Gas Transportation Charges_2009GRC_120308_NIM Summary" xfId="3880"/>
    <cellStyle name="_Gas Transportation Charges_2009GRC_120308_NIM Summary 09GRC" xfId="3881"/>
    <cellStyle name="_Gas Transportation Charges_2009GRC_120308_NIM Summary 09GRC 2" xfId="3882"/>
    <cellStyle name="_Gas Transportation Charges_2009GRC_120308_NIM Summary 2" xfId="3883"/>
    <cellStyle name="_Gas Transportation Charges_2009GRC_120308_NIM Summary 3" xfId="3884"/>
    <cellStyle name="_Gas Transportation Charges_2009GRC_120308_NIM Summary 4" xfId="3885"/>
    <cellStyle name="_Gas Transportation Charges_2009GRC_120308_NIM Summary 5" xfId="3886"/>
    <cellStyle name="_Gas Transportation Charges_2009GRC_120308_NIM Summary 6" xfId="3887"/>
    <cellStyle name="_Gas Transportation Charges_2009GRC_120308_NIM Summary 7" xfId="3888"/>
    <cellStyle name="_Gas Transportation Charges_2009GRC_120308_NIM Summary 8" xfId="3889"/>
    <cellStyle name="_Gas Transportation Charges_2009GRC_120308_NIM Summary 9" xfId="3890"/>
    <cellStyle name="_Gas Transportation Charges_2009GRC_120308_PCA 9 -  Exhibit D April 2010 (3)" xfId="3891"/>
    <cellStyle name="_Gas Transportation Charges_2009GRC_120308_PCA 9 -  Exhibit D April 2010 (3) 2" xfId="3892"/>
    <cellStyle name="_Gas Transportation Charges_2009GRC_120308_Reconciliation" xfId="3893"/>
    <cellStyle name="_Gas Transportation Charges_2009GRC_120308_Reconciliation 2" xfId="3894"/>
    <cellStyle name="_Gas Transportation Charges_2009GRC_120308_Wind Integration 10GRC" xfId="3895"/>
    <cellStyle name="_Gas Transportation Charges_2009GRC_120308_Wind Integration 10GRC 2" xfId="3896"/>
    <cellStyle name="_Mid C 09GRC" xfId="3897"/>
    <cellStyle name="_Monthly Fixed Input" xfId="3898"/>
    <cellStyle name="_Monthly Fixed Input 2" xfId="3899"/>
    <cellStyle name="_Monthly Fixed Input_NIM Summary" xfId="3900"/>
    <cellStyle name="_Monthly Fixed Input_NIM Summary 2" xfId="3901"/>
    <cellStyle name="_NIM 06 Base Case Current Trends" xfId="3902"/>
    <cellStyle name="_NIM 06 Base Case Current Trends 2" xfId="3903"/>
    <cellStyle name="_NIM 06 Base Case Current Trends 2 2" xfId="3904"/>
    <cellStyle name="_NIM 06 Base Case Current Trends 3" xfId="3905"/>
    <cellStyle name="_NIM 06 Base Case Current Trends_Adj Bench DR 3 for Initial Briefs (Electric)" xfId="3906"/>
    <cellStyle name="_NIM 06 Base Case Current Trends_Adj Bench DR 3 for Initial Briefs (Electric) 2" xfId="3907"/>
    <cellStyle name="_NIM 06 Base Case Current Trends_Adj Bench DR 3 for Initial Briefs (Electric) 2 2" xfId="3908"/>
    <cellStyle name="_NIM 06 Base Case Current Trends_Adj Bench DR 3 for Initial Briefs (Electric) 3" xfId="3909"/>
    <cellStyle name="_NIM 06 Base Case Current Trends_Book1" xfId="3910"/>
    <cellStyle name="_NIM 06 Base Case Current Trends_Book2" xfId="3911"/>
    <cellStyle name="_NIM 06 Base Case Current Trends_Book2 2" xfId="3912"/>
    <cellStyle name="_NIM 06 Base Case Current Trends_Book2 2 2" xfId="3913"/>
    <cellStyle name="_NIM 06 Base Case Current Trends_Book2 3" xfId="3914"/>
    <cellStyle name="_NIM 06 Base Case Current Trends_Book2_Adj Bench DR 3 for Initial Briefs (Electric)" xfId="3915"/>
    <cellStyle name="_NIM 06 Base Case Current Trends_Book2_Adj Bench DR 3 for Initial Briefs (Electric) 2" xfId="3916"/>
    <cellStyle name="_NIM 06 Base Case Current Trends_Book2_Adj Bench DR 3 for Initial Briefs (Electric) 2 2" xfId="3917"/>
    <cellStyle name="_NIM 06 Base Case Current Trends_Book2_Adj Bench DR 3 for Initial Briefs (Electric) 3" xfId="3918"/>
    <cellStyle name="_NIM 06 Base Case Current Trends_Book2_Electric Rev Req Model (2009 GRC) Rebuttal" xfId="3919"/>
    <cellStyle name="_NIM 06 Base Case Current Trends_Book2_Electric Rev Req Model (2009 GRC) Rebuttal 2" xfId="3920"/>
    <cellStyle name="_NIM 06 Base Case Current Trends_Book2_Electric Rev Req Model (2009 GRC) Rebuttal 2 2" xfId="3921"/>
    <cellStyle name="_NIM 06 Base Case Current Trends_Book2_Electric Rev Req Model (2009 GRC) Rebuttal 3" xfId="3922"/>
    <cellStyle name="_NIM 06 Base Case Current Trends_Book2_Electric Rev Req Model (2009 GRC) Rebuttal REmoval of New  WH Solar AdjustMI" xfId="3923"/>
    <cellStyle name="_NIM 06 Base Case Current Trends_Book2_Electric Rev Req Model (2009 GRC) Rebuttal REmoval of New  WH Solar AdjustMI 2" xfId="3924"/>
    <cellStyle name="_NIM 06 Base Case Current Trends_Book2_Electric Rev Req Model (2009 GRC) Rebuttal REmoval of New  WH Solar AdjustMI 2 2" xfId="3925"/>
    <cellStyle name="_NIM 06 Base Case Current Trends_Book2_Electric Rev Req Model (2009 GRC) Rebuttal REmoval of New  WH Solar AdjustMI 3" xfId="3926"/>
    <cellStyle name="_NIM 06 Base Case Current Trends_Book2_Electric Rev Req Model (2009 GRC) Revised 01-18-2010" xfId="3927"/>
    <cellStyle name="_NIM 06 Base Case Current Trends_Book2_Electric Rev Req Model (2009 GRC) Revised 01-18-2010 2" xfId="3928"/>
    <cellStyle name="_NIM 06 Base Case Current Trends_Book2_Electric Rev Req Model (2009 GRC) Revised 01-18-2010 2 2" xfId="3929"/>
    <cellStyle name="_NIM 06 Base Case Current Trends_Book2_Electric Rev Req Model (2009 GRC) Revised 01-18-2010 3" xfId="3930"/>
    <cellStyle name="_NIM 06 Base Case Current Trends_Book2_Final Order Electric EXHIBIT A-1" xfId="3931"/>
    <cellStyle name="_NIM 06 Base Case Current Trends_Book2_Final Order Electric EXHIBIT A-1 2" xfId="3932"/>
    <cellStyle name="_NIM 06 Base Case Current Trends_Book2_Final Order Electric EXHIBIT A-1 2 2" xfId="3933"/>
    <cellStyle name="_NIM 06 Base Case Current Trends_Book2_Final Order Electric EXHIBIT A-1 3" xfId="3934"/>
    <cellStyle name="_NIM 06 Base Case Current Trends_Chelan PUD Power Costs (8-10)" xfId="3935"/>
    <cellStyle name="_NIM 06 Base Case Current Trends_Confidential Material" xfId="3936"/>
    <cellStyle name="_NIM 06 Base Case Current Trends_DEM-WP(C) Colstrip 12 Coal Cost Forecast 2010GRC" xfId="3937"/>
    <cellStyle name="_NIM 06 Base Case Current Trends_DEM-WP(C) Production O&amp;M 2010GRC As-Filed" xfId="3938"/>
    <cellStyle name="_NIM 06 Base Case Current Trends_DEM-WP(C) Production O&amp;M 2010GRC As-Filed 2" xfId="3939"/>
    <cellStyle name="_NIM 06 Base Case Current Trends_Electric Rev Req Model (2009 GRC) " xfId="3940"/>
    <cellStyle name="_NIM 06 Base Case Current Trends_Electric Rev Req Model (2009 GRC)  2" xfId="3941"/>
    <cellStyle name="_NIM 06 Base Case Current Trends_Electric Rev Req Model (2009 GRC)  2 2" xfId="3942"/>
    <cellStyle name="_NIM 06 Base Case Current Trends_Electric Rev Req Model (2009 GRC)  3" xfId="3943"/>
    <cellStyle name="_NIM 06 Base Case Current Trends_Electric Rev Req Model (2009 GRC) Rebuttal" xfId="3944"/>
    <cellStyle name="_NIM 06 Base Case Current Trends_Electric Rev Req Model (2009 GRC) Rebuttal 2" xfId="3945"/>
    <cellStyle name="_NIM 06 Base Case Current Trends_Electric Rev Req Model (2009 GRC) Rebuttal 2 2" xfId="3946"/>
    <cellStyle name="_NIM 06 Base Case Current Trends_Electric Rev Req Model (2009 GRC) Rebuttal 3" xfId="3947"/>
    <cellStyle name="_NIM 06 Base Case Current Trends_Electric Rev Req Model (2009 GRC) Rebuttal REmoval of New  WH Solar AdjustMI" xfId="3948"/>
    <cellStyle name="_NIM 06 Base Case Current Trends_Electric Rev Req Model (2009 GRC) Rebuttal REmoval of New  WH Solar AdjustMI 2" xfId="3949"/>
    <cellStyle name="_NIM 06 Base Case Current Trends_Electric Rev Req Model (2009 GRC) Rebuttal REmoval of New  WH Solar AdjustMI 2 2" xfId="3950"/>
    <cellStyle name="_NIM 06 Base Case Current Trends_Electric Rev Req Model (2009 GRC) Rebuttal REmoval of New  WH Solar AdjustMI 3" xfId="3951"/>
    <cellStyle name="_NIM 06 Base Case Current Trends_Electric Rev Req Model (2009 GRC) Revised 01-18-2010" xfId="3952"/>
    <cellStyle name="_NIM 06 Base Case Current Trends_Electric Rev Req Model (2009 GRC) Revised 01-18-2010 2" xfId="3953"/>
    <cellStyle name="_NIM 06 Base Case Current Trends_Electric Rev Req Model (2009 GRC) Revised 01-18-2010 2 2" xfId="3954"/>
    <cellStyle name="_NIM 06 Base Case Current Trends_Electric Rev Req Model (2009 GRC) Revised 01-18-2010 3" xfId="3955"/>
    <cellStyle name="_NIM 06 Base Case Current Trends_Electric Rev Req Model (2010 GRC)" xfId="3956"/>
    <cellStyle name="_NIM 06 Base Case Current Trends_Electric Rev Req Model (2010 GRC) SF" xfId="3957"/>
    <cellStyle name="_NIM 06 Base Case Current Trends_Final Order Electric EXHIBIT A-1" xfId="3958"/>
    <cellStyle name="_NIM 06 Base Case Current Trends_Final Order Electric EXHIBIT A-1 2" xfId="3959"/>
    <cellStyle name="_NIM 06 Base Case Current Trends_Final Order Electric EXHIBIT A-1 2 2" xfId="3960"/>
    <cellStyle name="_NIM 06 Base Case Current Trends_Final Order Electric EXHIBIT A-1 3" xfId="3961"/>
    <cellStyle name="_NIM 06 Base Case Current Trends_NIM Summary" xfId="3962"/>
    <cellStyle name="_NIM 06 Base Case Current Trends_NIM Summary 2" xfId="3963"/>
    <cellStyle name="_NIM 06 Base Case Current Trends_Rebuttal Power Costs" xfId="3964"/>
    <cellStyle name="_NIM 06 Base Case Current Trends_Rebuttal Power Costs 2" xfId="3965"/>
    <cellStyle name="_NIM 06 Base Case Current Trends_Rebuttal Power Costs 2 2" xfId="3966"/>
    <cellStyle name="_NIM 06 Base Case Current Trends_Rebuttal Power Costs 3" xfId="3967"/>
    <cellStyle name="_NIM 06 Base Case Current Trends_Rebuttal Power Costs_Adj Bench DR 3 for Initial Briefs (Electric)" xfId="3968"/>
    <cellStyle name="_NIM 06 Base Case Current Trends_Rebuttal Power Costs_Adj Bench DR 3 for Initial Briefs (Electric) 2" xfId="3969"/>
    <cellStyle name="_NIM 06 Base Case Current Trends_Rebuttal Power Costs_Adj Bench DR 3 for Initial Briefs (Electric) 2 2" xfId="3970"/>
    <cellStyle name="_NIM 06 Base Case Current Trends_Rebuttal Power Costs_Adj Bench DR 3 for Initial Briefs (Electric) 3" xfId="3971"/>
    <cellStyle name="_NIM 06 Base Case Current Trends_Rebuttal Power Costs_Electric Rev Req Model (2009 GRC) Rebuttal" xfId="3972"/>
    <cellStyle name="_NIM 06 Base Case Current Trends_Rebuttal Power Costs_Electric Rev Req Model (2009 GRC) Rebuttal 2" xfId="3973"/>
    <cellStyle name="_NIM 06 Base Case Current Trends_Rebuttal Power Costs_Electric Rev Req Model (2009 GRC) Rebuttal 2 2" xfId="3974"/>
    <cellStyle name="_NIM 06 Base Case Current Trends_Rebuttal Power Costs_Electric Rev Req Model (2009 GRC) Rebuttal 3" xfId="3975"/>
    <cellStyle name="_NIM 06 Base Case Current Trends_Rebuttal Power Costs_Electric Rev Req Model (2009 GRC) Rebuttal REmoval of New  WH Solar AdjustMI" xfId="3976"/>
    <cellStyle name="_NIM 06 Base Case Current Trends_Rebuttal Power Costs_Electric Rev Req Model (2009 GRC) Rebuttal REmoval of New  WH Solar AdjustMI 2" xfId="3977"/>
    <cellStyle name="_NIM 06 Base Case Current Trends_Rebuttal Power Costs_Electric Rev Req Model (2009 GRC) Rebuttal REmoval of New  WH Solar AdjustMI 2 2" xfId="3978"/>
    <cellStyle name="_NIM 06 Base Case Current Trends_Rebuttal Power Costs_Electric Rev Req Model (2009 GRC) Rebuttal REmoval of New  WH Solar AdjustMI 3" xfId="3979"/>
    <cellStyle name="_NIM 06 Base Case Current Trends_Rebuttal Power Costs_Electric Rev Req Model (2009 GRC) Revised 01-18-2010" xfId="3980"/>
    <cellStyle name="_NIM 06 Base Case Current Trends_Rebuttal Power Costs_Electric Rev Req Model (2009 GRC) Revised 01-18-2010 2" xfId="3981"/>
    <cellStyle name="_NIM 06 Base Case Current Trends_Rebuttal Power Costs_Electric Rev Req Model (2009 GRC) Revised 01-18-2010 2 2" xfId="3982"/>
    <cellStyle name="_NIM 06 Base Case Current Trends_Rebuttal Power Costs_Electric Rev Req Model (2009 GRC) Revised 01-18-2010 3" xfId="3983"/>
    <cellStyle name="_NIM 06 Base Case Current Trends_Rebuttal Power Costs_Final Order Electric EXHIBIT A-1" xfId="3984"/>
    <cellStyle name="_NIM 06 Base Case Current Trends_Rebuttal Power Costs_Final Order Electric EXHIBIT A-1 2" xfId="3985"/>
    <cellStyle name="_NIM 06 Base Case Current Trends_Rebuttal Power Costs_Final Order Electric EXHIBIT A-1 2 2" xfId="3986"/>
    <cellStyle name="_NIM 06 Base Case Current Trends_Rebuttal Power Costs_Final Order Electric EXHIBIT A-1 3" xfId="3987"/>
    <cellStyle name="_NIM 06 Base Case Current Trends_TENASKA REGULATORY ASSET" xfId="3988"/>
    <cellStyle name="_NIM 06 Base Case Current Trends_TENASKA REGULATORY ASSET 2" xfId="3989"/>
    <cellStyle name="_NIM 06 Base Case Current Trends_TENASKA REGULATORY ASSET 2 2" xfId="3990"/>
    <cellStyle name="_NIM 06 Base Case Current Trends_TENASKA REGULATORY ASSET 3" xfId="3991"/>
    <cellStyle name="_NIM Summary 09GRC" xfId="3992"/>
    <cellStyle name="_NIM Summary 09GRC 2" xfId="3993"/>
    <cellStyle name="_NIM Summary 09GRC_NIM Summary" xfId="3994"/>
    <cellStyle name="_NIM Summary 09GRC_NIM Summary 2" xfId="3995"/>
    <cellStyle name="_PC DRAFT 10 15 07" xfId="3996"/>
    <cellStyle name="_PCA 7 - Exhibit D update 9_30_2008" xfId="3997"/>
    <cellStyle name="_PCA 7 - Exhibit D update 9_30_2008 2" xfId="3998"/>
    <cellStyle name="_PCA 7 - Exhibit D update 9_30_2008_Chelan PUD Power Costs (8-10)" xfId="3999"/>
    <cellStyle name="_PCA 7 - Exhibit D update 9_30_2008_NIM Summary" xfId="4000"/>
    <cellStyle name="_PCA 7 - Exhibit D update 9_30_2008_NIM Summary 2" xfId="4001"/>
    <cellStyle name="_PCA 7 - Exhibit D update 9_30_2008_Transmission Workbook for May BOD" xfId="4002"/>
    <cellStyle name="_PCA 7 - Exhibit D update 9_30_2008_Transmission Workbook for May BOD 2" xfId="4003"/>
    <cellStyle name="_PCA 7 - Exhibit D update 9_30_2008_Wind Integration 10GRC" xfId="4004"/>
    <cellStyle name="_PCA 7 - Exhibit D update 9_30_2008_Wind Integration 10GRC 2" xfId="4005"/>
    <cellStyle name="_Portfolio SPlan Base Case.xls Chart 1" xfId="4006"/>
    <cellStyle name="_Portfolio SPlan Base Case.xls Chart 1 2" xfId="4007"/>
    <cellStyle name="_Portfolio SPlan Base Case.xls Chart 1 2 2" xfId="4008"/>
    <cellStyle name="_Portfolio SPlan Base Case.xls Chart 1 3" xfId="4009"/>
    <cellStyle name="_Portfolio SPlan Base Case.xls Chart 1_Adj Bench DR 3 for Initial Briefs (Electric)" xfId="4010"/>
    <cellStyle name="_Portfolio SPlan Base Case.xls Chart 1_Adj Bench DR 3 for Initial Briefs (Electric) 2" xfId="4011"/>
    <cellStyle name="_Portfolio SPlan Base Case.xls Chart 1_Adj Bench DR 3 for Initial Briefs (Electric) 2 2" xfId="4012"/>
    <cellStyle name="_Portfolio SPlan Base Case.xls Chart 1_Adj Bench DR 3 for Initial Briefs (Electric) 3" xfId="4013"/>
    <cellStyle name="_Portfolio SPlan Base Case.xls Chart 1_Book1" xfId="4014"/>
    <cellStyle name="_Portfolio SPlan Base Case.xls Chart 1_Book2" xfId="4015"/>
    <cellStyle name="_Portfolio SPlan Base Case.xls Chart 1_Book2 2" xfId="4016"/>
    <cellStyle name="_Portfolio SPlan Base Case.xls Chart 1_Book2 2 2" xfId="4017"/>
    <cellStyle name="_Portfolio SPlan Base Case.xls Chart 1_Book2 3" xfId="4018"/>
    <cellStyle name="_Portfolio SPlan Base Case.xls Chart 1_Book2_Adj Bench DR 3 for Initial Briefs (Electric)" xfId="4019"/>
    <cellStyle name="_Portfolio SPlan Base Case.xls Chart 1_Book2_Adj Bench DR 3 for Initial Briefs (Electric) 2" xfId="4020"/>
    <cellStyle name="_Portfolio SPlan Base Case.xls Chart 1_Book2_Adj Bench DR 3 for Initial Briefs (Electric) 2 2" xfId="4021"/>
    <cellStyle name="_Portfolio SPlan Base Case.xls Chart 1_Book2_Adj Bench DR 3 for Initial Briefs (Electric) 3" xfId="4022"/>
    <cellStyle name="_Portfolio SPlan Base Case.xls Chart 1_Book2_Electric Rev Req Model (2009 GRC) Rebuttal" xfId="4023"/>
    <cellStyle name="_Portfolio SPlan Base Case.xls Chart 1_Book2_Electric Rev Req Model (2009 GRC) Rebuttal 2" xfId="4024"/>
    <cellStyle name="_Portfolio SPlan Base Case.xls Chart 1_Book2_Electric Rev Req Model (2009 GRC) Rebuttal 2 2" xfId="4025"/>
    <cellStyle name="_Portfolio SPlan Base Case.xls Chart 1_Book2_Electric Rev Req Model (2009 GRC) Rebuttal 3" xfId="4026"/>
    <cellStyle name="_Portfolio SPlan Base Case.xls Chart 1_Book2_Electric Rev Req Model (2009 GRC) Rebuttal REmoval of New  WH Solar AdjustMI" xfId="4027"/>
    <cellStyle name="_Portfolio SPlan Base Case.xls Chart 1_Book2_Electric Rev Req Model (2009 GRC) Rebuttal REmoval of New  WH Solar AdjustMI 2" xfId="4028"/>
    <cellStyle name="_Portfolio SPlan Base Case.xls Chart 1_Book2_Electric Rev Req Model (2009 GRC) Rebuttal REmoval of New  WH Solar AdjustMI 2 2" xfId="4029"/>
    <cellStyle name="_Portfolio SPlan Base Case.xls Chart 1_Book2_Electric Rev Req Model (2009 GRC) Rebuttal REmoval of New  WH Solar AdjustMI 3" xfId="4030"/>
    <cellStyle name="_Portfolio SPlan Base Case.xls Chart 1_Book2_Electric Rev Req Model (2009 GRC) Revised 01-18-2010" xfId="4031"/>
    <cellStyle name="_Portfolio SPlan Base Case.xls Chart 1_Book2_Electric Rev Req Model (2009 GRC) Revised 01-18-2010 2" xfId="4032"/>
    <cellStyle name="_Portfolio SPlan Base Case.xls Chart 1_Book2_Electric Rev Req Model (2009 GRC) Revised 01-18-2010 2 2" xfId="4033"/>
    <cellStyle name="_Portfolio SPlan Base Case.xls Chart 1_Book2_Electric Rev Req Model (2009 GRC) Revised 01-18-2010 3" xfId="4034"/>
    <cellStyle name="_Portfolio SPlan Base Case.xls Chart 1_Book2_Final Order Electric EXHIBIT A-1" xfId="4035"/>
    <cellStyle name="_Portfolio SPlan Base Case.xls Chart 1_Book2_Final Order Electric EXHIBIT A-1 2" xfId="4036"/>
    <cellStyle name="_Portfolio SPlan Base Case.xls Chart 1_Book2_Final Order Electric EXHIBIT A-1 2 2" xfId="4037"/>
    <cellStyle name="_Portfolio SPlan Base Case.xls Chart 1_Book2_Final Order Electric EXHIBIT A-1 3" xfId="4038"/>
    <cellStyle name="_Portfolio SPlan Base Case.xls Chart 1_Chelan PUD Power Costs (8-10)" xfId="4039"/>
    <cellStyle name="_Portfolio SPlan Base Case.xls Chart 1_Confidential Material" xfId="4040"/>
    <cellStyle name="_Portfolio SPlan Base Case.xls Chart 1_DEM-WP(C) Colstrip 12 Coal Cost Forecast 2010GRC" xfId="4041"/>
    <cellStyle name="_Portfolio SPlan Base Case.xls Chart 1_DEM-WP(C) Production O&amp;M 2010GRC As-Filed" xfId="4042"/>
    <cellStyle name="_Portfolio SPlan Base Case.xls Chart 1_DEM-WP(C) Production O&amp;M 2010GRC As-Filed 2" xfId="4043"/>
    <cellStyle name="_Portfolio SPlan Base Case.xls Chart 1_Electric Rev Req Model (2009 GRC) " xfId="4044"/>
    <cellStyle name="_Portfolio SPlan Base Case.xls Chart 1_Electric Rev Req Model (2009 GRC)  2" xfId="4045"/>
    <cellStyle name="_Portfolio SPlan Base Case.xls Chart 1_Electric Rev Req Model (2009 GRC)  2 2" xfId="4046"/>
    <cellStyle name="_Portfolio SPlan Base Case.xls Chart 1_Electric Rev Req Model (2009 GRC)  3" xfId="4047"/>
    <cellStyle name="_Portfolio SPlan Base Case.xls Chart 1_Electric Rev Req Model (2009 GRC) Rebuttal" xfId="4048"/>
    <cellStyle name="_Portfolio SPlan Base Case.xls Chart 1_Electric Rev Req Model (2009 GRC) Rebuttal 2" xfId="4049"/>
    <cellStyle name="_Portfolio SPlan Base Case.xls Chart 1_Electric Rev Req Model (2009 GRC) Rebuttal 2 2" xfId="4050"/>
    <cellStyle name="_Portfolio SPlan Base Case.xls Chart 1_Electric Rev Req Model (2009 GRC) Rebuttal 3" xfId="4051"/>
    <cellStyle name="_Portfolio SPlan Base Case.xls Chart 1_Electric Rev Req Model (2009 GRC) Rebuttal REmoval of New  WH Solar AdjustMI" xfId="4052"/>
    <cellStyle name="_Portfolio SPlan Base Case.xls Chart 1_Electric Rev Req Model (2009 GRC) Rebuttal REmoval of New  WH Solar AdjustMI 2" xfId="4053"/>
    <cellStyle name="_Portfolio SPlan Base Case.xls Chart 1_Electric Rev Req Model (2009 GRC) Rebuttal REmoval of New  WH Solar AdjustMI 2 2" xfId="4054"/>
    <cellStyle name="_Portfolio SPlan Base Case.xls Chart 1_Electric Rev Req Model (2009 GRC) Rebuttal REmoval of New  WH Solar AdjustMI 3" xfId="4055"/>
    <cellStyle name="_Portfolio SPlan Base Case.xls Chart 1_Electric Rev Req Model (2009 GRC) Revised 01-18-2010" xfId="4056"/>
    <cellStyle name="_Portfolio SPlan Base Case.xls Chart 1_Electric Rev Req Model (2009 GRC) Revised 01-18-2010 2" xfId="4057"/>
    <cellStyle name="_Portfolio SPlan Base Case.xls Chart 1_Electric Rev Req Model (2009 GRC) Revised 01-18-2010 2 2" xfId="4058"/>
    <cellStyle name="_Portfolio SPlan Base Case.xls Chart 1_Electric Rev Req Model (2009 GRC) Revised 01-18-2010 3" xfId="4059"/>
    <cellStyle name="_Portfolio SPlan Base Case.xls Chart 1_Electric Rev Req Model (2010 GRC)" xfId="4060"/>
    <cellStyle name="_Portfolio SPlan Base Case.xls Chart 1_Electric Rev Req Model (2010 GRC) SF" xfId="4061"/>
    <cellStyle name="_Portfolio SPlan Base Case.xls Chart 1_Final Order Electric EXHIBIT A-1" xfId="4062"/>
    <cellStyle name="_Portfolio SPlan Base Case.xls Chart 1_Final Order Electric EXHIBIT A-1 2" xfId="4063"/>
    <cellStyle name="_Portfolio SPlan Base Case.xls Chart 1_Final Order Electric EXHIBIT A-1 2 2" xfId="4064"/>
    <cellStyle name="_Portfolio SPlan Base Case.xls Chart 1_Final Order Electric EXHIBIT A-1 3" xfId="4065"/>
    <cellStyle name="_Portfolio SPlan Base Case.xls Chart 1_NIM Summary" xfId="4066"/>
    <cellStyle name="_Portfolio SPlan Base Case.xls Chart 1_NIM Summary 2" xfId="4067"/>
    <cellStyle name="_Portfolio SPlan Base Case.xls Chart 1_Rebuttal Power Costs" xfId="4068"/>
    <cellStyle name="_Portfolio SPlan Base Case.xls Chart 1_Rebuttal Power Costs 2" xfId="4069"/>
    <cellStyle name="_Portfolio SPlan Base Case.xls Chart 1_Rebuttal Power Costs 2 2" xfId="4070"/>
    <cellStyle name="_Portfolio SPlan Base Case.xls Chart 1_Rebuttal Power Costs 3" xfId="4071"/>
    <cellStyle name="_Portfolio SPlan Base Case.xls Chart 1_Rebuttal Power Costs_Adj Bench DR 3 for Initial Briefs (Electric)" xfId="4072"/>
    <cellStyle name="_Portfolio SPlan Base Case.xls Chart 1_Rebuttal Power Costs_Adj Bench DR 3 for Initial Briefs (Electric) 2" xfId="4073"/>
    <cellStyle name="_Portfolio SPlan Base Case.xls Chart 1_Rebuttal Power Costs_Adj Bench DR 3 for Initial Briefs (Electric) 2 2" xfId="4074"/>
    <cellStyle name="_Portfolio SPlan Base Case.xls Chart 1_Rebuttal Power Costs_Adj Bench DR 3 for Initial Briefs (Electric) 3" xfId="4075"/>
    <cellStyle name="_Portfolio SPlan Base Case.xls Chart 1_Rebuttal Power Costs_Electric Rev Req Model (2009 GRC) Rebuttal" xfId="4076"/>
    <cellStyle name="_Portfolio SPlan Base Case.xls Chart 1_Rebuttal Power Costs_Electric Rev Req Model (2009 GRC) Rebuttal 2" xfId="4077"/>
    <cellStyle name="_Portfolio SPlan Base Case.xls Chart 1_Rebuttal Power Costs_Electric Rev Req Model (2009 GRC) Rebuttal 2 2" xfId="4078"/>
    <cellStyle name="_Portfolio SPlan Base Case.xls Chart 1_Rebuttal Power Costs_Electric Rev Req Model (2009 GRC) Rebuttal 3" xfId="4079"/>
    <cellStyle name="_Portfolio SPlan Base Case.xls Chart 1_Rebuttal Power Costs_Electric Rev Req Model (2009 GRC) Rebuttal REmoval of New  WH Solar AdjustMI" xfId="4080"/>
    <cellStyle name="_Portfolio SPlan Base Case.xls Chart 1_Rebuttal Power Costs_Electric Rev Req Model (2009 GRC) Rebuttal REmoval of New  WH Solar AdjustMI 2" xfId="4081"/>
    <cellStyle name="_Portfolio SPlan Base Case.xls Chart 1_Rebuttal Power Costs_Electric Rev Req Model (2009 GRC) Rebuttal REmoval of New  WH Solar AdjustMI 2 2" xfId="4082"/>
    <cellStyle name="_Portfolio SPlan Base Case.xls Chart 1_Rebuttal Power Costs_Electric Rev Req Model (2009 GRC) Rebuttal REmoval of New  WH Solar AdjustMI 3" xfId="4083"/>
    <cellStyle name="_Portfolio SPlan Base Case.xls Chart 1_Rebuttal Power Costs_Electric Rev Req Model (2009 GRC) Revised 01-18-2010" xfId="4084"/>
    <cellStyle name="_Portfolio SPlan Base Case.xls Chart 1_Rebuttal Power Costs_Electric Rev Req Model (2009 GRC) Revised 01-18-2010 2" xfId="4085"/>
    <cellStyle name="_Portfolio SPlan Base Case.xls Chart 1_Rebuttal Power Costs_Electric Rev Req Model (2009 GRC) Revised 01-18-2010 2 2" xfId="4086"/>
    <cellStyle name="_Portfolio SPlan Base Case.xls Chart 1_Rebuttal Power Costs_Electric Rev Req Model (2009 GRC) Revised 01-18-2010 3" xfId="4087"/>
    <cellStyle name="_Portfolio SPlan Base Case.xls Chart 1_Rebuttal Power Costs_Final Order Electric EXHIBIT A-1" xfId="4088"/>
    <cellStyle name="_Portfolio SPlan Base Case.xls Chart 1_Rebuttal Power Costs_Final Order Electric EXHIBIT A-1 2" xfId="4089"/>
    <cellStyle name="_Portfolio SPlan Base Case.xls Chart 1_Rebuttal Power Costs_Final Order Electric EXHIBIT A-1 2 2" xfId="4090"/>
    <cellStyle name="_Portfolio SPlan Base Case.xls Chart 1_Rebuttal Power Costs_Final Order Electric EXHIBIT A-1 3" xfId="4091"/>
    <cellStyle name="_Portfolio SPlan Base Case.xls Chart 1_TENASKA REGULATORY ASSET" xfId="4092"/>
    <cellStyle name="_Portfolio SPlan Base Case.xls Chart 1_TENASKA REGULATORY ASSET 2" xfId="4093"/>
    <cellStyle name="_Portfolio SPlan Base Case.xls Chart 1_TENASKA REGULATORY ASSET 2 2" xfId="4094"/>
    <cellStyle name="_Portfolio SPlan Base Case.xls Chart 1_TENASKA REGULATORY ASSET 3" xfId="4095"/>
    <cellStyle name="_Portfolio SPlan Base Case.xls Chart 2" xfId="4096"/>
    <cellStyle name="_Portfolio SPlan Base Case.xls Chart 2 2" xfId="4097"/>
    <cellStyle name="_Portfolio SPlan Base Case.xls Chart 2 2 2" xfId="4098"/>
    <cellStyle name="_Portfolio SPlan Base Case.xls Chart 2 3" xfId="4099"/>
    <cellStyle name="_Portfolio SPlan Base Case.xls Chart 2_Adj Bench DR 3 for Initial Briefs (Electric)" xfId="4100"/>
    <cellStyle name="_Portfolio SPlan Base Case.xls Chart 2_Adj Bench DR 3 for Initial Briefs (Electric) 2" xfId="4101"/>
    <cellStyle name="_Portfolio SPlan Base Case.xls Chart 2_Adj Bench DR 3 for Initial Briefs (Electric) 2 2" xfId="4102"/>
    <cellStyle name="_Portfolio SPlan Base Case.xls Chart 2_Adj Bench DR 3 for Initial Briefs (Electric) 3" xfId="4103"/>
    <cellStyle name="_Portfolio SPlan Base Case.xls Chart 2_Book1" xfId="4104"/>
    <cellStyle name="_Portfolio SPlan Base Case.xls Chart 2_Book2" xfId="4105"/>
    <cellStyle name="_Portfolio SPlan Base Case.xls Chart 2_Book2 2" xfId="4106"/>
    <cellStyle name="_Portfolio SPlan Base Case.xls Chart 2_Book2 2 2" xfId="4107"/>
    <cellStyle name="_Portfolio SPlan Base Case.xls Chart 2_Book2 3" xfId="4108"/>
    <cellStyle name="_Portfolio SPlan Base Case.xls Chart 2_Book2_Adj Bench DR 3 for Initial Briefs (Electric)" xfId="4109"/>
    <cellStyle name="_Portfolio SPlan Base Case.xls Chart 2_Book2_Adj Bench DR 3 for Initial Briefs (Electric) 2" xfId="4110"/>
    <cellStyle name="_Portfolio SPlan Base Case.xls Chart 2_Book2_Adj Bench DR 3 for Initial Briefs (Electric) 2 2" xfId="4111"/>
    <cellStyle name="_Portfolio SPlan Base Case.xls Chart 2_Book2_Adj Bench DR 3 for Initial Briefs (Electric) 3" xfId="4112"/>
    <cellStyle name="_Portfolio SPlan Base Case.xls Chart 2_Book2_Electric Rev Req Model (2009 GRC) Rebuttal" xfId="4113"/>
    <cellStyle name="_Portfolio SPlan Base Case.xls Chart 2_Book2_Electric Rev Req Model (2009 GRC) Rebuttal 2" xfId="4114"/>
    <cellStyle name="_Portfolio SPlan Base Case.xls Chart 2_Book2_Electric Rev Req Model (2009 GRC) Rebuttal 2 2" xfId="4115"/>
    <cellStyle name="_Portfolio SPlan Base Case.xls Chart 2_Book2_Electric Rev Req Model (2009 GRC) Rebuttal 3" xfId="4116"/>
    <cellStyle name="_Portfolio SPlan Base Case.xls Chart 2_Book2_Electric Rev Req Model (2009 GRC) Rebuttal REmoval of New  WH Solar AdjustMI" xfId="4117"/>
    <cellStyle name="_Portfolio SPlan Base Case.xls Chart 2_Book2_Electric Rev Req Model (2009 GRC) Rebuttal REmoval of New  WH Solar AdjustMI 2" xfId="4118"/>
    <cellStyle name="_Portfolio SPlan Base Case.xls Chart 2_Book2_Electric Rev Req Model (2009 GRC) Rebuttal REmoval of New  WH Solar AdjustMI 2 2" xfId="4119"/>
    <cellStyle name="_Portfolio SPlan Base Case.xls Chart 2_Book2_Electric Rev Req Model (2009 GRC) Rebuttal REmoval of New  WH Solar AdjustMI 3" xfId="4120"/>
    <cellStyle name="_Portfolio SPlan Base Case.xls Chart 2_Book2_Electric Rev Req Model (2009 GRC) Revised 01-18-2010" xfId="4121"/>
    <cellStyle name="_Portfolio SPlan Base Case.xls Chart 2_Book2_Electric Rev Req Model (2009 GRC) Revised 01-18-2010 2" xfId="4122"/>
    <cellStyle name="_Portfolio SPlan Base Case.xls Chart 2_Book2_Electric Rev Req Model (2009 GRC) Revised 01-18-2010 2 2" xfId="4123"/>
    <cellStyle name="_Portfolio SPlan Base Case.xls Chart 2_Book2_Electric Rev Req Model (2009 GRC) Revised 01-18-2010 3" xfId="4124"/>
    <cellStyle name="_Portfolio SPlan Base Case.xls Chart 2_Book2_Final Order Electric EXHIBIT A-1" xfId="4125"/>
    <cellStyle name="_Portfolio SPlan Base Case.xls Chart 2_Book2_Final Order Electric EXHIBIT A-1 2" xfId="4126"/>
    <cellStyle name="_Portfolio SPlan Base Case.xls Chart 2_Book2_Final Order Electric EXHIBIT A-1 2 2" xfId="4127"/>
    <cellStyle name="_Portfolio SPlan Base Case.xls Chart 2_Book2_Final Order Electric EXHIBIT A-1 3" xfId="4128"/>
    <cellStyle name="_Portfolio SPlan Base Case.xls Chart 2_Chelan PUD Power Costs (8-10)" xfId="4129"/>
    <cellStyle name="_Portfolio SPlan Base Case.xls Chart 2_Confidential Material" xfId="4130"/>
    <cellStyle name="_Portfolio SPlan Base Case.xls Chart 2_DEM-WP(C) Colstrip 12 Coal Cost Forecast 2010GRC" xfId="4131"/>
    <cellStyle name="_Portfolio SPlan Base Case.xls Chart 2_DEM-WP(C) Production O&amp;M 2010GRC As-Filed" xfId="4132"/>
    <cellStyle name="_Portfolio SPlan Base Case.xls Chart 2_DEM-WP(C) Production O&amp;M 2010GRC As-Filed 2" xfId="4133"/>
    <cellStyle name="_Portfolio SPlan Base Case.xls Chart 2_Electric Rev Req Model (2009 GRC) " xfId="4134"/>
    <cellStyle name="_Portfolio SPlan Base Case.xls Chart 2_Electric Rev Req Model (2009 GRC)  2" xfId="4135"/>
    <cellStyle name="_Portfolio SPlan Base Case.xls Chart 2_Electric Rev Req Model (2009 GRC)  2 2" xfId="4136"/>
    <cellStyle name="_Portfolio SPlan Base Case.xls Chart 2_Electric Rev Req Model (2009 GRC)  3" xfId="4137"/>
    <cellStyle name="_Portfolio SPlan Base Case.xls Chart 2_Electric Rev Req Model (2009 GRC)  4" xfId="4138"/>
    <cellStyle name="_Portfolio SPlan Base Case.xls Chart 2_Electric Rev Req Model (2009 GRC) Rebuttal" xfId="4139"/>
    <cellStyle name="_Portfolio SPlan Base Case.xls Chart 2_Electric Rev Req Model (2009 GRC) Rebuttal 2" xfId="4140"/>
    <cellStyle name="_Portfolio SPlan Base Case.xls Chart 2_Electric Rev Req Model (2009 GRC) Rebuttal 2 2" xfId="4141"/>
    <cellStyle name="_Portfolio SPlan Base Case.xls Chart 2_Electric Rev Req Model (2009 GRC) Rebuttal 3" xfId="4142"/>
    <cellStyle name="_Portfolio SPlan Base Case.xls Chart 2_Electric Rev Req Model (2009 GRC) Rebuttal 4" xfId="4143"/>
    <cellStyle name="_Portfolio SPlan Base Case.xls Chart 2_Electric Rev Req Model (2009 GRC) Rebuttal REmoval of New  WH Solar AdjustMI" xfId="4144"/>
    <cellStyle name="_Portfolio SPlan Base Case.xls Chart 2_Electric Rev Req Model (2009 GRC) Rebuttal REmoval of New  WH Solar AdjustMI 2" xfId="4145"/>
    <cellStyle name="_Portfolio SPlan Base Case.xls Chart 2_Electric Rev Req Model (2009 GRC) Rebuttal REmoval of New  WH Solar AdjustMI 2 2" xfId="4146"/>
    <cellStyle name="_Portfolio SPlan Base Case.xls Chart 2_Electric Rev Req Model (2009 GRC) Rebuttal REmoval of New  WH Solar AdjustMI 3" xfId="4147"/>
    <cellStyle name="_Portfolio SPlan Base Case.xls Chart 2_Electric Rev Req Model (2009 GRC) Rebuttal REmoval of New  WH Solar AdjustMI 4" xfId="4148"/>
    <cellStyle name="_Portfolio SPlan Base Case.xls Chart 2_Electric Rev Req Model (2009 GRC) Revised 01-18-2010" xfId="4149"/>
    <cellStyle name="_Portfolio SPlan Base Case.xls Chart 2_Electric Rev Req Model (2009 GRC) Revised 01-18-2010 2" xfId="4150"/>
    <cellStyle name="_Portfolio SPlan Base Case.xls Chart 2_Electric Rev Req Model (2009 GRC) Revised 01-18-2010 2 2" xfId="4151"/>
    <cellStyle name="_Portfolio SPlan Base Case.xls Chart 2_Electric Rev Req Model (2009 GRC) Revised 01-18-2010 3" xfId="4152"/>
    <cellStyle name="_Portfolio SPlan Base Case.xls Chart 2_Electric Rev Req Model (2009 GRC) Revised 01-18-2010 4" xfId="4153"/>
    <cellStyle name="_Portfolio SPlan Base Case.xls Chart 2_Electric Rev Req Model (2010 GRC)" xfId="4154"/>
    <cellStyle name="_Portfolio SPlan Base Case.xls Chart 2_Electric Rev Req Model (2010 GRC) SF" xfId="4155"/>
    <cellStyle name="_Portfolio SPlan Base Case.xls Chart 2_Final Order Electric EXHIBIT A-1" xfId="4156"/>
    <cellStyle name="_Portfolio SPlan Base Case.xls Chart 2_Final Order Electric EXHIBIT A-1 2" xfId="4157"/>
    <cellStyle name="_Portfolio SPlan Base Case.xls Chart 2_Final Order Electric EXHIBIT A-1 2 2" xfId="4158"/>
    <cellStyle name="_Portfolio SPlan Base Case.xls Chart 2_Final Order Electric EXHIBIT A-1 3" xfId="4159"/>
    <cellStyle name="_Portfolio SPlan Base Case.xls Chart 2_Final Order Electric EXHIBIT A-1 4" xfId="4160"/>
    <cellStyle name="_Portfolio SPlan Base Case.xls Chart 2_NIM Summary" xfId="4161"/>
    <cellStyle name="_Portfolio SPlan Base Case.xls Chart 2_NIM Summary 2" xfId="4162"/>
    <cellStyle name="_Portfolio SPlan Base Case.xls Chart 2_Rebuttal Power Costs" xfId="4163"/>
    <cellStyle name="_Portfolio SPlan Base Case.xls Chart 2_Rebuttal Power Costs 2" xfId="4164"/>
    <cellStyle name="_Portfolio SPlan Base Case.xls Chart 2_Rebuttal Power Costs 2 2" xfId="4165"/>
    <cellStyle name="_Portfolio SPlan Base Case.xls Chart 2_Rebuttal Power Costs 3" xfId="4166"/>
    <cellStyle name="_Portfolio SPlan Base Case.xls Chart 2_Rebuttal Power Costs 4" xfId="4167"/>
    <cellStyle name="_Portfolio SPlan Base Case.xls Chart 2_Rebuttal Power Costs_Adj Bench DR 3 for Initial Briefs (Electric)" xfId="4168"/>
    <cellStyle name="_Portfolio SPlan Base Case.xls Chart 2_Rebuttal Power Costs_Adj Bench DR 3 for Initial Briefs (Electric) 2" xfId="4169"/>
    <cellStyle name="_Portfolio SPlan Base Case.xls Chart 2_Rebuttal Power Costs_Adj Bench DR 3 for Initial Briefs (Electric) 2 2" xfId="4170"/>
    <cellStyle name="_Portfolio SPlan Base Case.xls Chart 2_Rebuttal Power Costs_Adj Bench DR 3 for Initial Briefs (Electric) 3" xfId="4171"/>
    <cellStyle name="_Portfolio SPlan Base Case.xls Chart 2_Rebuttal Power Costs_Adj Bench DR 3 for Initial Briefs (Electric) 4" xfId="4172"/>
    <cellStyle name="_Portfolio SPlan Base Case.xls Chart 2_Rebuttal Power Costs_Electric Rev Req Model (2009 GRC) Rebuttal" xfId="4173"/>
    <cellStyle name="_Portfolio SPlan Base Case.xls Chart 2_Rebuttal Power Costs_Electric Rev Req Model (2009 GRC) Rebuttal 2" xfId="4174"/>
    <cellStyle name="_Portfolio SPlan Base Case.xls Chart 2_Rebuttal Power Costs_Electric Rev Req Model (2009 GRC) Rebuttal 2 2" xfId="4175"/>
    <cellStyle name="_Portfolio SPlan Base Case.xls Chart 2_Rebuttal Power Costs_Electric Rev Req Model (2009 GRC) Rebuttal 3" xfId="4176"/>
    <cellStyle name="_Portfolio SPlan Base Case.xls Chart 2_Rebuttal Power Costs_Electric Rev Req Model (2009 GRC) Rebuttal 4" xfId="4177"/>
    <cellStyle name="_Portfolio SPlan Base Case.xls Chart 2_Rebuttal Power Costs_Electric Rev Req Model (2009 GRC) Rebuttal REmoval of New  WH Solar AdjustMI" xfId="4178"/>
    <cellStyle name="_Portfolio SPlan Base Case.xls Chart 2_Rebuttal Power Costs_Electric Rev Req Model (2009 GRC) Rebuttal REmoval of New  WH Solar AdjustMI 2" xfId="4179"/>
    <cellStyle name="_Portfolio SPlan Base Case.xls Chart 2_Rebuttal Power Costs_Electric Rev Req Model (2009 GRC) Rebuttal REmoval of New  WH Solar AdjustMI 2 2" xfId="4180"/>
    <cellStyle name="_Portfolio SPlan Base Case.xls Chart 2_Rebuttal Power Costs_Electric Rev Req Model (2009 GRC) Rebuttal REmoval of New  WH Solar AdjustMI 3" xfId="4181"/>
    <cellStyle name="_Portfolio SPlan Base Case.xls Chart 2_Rebuttal Power Costs_Electric Rev Req Model (2009 GRC) Rebuttal REmoval of New  WH Solar AdjustMI 4" xfId="4182"/>
    <cellStyle name="_Portfolio SPlan Base Case.xls Chart 2_Rebuttal Power Costs_Electric Rev Req Model (2009 GRC) Revised 01-18-2010" xfId="4183"/>
    <cellStyle name="_Portfolio SPlan Base Case.xls Chart 2_Rebuttal Power Costs_Electric Rev Req Model (2009 GRC) Revised 01-18-2010 2" xfId="4184"/>
    <cellStyle name="_Portfolio SPlan Base Case.xls Chart 2_Rebuttal Power Costs_Electric Rev Req Model (2009 GRC) Revised 01-18-2010 2 2" xfId="4185"/>
    <cellStyle name="_Portfolio SPlan Base Case.xls Chart 2_Rebuttal Power Costs_Electric Rev Req Model (2009 GRC) Revised 01-18-2010 3" xfId="4186"/>
    <cellStyle name="_Portfolio SPlan Base Case.xls Chart 2_Rebuttal Power Costs_Electric Rev Req Model (2009 GRC) Revised 01-18-2010 4" xfId="4187"/>
    <cellStyle name="_Portfolio SPlan Base Case.xls Chart 2_Rebuttal Power Costs_Final Order Electric EXHIBIT A-1" xfId="4188"/>
    <cellStyle name="_Portfolio SPlan Base Case.xls Chart 2_Rebuttal Power Costs_Final Order Electric EXHIBIT A-1 2" xfId="4189"/>
    <cellStyle name="_Portfolio SPlan Base Case.xls Chart 2_Rebuttal Power Costs_Final Order Electric EXHIBIT A-1 2 2" xfId="4190"/>
    <cellStyle name="_Portfolio SPlan Base Case.xls Chart 2_Rebuttal Power Costs_Final Order Electric EXHIBIT A-1 3" xfId="4191"/>
    <cellStyle name="_Portfolio SPlan Base Case.xls Chart 2_Rebuttal Power Costs_Final Order Electric EXHIBIT A-1 4" xfId="4192"/>
    <cellStyle name="_Portfolio SPlan Base Case.xls Chart 2_TENASKA REGULATORY ASSET" xfId="4193"/>
    <cellStyle name="_Portfolio SPlan Base Case.xls Chart 2_TENASKA REGULATORY ASSET 2" xfId="4194"/>
    <cellStyle name="_Portfolio SPlan Base Case.xls Chart 2_TENASKA REGULATORY ASSET 2 2" xfId="4195"/>
    <cellStyle name="_Portfolio SPlan Base Case.xls Chart 2_TENASKA REGULATORY ASSET 3" xfId="4196"/>
    <cellStyle name="_Portfolio SPlan Base Case.xls Chart 2_TENASKA REGULATORY ASSET 4" xfId="4197"/>
    <cellStyle name="_Portfolio SPlan Base Case.xls Chart 3" xfId="4198"/>
    <cellStyle name="_Portfolio SPlan Base Case.xls Chart 3 2" xfId="4199"/>
    <cellStyle name="_Portfolio SPlan Base Case.xls Chart 3 2 2" xfId="4200"/>
    <cellStyle name="_Portfolio SPlan Base Case.xls Chart 3 3" xfId="4201"/>
    <cellStyle name="_Portfolio SPlan Base Case.xls Chart 3 4" xfId="4202"/>
    <cellStyle name="_Portfolio SPlan Base Case.xls Chart 3_Adj Bench DR 3 for Initial Briefs (Electric)" xfId="4203"/>
    <cellStyle name="_Portfolio SPlan Base Case.xls Chart 3_Adj Bench DR 3 for Initial Briefs (Electric) 2" xfId="4204"/>
    <cellStyle name="_Portfolio SPlan Base Case.xls Chart 3_Adj Bench DR 3 for Initial Briefs (Electric) 2 2" xfId="4205"/>
    <cellStyle name="_Portfolio SPlan Base Case.xls Chart 3_Adj Bench DR 3 for Initial Briefs (Electric) 3" xfId="4206"/>
    <cellStyle name="_Portfolio SPlan Base Case.xls Chart 3_Adj Bench DR 3 for Initial Briefs (Electric) 4" xfId="4207"/>
    <cellStyle name="_Portfolio SPlan Base Case.xls Chart 3_Book1" xfId="4208"/>
    <cellStyle name="_Portfolio SPlan Base Case.xls Chart 3_Book2" xfId="4209"/>
    <cellStyle name="_Portfolio SPlan Base Case.xls Chart 3_Book2 2" xfId="4210"/>
    <cellStyle name="_Portfolio SPlan Base Case.xls Chart 3_Book2 2 2" xfId="4211"/>
    <cellStyle name="_Portfolio SPlan Base Case.xls Chart 3_Book2 3" xfId="4212"/>
    <cellStyle name="_Portfolio SPlan Base Case.xls Chart 3_Book2 4" xfId="4213"/>
    <cellStyle name="_Portfolio SPlan Base Case.xls Chart 3_Book2_Adj Bench DR 3 for Initial Briefs (Electric)" xfId="4214"/>
    <cellStyle name="_Portfolio SPlan Base Case.xls Chart 3_Book2_Adj Bench DR 3 for Initial Briefs (Electric) 2" xfId="4215"/>
    <cellStyle name="_Portfolio SPlan Base Case.xls Chart 3_Book2_Adj Bench DR 3 for Initial Briefs (Electric) 2 2" xfId="4216"/>
    <cellStyle name="_Portfolio SPlan Base Case.xls Chart 3_Book2_Adj Bench DR 3 for Initial Briefs (Electric) 3" xfId="4217"/>
    <cellStyle name="_Portfolio SPlan Base Case.xls Chart 3_Book2_Adj Bench DR 3 for Initial Briefs (Electric) 4" xfId="4218"/>
    <cellStyle name="_Portfolio SPlan Base Case.xls Chart 3_Book2_Electric Rev Req Model (2009 GRC) Rebuttal" xfId="4219"/>
    <cellStyle name="_Portfolio SPlan Base Case.xls Chart 3_Book2_Electric Rev Req Model (2009 GRC) Rebuttal 2" xfId="4220"/>
    <cellStyle name="_Portfolio SPlan Base Case.xls Chart 3_Book2_Electric Rev Req Model (2009 GRC) Rebuttal 2 2" xfId="4221"/>
    <cellStyle name="_Portfolio SPlan Base Case.xls Chart 3_Book2_Electric Rev Req Model (2009 GRC) Rebuttal 3" xfId="4222"/>
    <cellStyle name="_Portfolio SPlan Base Case.xls Chart 3_Book2_Electric Rev Req Model (2009 GRC) Rebuttal 4" xfId="4223"/>
    <cellStyle name="_Portfolio SPlan Base Case.xls Chart 3_Book2_Electric Rev Req Model (2009 GRC) Rebuttal REmoval of New  WH Solar AdjustMI" xfId="4224"/>
    <cellStyle name="_Portfolio SPlan Base Case.xls Chart 3_Book2_Electric Rev Req Model (2009 GRC) Rebuttal REmoval of New  WH Solar AdjustMI 2" xfId="4225"/>
    <cellStyle name="_Portfolio SPlan Base Case.xls Chart 3_Book2_Electric Rev Req Model (2009 GRC) Rebuttal REmoval of New  WH Solar AdjustMI 2 2" xfId="4226"/>
    <cellStyle name="_Portfolio SPlan Base Case.xls Chart 3_Book2_Electric Rev Req Model (2009 GRC) Rebuttal REmoval of New  WH Solar AdjustMI 3" xfId="4227"/>
    <cellStyle name="_Portfolio SPlan Base Case.xls Chart 3_Book2_Electric Rev Req Model (2009 GRC) Rebuttal REmoval of New  WH Solar AdjustMI 4" xfId="4228"/>
    <cellStyle name="_Portfolio SPlan Base Case.xls Chart 3_Book2_Electric Rev Req Model (2009 GRC) Revised 01-18-2010" xfId="4229"/>
    <cellStyle name="_Portfolio SPlan Base Case.xls Chart 3_Book2_Electric Rev Req Model (2009 GRC) Revised 01-18-2010 2" xfId="4230"/>
    <cellStyle name="_Portfolio SPlan Base Case.xls Chart 3_Book2_Electric Rev Req Model (2009 GRC) Revised 01-18-2010 2 2" xfId="4231"/>
    <cellStyle name="_Portfolio SPlan Base Case.xls Chart 3_Book2_Electric Rev Req Model (2009 GRC) Revised 01-18-2010 3" xfId="4232"/>
    <cellStyle name="_Portfolio SPlan Base Case.xls Chart 3_Book2_Electric Rev Req Model (2009 GRC) Revised 01-18-2010 4" xfId="4233"/>
    <cellStyle name="_Portfolio SPlan Base Case.xls Chart 3_Book2_Final Order Electric EXHIBIT A-1" xfId="4234"/>
    <cellStyle name="_Portfolio SPlan Base Case.xls Chart 3_Book2_Final Order Electric EXHIBIT A-1 2" xfId="4235"/>
    <cellStyle name="_Portfolio SPlan Base Case.xls Chart 3_Book2_Final Order Electric EXHIBIT A-1 2 2" xfId="4236"/>
    <cellStyle name="_Portfolio SPlan Base Case.xls Chart 3_Book2_Final Order Electric EXHIBIT A-1 3" xfId="4237"/>
    <cellStyle name="_Portfolio SPlan Base Case.xls Chart 3_Book2_Final Order Electric EXHIBIT A-1 4" xfId="4238"/>
    <cellStyle name="_Portfolio SPlan Base Case.xls Chart 3_Chelan PUD Power Costs (8-10)" xfId="4239"/>
    <cellStyle name="_Portfolio SPlan Base Case.xls Chart 3_Confidential Material" xfId="4240"/>
    <cellStyle name="_Portfolio SPlan Base Case.xls Chart 3_DEM-WP(C) Colstrip 12 Coal Cost Forecast 2010GRC" xfId="4241"/>
    <cellStyle name="_Portfolio SPlan Base Case.xls Chart 3_DEM-WP(C) Production O&amp;M 2010GRC As-Filed" xfId="4242"/>
    <cellStyle name="_Portfolio SPlan Base Case.xls Chart 3_DEM-WP(C) Production O&amp;M 2010GRC As-Filed 2" xfId="4243"/>
    <cellStyle name="_Portfolio SPlan Base Case.xls Chart 3_Electric Rev Req Model (2009 GRC) " xfId="4244"/>
    <cellStyle name="_Portfolio SPlan Base Case.xls Chart 3_Electric Rev Req Model (2009 GRC)  2" xfId="4245"/>
    <cellStyle name="_Portfolio SPlan Base Case.xls Chart 3_Electric Rev Req Model (2009 GRC)  2 2" xfId="4246"/>
    <cellStyle name="_Portfolio SPlan Base Case.xls Chart 3_Electric Rev Req Model (2009 GRC)  3" xfId="4247"/>
    <cellStyle name="_Portfolio SPlan Base Case.xls Chart 3_Electric Rev Req Model (2009 GRC)  4" xfId="4248"/>
    <cellStyle name="_Portfolio SPlan Base Case.xls Chart 3_Electric Rev Req Model (2009 GRC) Rebuttal" xfId="4249"/>
    <cellStyle name="_Portfolio SPlan Base Case.xls Chart 3_Electric Rev Req Model (2009 GRC) Rebuttal 2" xfId="4250"/>
    <cellStyle name="_Portfolio SPlan Base Case.xls Chart 3_Electric Rev Req Model (2009 GRC) Rebuttal 2 2" xfId="4251"/>
    <cellStyle name="_Portfolio SPlan Base Case.xls Chart 3_Electric Rev Req Model (2009 GRC) Rebuttal 3" xfId="4252"/>
    <cellStyle name="_Portfolio SPlan Base Case.xls Chart 3_Electric Rev Req Model (2009 GRC) Rebuttal 4" xfId="4253"/>
    <cellStyle name="_Portfolio SPlan Base Case.xls Chart 3_Electric Rev Req Model (2009 GRC) Rebuttal REmoval of New  WH Solar AdjustMI" xfId="4254"/>
    <cellStyle name="_Portfolio SPlan Base Case.xls Chart 3_Electric Rev Req Model (2009 GRC) Rebuttal REmoval of New  WH Solar AdjustMI 2" xfId="4255"/>
    <cellStyle name="_Portfolio SPlan Base Case.xls Chart 3_Electric Rev Req Model (2009 GRC) Rebuttal REmoval of New  WH Solar AdjustMI 2 2" xfId="4256"/>
    <cellStyle name="_Portfolio SPlan Base Case.xls Chart 3_Electric Rev Req Model (2009 GRC) Rebuttal REmoval of New  WH Solar AdjustMI 3" xfId="4257"/>
    <cellStyle name="_Portfolio SPlan Base Case.xls Chart 3_Electric Rev Req Model (2009 GRC) Rebuttal REmoval of New  WH Solar AdjustMI 4" xfId="4258"/>
    <cellStyle name="_Portfolio SPlan Base Case.xls Chart 3_Electric Rev Req Model (2009 GRC) Revised 01-18-2010" xfId="4259"/>
    <cellStyle name="_Portfolio SPlan Base Case.xls Chart 3_Electric Rev Req Model (2009 GRC) Revised 01-18-2010 2" xfId="4260"/>
    <cellStyle name="_Portfolio SPlan Base Case.xls Chart 3_Electric Rev Req Model (2009 GRC) Revised 01-18-2010 2 2" xfId="4261"/>
    <cellStyle name="_Portfolio SPlan Base Case.xls Chart 3_Electric Rev Req Model (2009 GRC) Revised 01-18-2010 3" xfId="4262"/>
    <cellStyle name="_Portfolio SPlan Base Case.xls Chart 3_Electric Rev Req Model (2009 GRC) Revised 01-18-2010 4" xfId="4263"/>
    <cellStyle name="_Portfolio SPlan Base Case.xls Chart 3_Electric Rev Req Model (2010 GRC)" xfId="4264"/>
    <cellStyle name="_Portfolio SPlan Base Case.xls Chart 3_Electric Rev Req Model (2010 GRC) SF" xfId="4265"/>
    <cellStyle name="_Portfolio SPlan Base Case.xls Chart 3_Final Order Electric EXHIBIT A-1" xfId="4266"/>
    <cellStyle name="_Portfolio SPlan Base Case.xls Chart 3_Final Order Electric EXHIBIT A-1 2" xfId="4267"/>
    <cellStyle name="_Portfolio SPlan Base Case.xls Chart 3_Final Order Electric EXHIBIT A-1 2 2" xfId="4268"/>
    <cellStyle name="_Portfolio SPlan Base Case.xls Chart 3_Final Order Electric EXHIBIT A-1 3" xfId="4269"/>
    <cellStyle name="_Portfolio SPlan Base Case.xls Chart 3_Final Order Electric EXHIBIT A-1 4" xfId="4270"/>
    <cellStyle name="_Portfolio SPlan Base Case.xls Chart 3_NIM Summary" xfId="4271"/>
    <cellStyle name="_Portfolio SPlan Base Case.xls Chart 3_NIM Summary 2" xfId="4272"/>
    <cellStyle name="_Portfolio SPlan Base Case.xls Chart 3_Rebuttal Power Costs" xfId="4273"/>
    <cellStyle name="_Portfolio SPlan Base Case.xls Chart 3_Rebuttal Power Costs 2" xfId="4274"/>
    <cellStyle name="_Portfolio SPlan Base Case.xls Chart 3_Rebuttal Power Costs 2 2" xfId="4275"/>
    <cellStyle name="_Portfolio SPlan Base Case.xls Chart 3_Rebuttal Power Costs 3" xfId="4276"/>
    <cellStyle name="_Portfolio SPlan Base Case.xls Chart 3_Rebuttal Power Costs 4" xfId="4277"/>
    <cellStyle name="_Portfolio SPlan Base Case.xls Chart 3_Rebuttal Power Costs_Adj Bench DR 3 for Initial Briefs (Electric)" xfId="4278"/>
    <cellStyle name="_Portfolio SPlan Base Case.xls Chart 3_Rebuttal Power Costs_Adj Bench DR 3 for Initial Briefs (Electric) 2" xfId="4279"/>
    <cellStyle name="_Portfolio SPlan Base Case.xls Chart 3_Rebuttal Power Costs_Adj Bench DR 3 for Initial Briefs (Electric) 2 2" xfId="4280"/>
    <cellStyle name="_Portfolio SPlan Base Case.xls Chart 3_Rebuttal Power Costs_Adj Bench DR 3 for Initial Briefs (Electric) 3" xfId="4281"/>
    <cellStyle name="_Portfolio SPlan Base Case.xls Chart 3_Rebuttal Power Costs_Adj Bench DR 3 for Initial Briefs (Electric) 4" xfId="4282"/>
    <cellStyle name="_Portfolio SPlan Base Case.xls Chart 3_Rebuttal Power Costs_Electric Rev Req Model (2009 GRC) Rebuttal" xfId="4283"/>
    <cellStyle name="_Portfolio SPlan Base Case.xls Chart 3_Rebuttal Power Costs_Electric Rev Req Model (2009 GRC) Rebuttal 2" xfId="4284"/>
    <cellStyle name="_Portfolio SPlan Base Case.xls Chart 3_Rebuttal Power Costs_Electric Rev Req Model (2009 GRC) Rebuttal 2 2" xfId="4285"/>
    <cellStyle name="_Portfolio SPlan Base Case.xls Chart 3_Rebuttal Power Costs_Electric Rev Req Model (2009 GRC) Rebuttal 3" xfId="4286"/>
    <cellStyle name="_Portfolio SPlan Base Case.xls Chart 3_Rebuttal Power Costs_Electric Rev Req Model (2009 GRC) Rebuttal 4" xfId="4287"/>
    <cellStyle name="_Portfolio SPlan Base Case.xls Chart 3_Rebuttal Power Costs_Electric Rev Req Model (2009 GRC) Rebuttal REmoval of New  WH Solar AdjustMI" xfId="4288"/>
    <cellStyle name="_Portfolio SPlan Base Case.xls Chart 3_Rebuttal Power Costs_Electric Rev Req Model (2009 GRC) Rebuttal REmoval of New  WH Solar AdjustMI 2" xfId="4289"/>
    <cellStyle name="_Portfolio SPlan Base Case.xls Chart 3_Rebuttal Power Costs_Electric Rev Req Model (2009 GRC) Rebuttal REmoval of New  WH Solar AdjustMI 2 2" xfId="4290"/>
    <cellStyle name="_Portfolio SPlan Base Case.xls Chart 3_Rebuttal Power Costs_Electric Rev Req Model (2009 GRC) Rebuttal REmoval of New  WH Solar AdjustMI 3" xfId="4291"/>
    <cellStyle name="_Portfolio SPlan Base Case.xls Chart 3_Rebuttal Power Costs_Electric Rev Req Model (2009 GRC) Rebuttal REmoval of New  WH Solar AdjustMI 4" xfId="4292"/>
    <cellStyle name="_Portfolio SPlan Base Case.xls Chart 3_Rebuttal Power Costs_Electric Rev Req Model (2009 GRC) Revised 01-18-2010" xfId="4293"/>
    <cellStyle name="_Portfolio SPlan Base Case.xls Chart 3_Rebuttal Power Costs_Electric Rev Req Model (2009 GRC) Revised 01-18-2010 2" xfId="4294"/>
    <cellStyle name="_Portfolio SPlan Base Case.xls Chart 3_Rebuttal Power Costs_Electric Rev Req Model (2009 GRC) Revised 01-18-2010 2 2" xfId="4295"/>
    <cellStyle name="_Portfolio SPlan Base Case.xls Chart 3_Rebuttal Power Costs_Electric Rev Req Model (2009 GRC) Revised 01-18-2010 3" xfId="4296"/>
    <cellStyle name="_Portfolio SPlan Base Case.xls Chart 3_Rebuttal Power Costs_Electric Rev Req Model (2009 GRC) Revised 01-18-2010 4" xfId="4297"/>
    <cellStyle name="_Portfolio SPlan Base Case.xls Chart 3_Rebuttal Power Costs_Final Order Electric EXHIBIT A-1" xfId="4298"/>
    <cellStyle name="_Portfolio SPlan Base Case.xls Chart 3_Rebuttal Power Costs_Final Order Electric EXHIBIT A-1 2" xfId="4299"/>
    <cellStyle name="_Portfolio SPlan Base Case.xls Chart 3_Rebuttal Power Costs_Final Order Electric EXHIBIT A-1 2 2" xfId="4300"/>
    <cellStyle name="_Portfolio SPlan Base Case.xls Chart 3_Rebuttal Power Costs_Final Order Electric EXHIBIT A-1 3" xfId="4301"/>
    <cellStyle name="_Portfolio SPlan Base Case.xls Chart 3_Rebuttal Power Costs_Final Order Electric EXHIBIT A-1 4" xfId="4302"/>
    <cellStyle name="_Portfolio SPlan Base Case.xls Chart 3_TENASKA REGULATORY ASSET" xfId="4303"/>
    <cellStyle name="_Portfolio SPlan Base Case.xls Chart 3_TENASKA REGULATORY ASSET 2" xfId="4304"/>
    <cellStyle name="_Portfolio SPlan Base Case.xls Chart 3_TENASKA REGULATORY ASSET 2 2" xfId="4305"/>
    <cellStyle name="_Portfolio SPlan Base Case.xls Chart 3_TENASKA REGULATORY ASSET 3" xfId="4306"/>
    <cellStyle name="_Portfolio SPlan Base Case.xls Chart 3_TENASKA REGULATORY ASSET 4" xfId="4307"/>
    <cellStyle name="_Power Cost Value Copy 11.30.05 gas 1.09.06 AURORA at 1.10.06" xfId="4308"/>
    <cellStyle name="_Power Cost Value Copy 11.30.05 gas 1.09.06 AURORA at 1.10.06 2" xfId="4309"/>
    <cellStyle name="_Power Cost Value Copy 11.30.05 gas 1.09.06 AURORA at 1.10.06 2 2" xfId="4310"/>
    <cellStyle name="_Power Cost Value Copy 11.30.05 gas 1.09.06 AURORA at 1.10.06 2 2 2" xfId="4311"/>
    <cellStyle name="_Power Cost Value Copy 11.30.05 gas 1.09.06 AURORA at 1.10.06 2 3" xfId="4312"/>
    <cellStyle name="_Power Cost Value Copy 11.30.05 gas 1.09.06 AURORA at 1.10.06 3" xfId="4313"/>
    <cellStyle name="_Power Cost Value Copy 11.30.05 gas 1.09.06 AURORA at 1.10.06 3 2" xfId="4314"/>
    <cellStyle name="_Power Cost Value Copy 11.30.05 gas 1.09.06 AURORA at 1.10.06 4" xfId="4315"/>
    <cellStyle name="_Power Cost Value Copy 11.30.05 gas 1.09.06 AURORA at 1.10.06 4 2" xfId="4316"/>
    <cellStyle name="_Power Cost Value Copy 11.30.05 gas 1.09.06 AURORA at 1.10.06 5" xfId="4317"/>
    <cellStyle name="_Power Cost Value Copy 11.30.05 gas 1.09.06 AURORA at 1.10.06_04 07E Wild Horse Wind Expansion (C) (2)" xfId="4318"/>
    <cellStyle name="_Power Cost Value Copy 11.30.05 gas 1.09.06 AURORA at 1.10.06_04 07E Wild Horse Wind Expansion (C) (2) 2" xfId="4319"/>
    <cellStyle name="_Power Cost Value Copy 11.30.05 gas 1.09.06 AURORA at 1.10.06_04 07E Wild Horse Wind Expansion (C) (2) 2 2" xfId="4320"/>
    <cellStyle name="_Power Cost Value Copy 11.30.05 gas 1.09.06 AURORA at 1.10.06_04 07E Wild Horse Wind Expansion (C) (2) 3" xfId="4321"/>
    <cellStyle name="_Power Cost Value Copy 11.30.05 gas 1.09.06 AURORA at 1.10.06_04 07E Wild Horse Wind Expansion (C) (2) 4" xfId="4322"/>
    <cellStyle name="_Power Cost Value Copy 11.30.05 gas 1.09.06 AURORA at 1.10.06_04 07E Wild Horse Wind Expansion (C) (2)_Adj Bench DR 3 for Initial Briefs (Electric)" xfId="4323"/>
    <cellStyle name="_Power Cost Value Copy 11.30.05 gas 1.09.06 AURORA at 1.10.06_04 07E Wild Horse Wind Expansion (C) (2)_Adj Bench DR 3 for Initial Briefs (Electric) 2" xfId="4324"/>
    <cellStyle name="_Power Cost Value Copy 11.30.05 gas 1.09.06 AURORA at 1.10.06_04 07E Wild Horse Wind Expansion (C) (2)_Adj Bench DR 3 for Initial Briefs (Electric) 2 2" xfId="4325"/>
    <cellStyle name="_Power Cost Value Copy 11.30.05 gas 1.09.06 AURORA at 1.10.06_04 07E Wild Horse Wind Expansion (C) (2)_Adj Bench DR 3 for Initial Briefs (Electric) 3" xfId="4326"/>
    <cellStyle name="_Power Cost Value Copy 11.30.05 gas 1.09.06 AURORA at 1.10.06_04 07E Wild Horse Wind Expansion (C) (2)_Adj Bench DR 3 for Initial Briefs (Electric) 4" xfId="4327"/>
    <cellStyle name="_Power Cost Value Copy 11.30.05 gas 1.09.06 AURORA at 1.10.06_04 07E Wild Horse Wind Expansion (C) (2)_Book1" xfId="4328"/>
    <cellStyle name="_Power Cost Value Copy 11.30.05 gas 1.09.06 AURORA at 1.10.06_04 07E Wild Horse Wind Expansion (C) (2)_Electric Rev Req Model (2009 GRC) " xfId="4329"/>
    <cellStyle name="_Power Cost Value Copy 11.30.05 gas 1.09.06 AURORA at 1.10.06_04 07E Wild Horse Wind Expansion (C) (2)_Electric Rev Req Model (2009 GRC)  2" xfId="4330"/>
    <cellStyle name="_Power Cost Value Copy 11.30.05 gas 1.09.06 AURORA at 1.10.06_04 07E Wild Horse Wind Expansion (C) (2)_Electric Rev Req Model (2009 GRC)  2 2" xfId="4331"/>
    <cellStyle name="_Power Cost Value Copy 11.30.05 gas 1.09.06 AURORA at 1.10.06_04 07E Wild Horse Wind Expansion (C) (2)_Electric Rev Req Model (2009 GRC)  3" xfId="4332"/>
    <cellStyle name="_Power Cost Value Copy 11.30.05 gas 1.09.06 AURORA at 1.10.06_04 07E Wild Horse Wind Expansion (C) (2)_Electric Rev Req Model (2009 GRC)  4" xfId="4333"/>
    <cellStyle name="_Power Cost Value Copy 11.30.05 gas 1.09.06 AURORA at 1.10.06_04 07E Wild Horse Wind Expansion (C) (2)_Electric Rev Req Model (2009 GRC) Rebuttal" xfId="4334"/>
    <cellStyle name="_Power Cost Value Copy 11.30.05 gas 1.09.06 AURORA at 1.10.06_04 07E Wild Horse Wind Expansion (C) (2)_Electric Rev Req Model (2009 GRC) Rebuttal 2" xfId="4335"/>
    <cellStyle name="_Power Cost Value Copy 11.30.05 gas 1.09.06 AURORA at 1.10.06_04 07E Wild Horse Wind Expansion (C) (2)_Electric Rev Req Model (2009 GRC) Rebuttal 2 2" xfId="4336"/>
    <cellStyle name="_Power Cost Value Copy 11.30.05 gas 1.09.06 AURORA at 1.10.06_04 07E Wild Horse Wind Expansion (C) (2)_Electric Rev Req Model (2009 GRC) Rebuttal 3" xfId="4337"/>
    <cellStyle name="_Power Cost Value Copy 11.30.05 gas 1.09.06 AURORA at 1.10.06_04 07E Wild Horse Wind Expansion (C) (2)_Electric Rev Req Model (2009 GRC) Rebuttal 4" xfId="4338"/>
    <cellStyle name="_Power Cost Value Copy 11.30.05 gas 1.09.06 AURORA at 1.10.06_04 07E Wild Horse Wind Expansion (C) (2)_Electric Rev Req Model (2009 GRC) Rebuttal REmoval of New  WH Solar AdjustMI" xfId="4339"/>
    <cellStyle name="_Power Cost Value Copy 11.30.05 gas 1.09.06 AURORA at 1.10.06_04 07E Wild Horse Wind Expansion (C) (2)_Electric Rev Req Model (2009 GRC) Rebuttal REmoval of New  WH Solar AdjustMI 2" xfId="4340"/>
    <cellStyle name="_Power Cost Value Copy 11.30.05 gas 1.09.06 AURORA at 1.10.06_04 07E Wild Horse Wind Expansion (C) (2)_Electric Rev Req Model (2009 GRC) Rebuttal REmoval of New  WH Solar AdjustMI 2 2" xfId="4341"/>
    <cellStyle name="_Power Cost Value Copy 11.30.05 gas 1.09.06 AURORA at 1.10.06_04 07E Wild Horse Wind Expansion (C) (2)_Electric Rev Req Model (2009 GRC) Rebuttal REmoval of New  WH Solar AdjustMI 3" xfId="4342"/>
    <cellStyle name="_Power Cost Value Copy 11.30.05 gas 1.09.06 AURORA at 1.10.06_04 07E Wild Horse Wind Expansion (C) (2)_Electric Rev Req Model (2009 GRC) Rebuttal REmoval of New  WH Solar AdjustMI 4" xfId="4343"/>
    <cellStyle name="_Power Cost Value Copy 11.30.05 gas 1.09.06 AURORA at 1.10.06_04 07E Wild Horse Wind Expansion (C) (2)_Electric Rev Req Model (2009 GRC) Revised 01-18-2010" xfId="4344"/>
    <cellStyle name="_Power Cost Value Copy 11.30.05 gas 1.09.06 AURORA at 1.10.06_04 07E Wild Horse Wind Expansion (C) (2)_Electric Rev Req Model (2009 GRC) Revised 01-18-2010 2" xfId="4345"/>
    <cellStyle name="_Power Cost Value Copy 11.30.05 gas 1.09.06 AURORA at 1.10.06_04 07E Wild Horse Wind Expansion (C) (2)_Electric Rev Req Model (2009 GRC) Revised 01-18-2010 2 2" xfId="4346"/>
    <cellStyle name="_Power Cost Value Copy 11.30.05 gas 1.09.06 AURORA at 1.10.06_04 07E Wild Horse Wind Expansion (C) (2)_Electric Rev Req Model (2009 GRC) Revised 01-18-2010 3" xfId="4347"/>
    <cellStyle name="_Power Cost Value Copy 11.30.05 gas 1.09.06 AURORA at 1.10.06_04 07E Wild Horse Wind Expansion (C) (2)_Electric Rev Req Model (2009 GRC) Revised 01-18-2010 4" xfId="4348"/>
    <cellStyle name="_Power Cost Value Copy 11.30.05 gas 1.09.06 AURORA at 1.10.06_04 07E Wild Horse Wind Expansion (C) (2)_Electric Rev Req Model (2010 GRC)" xfId="4349"/>
    <cellStyle name="_Power Cost Value Copy 11.30.05 gas 1.09.06 AURORA at 1.10.06_04 07E Wild Horse Wind Expansion (C) (2)_Electric Rev Req Model (2010 GRC) SF" xfId="4350"/>
    <cellStyle name="_Power Cost Value Copy 11.30.05 gas 1.09.06 AURORA at 1.10.06_04 07E Wild Horse Wind Expansion (C) (2)_Final Order Electric EXHIBIT A-1" xfId="4351"/>
    <cellStyle name="_Power Cost Value Copy 11.30.05 gas 1.09.06 AURORA at 1.10.06_04 07E Wild Horse Wind Expansion (C) (2)_Final Order Electric EXHIBIT A-1 2" xfId="4352"/>
    <cellStyle name="_Power Cost Value Copy 11.30.05 gas 1.09.06 AURORA at 1.10.06_04 07E Wild Horse Wind Expansion (C) (2)_Final Order Electric EXHIBIT A-1 2 2" xfId="4353"/>
    <cellStyle name="_Power Cost Value Copy 11.30.05 gas 1.09.06 AURORA at 1.10.06_04 07E Wild Horse Wind Expansion (C) (2)_Final Order Electric EXHIBIT A-1 3" xfId="4354"/>
    <cellStyle name="_Power Cost Value Copy 11.30.05 gas 1.09.06 AURORA at 1.10.06_04 07E Wild Horse Wind Expansion (C) (2)_Final Order Electric EXHIBIT A-1 4" xfId="4355"/>
    <cellStyle name="_Power Cost Value Copy 11.30.05 gas 1.09.06 AURORA at 1.10.06_04 07E Wild Horse Wind Expansion (C) (2)_TENASKA REGULATORY ASSET" xfId="4356"/>
    <cellStyle name="_Power Cost Value Copy 11.30.05 gas 1.09.06 AURORA at 1.10.06_04 07E Wild Horse Wind Expansion (C) (2)_TENASKA REGULATORY ASSET 2" xfId="4357"/>
    <cellStyle name="_Power Cost Value Copy 11.30.05 gas 1.09.06 AURORA at 1.10.06_04 07E Wild Horse Wind Expansion (C) (2)_TENASKA REGULATORY ASSET 2 2" xfId="4358"/>
    <cellStyle name="_Power Cost Value Copy 11.30.05 gas 1.09.06 AURORA at 1.10.06_04 07E Wild Horse Wind Expansion (C) (2)_TENASKA REGULATORY ASSET 3" xfId="4359"/>
    <cellStyle name="_Power Cost Value Copy 11.30.05 gas 1.09.06 AURORA at 1.10.06_04 07E Wild Horse Wind Expansion (C) (2)_TENASKA REGULATORY ASSET 4" xfId="4360"/>
    <cellStyle name="_Power Cost Value Copy 11.30.05 gas 1.09.06 AURORA at 1.10.06_16.37E Wild Horse Expansion DeferralRevwrkingfile SF" xfId="4361"/>
    <cellStyle name="_Power Cost Value Copy 11.30.05 gas 1.09.06 AURORA at 1.10.06_16.37E Wild Horse Expansion DeferralRevwrkingfile SF 2" xfId="4362"/>
    <cellStyle name="_Power Cost Value Copy 11.30.05 gas 1.09.06 AURORA at 1.10.06_16.37E Wild Horse Expansion DeferralRevwrkingfile SF 2 2" xfId="4363"/>
    <cellStyle name="_Power Cost Value Copy 11.30.05 gas 1.09.06 AURORA at 1.10.06_16.37E Wild Horse Expansion DeferralRevwrkingfile SF 3" xfId="4364"/>
    <cellStyle name="_Power Cost Value Copy 11.30.05 gas 1.09.06 AURORA at 1.10.06_16.37E Wild Horse Expansion DeferralRevwrkingfile SF 4" xfId="4365"/>
    <cellStyle name="_Power Cost Value Copy 11.30.05 gas 1.09.06 AURORA at 1.10.06_2009 Compliance Filing PCA Exhibits for GRC" xfId="4366"/>
    <cellStyle name="_Power Cost Value Copy 11.30.05 gas 1.09.06 AURORA at 1.10.06_2009 Compliance Filing PCA Exhibits for GRC 2" xfId="4367"/>
    <cellStyle name="_Power Cost Value Copy 11.30.05 gas 1.09.06 AURORA at 1.10.06_2009 GRC Compl Filing - Exhibit D" xfId="4368"/>
    <cellStyle name="_Power Cost Value Copy 11.30.05 gas 1.09.06 AURORA at 1.10.06_2009 GRC Compl Filing - Exhibit D 2" xfId="4369"/>
    <cellStyle name="_Power Cost Value Copy 11.30.05 gas 1.09.06 AURORA at 1.10.06_3.01 Income Statement" xfId="4370"/>
    <cellStyle name="_Power Cost Value Copy 11.30.05 gas 1.09.06 AURORA at 1.10.06_4 31 Regulatory Assets and Liabilities  7 06- Exhibit D" xfId="4371"/>
    <cellStyle name="_Power Cost Value Copy 11.30.05 gas 1.09.06 AURORA at 1.10.06_4 31 Regulatory Assets and Liabilities  7 06- Exhibit D 2" xfId="4372"/>
    <cellStyle name="_Power Cost Value Copy 11.30.05 gas 1.09.06 AURORA at 1.10.06_4 31 Regulatory Assets and Liabilities  7 06- Exhibit D 2 2" xfId="4373"/>
    <cellStyle name="_Power Cost Value Copy 11.30.05 gas 1.09.06 AURORA at 1.10.06_4 31 Regulatory Assets and Liabilities  7 06- Exhibit D 3" xfId="4374"/>
    <cellStyle name="_Power Cost Value Copy 11.30.05 gas 1.09.06 AURORA at 1.10.06_4 31 Regulatory Assets and Liabilities  7 06- Exhibit D 4" xfId="4375"/>
    <cellStyle name="_Power Cost Value Copy 11.30.05 gas 1.09.06 AURORA at 1.10.06_4 31 Regulatory Assets and Liabilities  7 06- Exhibit D_NIM Summary" xfId="4376"/>
    <cellStyle name="_Power Cost Value Copy 11.30.05 gas 1.09.06 AURORA at 1.10.06_4 31 Regulatory Assets and Liabilities  7 06- Exhibit D_NIM Summary 2" xfId="4377"/>
    <cellStyle name="_Power Cost Value Copy 11.30.05 gas 1.09.06 AURORA at 1.10.06_4 32 Regulatory Assets and Liabilities  7 06- Exhibit D" xfId="4378"/>
    <cellStyle name="_Power Cost Value Copy 11.30.05 gas 1.09.06 AURORA at 1.10.06_4 32 Regulatory Assets and Liabilities  7 06- Exhibit D 2" xfId="4379"/>
    <cellStyle name="_Power Cost Value Copy 11.30.05 gas 1.09.06 AURORA at 1.10.06_4 32 Regulatory Assets and Liabilities  7 06- Exhibit D 2 2" xfId="4380"/>
    <cellStyle name="_Power Cost Value Copy 11.30.05 gas 1.09.06 AURORA at 1.10.06_4 32 Regulatory Assets and Liabilities  7 06- Exhibit D 3" xfId="4381"/>
    <cellStyle name="_Power Cost Value Copy 11.30.05 gas 1.09.06 AURORA at 1.10.06_4 32 Regulatory Assets and Liabilities  7 06- Exhibit D 4" xfId="4382"/>
    <cellStyle name="_Power Cost Value Copy 11.30.05 gas 1.09.06 AURORA at 1.10.06_4 32 Regulatory Assets and Liabilities  7 06- Exhibit D_NIM Summary" xfId="4383"/>
    <cellStyle name="_Power Cost Value Copy 11.30.05 gas 1.09.06 AURORA at 1.10.06_4 32 Regulatory Assets and Liabilities  7 06- Exhibit D_NIM Summary 2" xfId="4384"/>
    <cellStyle name="_Power Cost Value Copy 11.30.05 gas 1.09.06 AURORA at 1.10.06_ACCOUNTS" xfId="4385"/>
    <cellStyle name="_Power Cost Value Copy 11.30.05 gas 1.09.06 AURORA at 1.10.06_AURORA Total New" xfId="4386"/>
    <cellStyle name="_Power Cost Value Copy 11.30.05 gas 1.09.06 AURORA at 1.10.06_AURORA Total New 2" xfId="4387"/>
    <cellStyle name="_Power Cost Value Copy 11.30.05 gas 1.09.06 AURORA at 1.10.06_Book2" xfId="4388"/>
    <cellStyle name="_Power Cost Value Copy 11.30.05 gas 1.09.06 AURORA at 1.10.06_Book2 2" xfId="4389"/>
    <cellStyle name="_Power Cost Value Copy 11.30.05 gas 1.09.06 AURORA at 1.10.06_Book2 2 2" xfId="4390"/>
    <cellStyle name="_Power Cost Value Copy 11.30.05 gas 1.09.06 AURORA at 1.10.06_Book2 3" xfId="4391"/>
    <cellStyle name="_Power Cost Value Copy 11.30.05 gas 1.09.06 AURORA at 1.10.06_Book2 4" xfId="4392"/>
    <cellStyle name="_Power Cost Value Copy 11.30.05 gas 1.09.06 AURORA at 1.10.06_Book2_Adj Bench DR 3 for Initial Briefs (Electric)" xfId="4393"/>
    <cellStyle name="_Power Cost Value Copy 11.30.05 gas 1.09.06 AURORA at 1.10.06_Book2_Adj Bench DR 3 for Initial Briefs (Electric) 2" xfId="4394"/>
    <cellStyle name="_Power Cost Value Copy 11.30.05 gas 1.09.06 AURORA at 1.10.06_Book2_Adj Bench DR 3 for Initial Briefs (Electric) 2 2" xfId="4395"/>
    <cellStyle name="_Power Cost Value Copy 11.30.05 gas 1.09.06 AURORA at 1.10.06_Book2_Adj Bench DR 3 for Initial Briefs (Electric) 3" xfId="4396"/>
    <cellStyle name="_Power Cost Value Copy 11.30.05 gas 1.09.06 AURORA at 1.10.06_Book2_Adj Bench DR 3 for Initial Briefs (Electric) 4" xfId="4397"/>
    <cellStyle name="_Power Cost Value Copy 11.30.05 gas 1.09.06 AURORA at 1.10.06_Book2_Electric Rev Req Model (2009 GRC) Rebuttal" xfId="4398"/>
    <cellStyle name="_Power Cost Value Copy 11.30.05 gas 1.09.06 AURORA at 1.10.06_Book2_Electric Rev Req Model (2009 GRC) Rebuttal 2" xfId="4399"/>
    <cellStyle name="_Power Cost Value Copy 11.30.05 gas 1.09.06 AURORA at 1.10.06_Book2_Electric Rev Req Model (2009 GRC) Rebuttal 2 2" xfId="4400"/>
    <cellStyle name="_Power Cost Value Copy 11.30.05 gas 1.09.06 AURORA at 1.10.06_Book2_Electric Rev Req Model (2009 GRC) Rebuttal 3" xfId="4401"/>
    <cellStyle name="_Power Cost Value Copy 11.30.05 gas 1.09.06 AURORA at 1.10.06_Book2_Electric Rev Req Model (2009 GRC) Rebuttal 4" xfId="4402"/>
    <cellStyle name="_Power Cost Value Copy 11.30.05 gas 1.09.06 AURORA at 1.10.06_Book2_Electric Rev Req Model (2009 GRC) Rebuttal REmoval of New  WH Solar AdjustMI" xfId="4403"/>
    <cellStyle name="_Power Cost Value Copy 11.30.05 gas 1.09.06 AURORA at 1.10.06_Book2_Electric Rev Req Model (2009 GRC) Rebuttal REmoval of New  WH Solar AdjustMI 2" xfId="4404"/>
    <cellStyle name="_Power Cost Value Copy 11.30.05 gas 1.09.06 AURORA at 1.10.06_Book2_Electric Rev Req Model (2009 GRC) Rebuttal REmoval of New  WH Solar AdjustMI 2 2" xfId="4405"/>
    <cellStyle name="_Power Cost Value Copy 11.30.05 gas 1.09.06 AURORA at 1.10.06_Book2_Electric Rev Req Model (2009 GRC) Rebuttal REmoval of New  WH Solar AdjustMI 3" xfId="4406"/>
    <cellStyle name="_Power Cost Value Copy 11.30.05 gas 1.09.06 AURORA at 1.10.06_Book2_Electric Rev Req Model (2009 GRC) Rebuttal REmoval of New  WH Solar AdjustMI 4" xfId="4407"/>
    <cellStyle name="_Power Cost Value Copy 11.30.05 gas 1.09.06 AURORA at 1.10.06_Book2_Electric Rev Req Model (2009 GRC) Revised 01-18-2010" xfId="4408"/>
    <cellStyle name="_Power Cost Value Copy 11.30.05 gas 1.09.06 AURORA at 1.10.06_Book2_Electric Rev Req Model (2009 GRC) Revised 01-18-2010 2" xfId="4409"/>
    <cellStyle name="_Power Cost Value Copy 11.30.05 gas 1.09.06 AURORA at 1.10.06_Book2_Electric Rev Req Model (2009 GRC) Revised 01-18-2010 2 2" xfId="4410"/>
    <cellStyle name="_Power Cost Value Copy 11.30.05 gas 1.09.06 AURORA at 1.10.06_Book2_Electric Rev Req Model (2009 GRC) Revised 01-18-2010 3" xfId="4411"/>
    <cellStyle name="_Power Cost Value Copy 11.30.05 gas 1.09.06 AURORA at 1.10.06_Book2_Electric Rev Req Model (2009 GRC) Revised 01-18-2010 4" xfId="4412"/>
    <cellStyle name="_Power Cost Value Copy 11.30.05 gas 1.09.06 AURORA at 1.10.06_Book2_Final Order Electric EXHIBIT A-1" xfId="4413"/>
    <cellStyle name="_Power Cost Value Copy 11.30.05 gas 1.09.06 AURORA at 1.10.06_Book2_Final Order Electric EXHIBIT A-1 2" xfId="4414"/>
    <cellStyle name="_Power Cost Value Copy 11.30.05 gas 1.09.06 AURORA at 1.10.06_Book2_Final Order Electric EXHIBIT A-1 2 2" xfId="4415"/>
    <cellStyle name="_Power Cost Value Copy 11.30.05 gas 1.09.06 AURORA at 1.10.06_Book2_Final Order Electric EXHIBIT A-1 3" xfId="4416"/>
    <cellStyle name="_Power Cost Value Copy 11.30.05 gas 1.09.06 AURORA at 1.10.06_Book2_Final Order Electric EXHIBIT A-1 4" xfId="4417"/>
    <cellStyle name="_Power Cost Value Copy 11.30.05 gas 1.09.06 AURORA at 1.10.06_Book4" xfId="4418"/>
    <cellStyle name="_Power Cost Value Copy 11.30.05 gas 1.09.06 AURORA at 1.10.06_Book4 2" xfId="4419"/>
    <cellStyle name="_Power Cost Value Copy 11.30.05 gas 1.09.06 AURORA at 1.10.06_Book4 2 2" xfId="4420"/>
    <cellStyle name="_Power Cost Value Copy 11.30.05 gas 1.09.06 AURORA at 1.10.06_Book4 3" xfId="4421"/>
    <cellStyle name="_Power Cost Value Copy 11.30.05 gas 1.09.06 AURORA at 1.10.06_Book4 4" xfId="4422"/>
    <cellStyle name="_Power Cost Value Copy 11.30.05 gas 1.09.06 AURORA at 1.10.06_Book9" xfId="4423"/>
    <cellStyle name="_Power Cost Value Copy 11.30.05 gas 1.09.06 AURORA at 1.10.06_Book9 2" xfId="4424"/>
    <cellStyle name="_Power Cost Value Copy 11.30.05 gas 1.09.06 AURORA at 1.10.06_Book9 2 2" xfId="4425"/>
    <cellStyle name="_Power Cost Value Copy 11.30.05 gas 1.09.06 AURORA at 1.10.06_Book9 3" xfId="4426"/>
    <cellStyle name="_Power Cost Value Copy 11.30.05 gas 1.09.06 AURORA at 1.10.06_Book9 4" xfId="4427"/>
    <cellStyle name="_Power Cost Value Copy 11.30.05 gas 1.09.06 AURORA at 1.10.06_Check the Interest Calculation" xfId="4428"/>
    <cellStyle name="_Power Cost Value Copy 11.30.05 gas 1.09.06 AURORA at 1.10.06_Check the Interest Calculation_Scenario 1 REC vs PTC Offset" xfId="4429"/>
    <cellStyle name="_Power Cost Value Copy 11.30.05 gas 1.09.06 AURORA at 1.10.06_Check the Interest Calculation_Scenario 3" xfId="4430"/>
    <cellStyle name="_Power Cost Value Copy 11.30.05 gas 1.09.06 AURORA at 1.10.06_Chelan PUD Power Costs (8-10)" xfId="4431"/>
    <cellStyle name="_Power Cost Value Copy 11.30.05 gas 1.09.06 AURORA at 1.10.06_Direct Assignment Distribution Plant 2008" xfId="4432"/>
    <cellStyle name="_Power Cost Value Copy 11.30.05 gas 1.09.06 AURORA at 1.10.06_Direct Assignment Distribution Plant 2008 2" xfId="4433"/>
    <cellStyle name="_Power Cost Value Copy 11.30.05 gas 1.09.06 AURORA at 1.10.06_Direct Assignment Distribution Plant 2008 2 2" xfId="4434"/>
    <cellStyle name="_Power Cost Value Copy 11.30.05 gas 1.09.06 AURORA at 1.10.06_Direct Assignment Distribution Plant 2008 2 2 2" xfId="4435"/>
    <cellStyle name="_Power Cost Value Copy 11.30.05 gas 1.09.06 AURORA at 1.10.06_Direct Assignment Distribution Plant 2008 2 3" xfId="4436"/>
    <cellStyle name="_Power Cost Value Copy 11.30.05 gas 1.09.06 AURORA at 1.10.06_Direct Assignment Distribution Plant 2008 2 3 2" xfId="4437"/>
    <cellStyle name="_Power Cost Value Copy 11.30.05 gas 1.09.06 AURORA at 1.10.06_Direct Assignment Distribution Plant 2008 2 4" xfId="4438"/>
    <cellStyle name="_Power Cost Value Copy 11.30.05 gas 1.09.06 AURORA at 1.10.06_Direct Assignment Distribution Plant 2008 2 4 2" xfId="4439"/>
    <cellStyle name="_Power Cost Value Copy 11.30.05 gas 1.09.06 AURORA at 1.10.06_Direct Assignment Distribution Plant 2008 3" xfId="4440"/>
    <cellStyle name="_Power Cost Value Copy 11.30.05 gas 1.09.06 AURORA at 1.10.06_Direct Assignment Distribution Plant 2008 3 2" xfId="4441"/>
    <cellStyle name="_Power Cost Value Copy 11.30.05 gas 1.09.06 AURORA at 1.10.06_Direct Assignment Distribution Plant 2008 4" xfId="4442"/>
    <cellStyle name="_Power Cost Value Copy 11.30.05 gas 1.09.06 AURORA at 1.10.06_Direct Assignment Distribution Plant 2008 4 2" xfId="4443"/>
    <cellStyle name="_Power Cost Value Copy 11.30.05 gas 1.09.06 AURORA at 1.10.06_Direct Assignment Distribution Plant 2008 5" xfId="4444"/>
    <cellStyle name="_Power Cost Value Copy 11.30.05 gas 1.09.06 AURORA at 1.10.06_Direct Assignment Distribution Plant 2008 6" xfId="4445"/>
    <cellStyle name="_Power Cost Value Copy 11.30.05 gas 1.09.06 AURORA at 1.10.06_Electric COS Inputs" xfId="4446"/>
    <cellStyle name="_Power Cost Value Copy 11.30.05 gas 1.09.06 AURORA at 1.10.06_Electric COS Inputs 2" xfId="4447"/>
    <cellStyle name="_Power Cost Value Copy 11.30.05 gas 1.09.06 AURORA at 1.10.06_Electric COS Inputs 2 2" xfId="4448"/>
    <cellStyle name="_Power Cost Value Copy 11.30.05 gas 1.09.06 AURORA at 1.10.06_Electric COS Inputs 2 2 2" xfId="4449"/>
    <cellStyle name="_Power Cost Value Copy 11.30.05 gas 1.09.06 AURORA at 1.10.06_Electric COS Inputs 2 3" xfId="4450"/>
    <cellStyle name="_Power Cost Value Copy 11.30.05 gas 1.09.06 AURORA at 1.10.06_Electric COS Inputs 2 3 2" xfId="4451"/>
    <cellStyle name="_Power Cost Value Copy 11.30.05 gas 1.09.06 AURORA at 1.10.06_Electric COS Inputs 2 4" xfId="4452"/>
    <cellStyle name="_Power Cost Value Copy 11.30.05 gas 1.09.06 AURORA at 1.10.06_Electric COS Inputs 2 4 2" xfId="4453"/>
    <cellStyle name="_Power Cost Value Copy 11.30.05 gas 1.09.06 AURORA at 1.10.06_Electric COS Inputs 3" xfId="4454"/>
    <cellStyle name="_Power Cost Value Copy 11.30.05 gas 1.09.06 AURORA at 1.10.06_Electric COS Inputs 3 2" xfId="4455"/>
    <cellStyle name="_Power Cost Value Copy 11.30.05 gas 1.09.06 AURORA at 1.10.06_Electric COS Inputs 4" xfId="4456"/>
    <cellStyle name="_Power Cost Value Copy 11.30.05 gas 1.09.06 AURORA at 1.10.06_Electric COS Inputs 4 2" xfId="4457"/>
    <cellStyle name="_Power Cost Value Copy 11.30.05 gas 1.09.06 AURORA at 1.10.06_Electric COS Inputs 5" xfId="4458"/>
    <cellStyle name="_Power Cost Value Copy 11.30.05 gas 1.09.06 AURORA at 1.10.06_Electric COS Inputs 6" xfId="4459"/>
    <cellStyle name="_Power Cost Value Copy 11.30.05 gas 1.09.06 AURORA at 1.10.06_Electric Rate Spread and Rate Design 3.23.09" xfId="4460"/>
    <cellStyle name="_Power Cost Value Copy 11.30.05 gas 1.09.06 AURORA at 1.10.06_Electric Rate Spread and Rate Design 3.23.09 2" xfId="4461"/>
    <cellStyle name="_Power Cost Value Copy 11.30.05 gas 1.09.06 AURORA at 1.10.06_Electric Rate Spread and Rate Design 3.23.09 2 2" xfId="4462"/>
    <cellStyle name="_Power Cost Value Copy 11.30.05 gas 1.09.06 AURORA at 1.10.06_Electric Rate Spread and Rate Design 3.23.09 2 2 2" xfId="4463"/>
    <cellStyle name="_Power Cost Value Copy 11.30.05 gas 1.09.06 AURORA at 1.10.06_Electric Rate Spread and Rate Design 3.23.09 2 3" xfId="4464"/>
    <cellStyle name="_Power Cost Value Copy 11.30.05 gas 1.09.06 AURORA at 1.10.06_Electric Rate Spread and Rate Design 3.23.09 2 3 2" xfId="4465"/>
    <cellStyle name="_Power Cost Value Copy 11.30.05 gas 1.09.06 AURORA at 1.10.06_Electric Rate Spread and Rate Design 3.23.09 2 4" xfId="4466"/>
    <cellStyle name="_Power Cost Value Copy 11.30.05 gas 1.09.06 AURORA at 1.10.06_Electric Rate Spread and Rate Design 3.23.09 2 4 2" xfId="4467"/>
    <cellStyle name="_Power Cost Value Copy 11.30.05 gas 1.09.06 AURORA at 1.10.06_Electric Rate Spread and Rate Design 3.23.09 3" xfId="4468"/>
    <cellStyle name="_Power Cost Value Copy 11.30.05 gas 1.09.06 AURORA at 1.10.06_Electric Rate Spread and Rate Design 3.23.09 3 2" xfId="4469"/>
    <cellStyle name="_Power Cost Value Copy 11.30.05 gas 1.09.06 AURORA at 1.10.06_Electric Rate Spread and Rate Design 3.23.09 4" xfId="4470"/>
    <cellStyle name="_Power Cost Value Copy 11.30.05 gas 1.09.06 AURORA at 1.10.06_Electric Rate Spread and Rate Design 3.23.09 4 2" xfId="4471"/>
    <cellStyle name="_Power Cost Value Copy 11.30.05 gas 1.09.06 AURORA at 1.10.06_Electric Rate Spread and Rate Design 3.23.09 5" xfId="4472"/>
    <cellStyle name="_Power Cost Value Copy 11.30.05 gas 1.09.06 AURORA at 1.10.06_Electric Rate Spread and Rate Design 3.23.09 6" xfId="4473"/>
    <cellStyle name="_Power Cost Value Copy 11.30.05 gas 1.09.06 AURORA at 1.10.06_Exhibit D fr R Gho 12-31-08" xfId="4474"/>
    <cellStyle name="_Power Cost Value Copy 11.30.05 gas 1.09.06 AURORA at 1.10.06_Exhibit D fr R Gho 12-31-08 2" xfId="4475"/>
    <cellStyle name="_Power Cost Value Copy 11.30.05 gas 1.09.06 AURORA at 1.10.06_Exhibit D fr R Gho 12-31-08 3" xfId="4476"/>
    <cellStyle name="_Power Cost Value Copy 11.30.05 gas 1.09.06 AURORA at 1.10.06_Exhibit D fr R Gho 12-31-08 v2" xfId="4477"/>
    <cellStyle name="_Power Cost Value Copy 11.30.05 gas 1.09.06 AURORA at 1.10.06_Exhibit D fr R Gho 12-31-08 v2 2" xfId="4478"/>
    <cellStyle name="_Power Cost Value Copy 11.30.05 gas 1.09.06 AURORA at 1.10.06_Exhibit D fr R Gho 12-31-08 v2 3" xfId="4479"/>
    <cellStyle name="_Power Cost Value Copy 11.30.05 gas 1.09.06 AURORA at 1.10.06_Exhibit D fr R Gho 12-31-08 v2_NIM Summary" xfId="4480"/>
    <cellStyle name="_Power Cost Value Copy 11.30.05 gas 1.09.06 AURORA at 1.10.06_Exhibit D fr R Gho 12-31-08 v2_NIM Summary 2" xfId="4481"/>
    <cellStyle name="_Power Cost Value Copy 11.30.05 gas 1.09.06 AURORA at 1.10.06_Exhibit D fr R Gho 12-31-08_NIM Summary" xfId="4482"/>
    <cellStyle name="_Power Cost Value Copy 11.30.05 gas 1.09.06 AURORA at 1.10.06_Exhibit D fr R Gho 12-31-08_NIM Summary 2" xfId="4483"/>
    <cellStyle name="_Power Cost Value Copy 11.30.05 gas 1.09.06 AURORA at 1.10.06_Gas Rev Req Model (2010 GRC)" xfId="4484"/>
    <cellStyle name="_Power Cost Value Copy 11.30.05 gas 1.09.06 AURORA at 1.10.06_Hopkins Ridge Prepaid Tran - Interest Earned RY 12ME Feb  '11" xfId="4485"/>
    <cellStyle name="_Power Cost Value Copy 11.30.05 gas 1.09.06 AURORA at 1.10.06_Hopkins Ridge Prepaid Tran - Interest Earned RY 12ME Feb  '11 2" xfId="4486"/>
    <cellStyle name="_Power Cost Value Copy 11.30.05 gas 1.09.06 AURORA at 1.10.06_Hopkins Ridge Prepaid Tran - Interest Earned RY 12ME Feb  '11_NIM Summary" xfId="4487"/>
    <cellStyle name="_Power Cost Value Copy 11.30.05 gas 1.09.06 AURORA at 1.10.06_Hopkins Ridge Prepaid Tran - Interest Earned RY 12ME Feb  '11_NIM Summary 2" xfId="4488"/>
    <cellStyle name="_Power Cost Value Copy 11.30.05 gas 1.09.06 AURORA at 1.10.06_Hopkins Ridge Prepaid Tran - Interest Earned RY 12ME Feb  '11_Transmission Workbook for May BOD" xfId="4489"/>
    <cellStyle name="_Power Cost Value Copy 11.30.05 gas 1.09.06 AURORA at 1.10.06_Hopkins Ridge Prepaid Tran - Interest Earned RY 12ME Feb  '11_Transmission Workbook for May BOD 2" xfId="4490"/>
    <cellStyle name="_Power Cost Value Copy 11.30.05 gas 1.09.06 AURORA at 1.10.06_INPUTS" xfId="4491"/>
    <cellStyle name="_Power Cost Value Copy 11.30.05 gas 1.09.06 AURORA at 1.10.06_INPUTS 2" xfId="4492"/>
    <cellStyle name="_Power Cost Value Copy 11.30.05 gas 1.09.06 AURORA at 1.10.06_INPUTS 2 2" xfId="4493"/>
    <cellStyle name="_Power Cost Value Copy 11.30.05 gas 1.09.06 AURORA at 1.10.06_INPUTS 2 2 2" xfId="4494"/>
    <cellStyle name="_Power Cost Value Copy 11.30.05 gas 1.09.06 AURORA at 1.10.06_INPUTS 2 3" xfId="4495"/>
    <cellStyle name="_Power Cost Value Copy 11.30.05 gas 1.09.06 AURORA at 1.10.06_INPUTS 2 3 2" xfId="4496"/>
    <cellStyle name="_Power Cost Value Copy 11.30.05 gas 1.09.06 AURORA at 1.10.06_INPUTS 2 4" xfId="4497"/>
    <cellStyle name="_Power Cost Value Copy 11.30.05 gas 1.09.06 AURORA at 1.10.06_INPUTS 2 4 2" xfId="4498"/>
    <cellStyle name="_Power Cost Value Copy 11.30.05 gas 1.09.06 AURORA at 1.10.06_INPUTS 3" xfId="4499"/>
    <cellStyle name="_Power Cost Value Copy 11.30.05 gas 1.09.06 AURORA at 1.10.06_INPUTS 3 2" xfId="4500"/>
    <cellStyle name="_Power Cost Value Copy 11.30.05 gas 1.09.06 AURORA at 1.10.06_INPUTS 4" xfId="4501"/>
    <cellStyle name="_Power Cost Value Copy 11.30.05 gas 1.09.06 AURORA at 1.10.06_INPUTS 4 2" xfId="4502"/>
    <cellStyle name="_Power Cost Value Copy 11.30.05 gas 1.09.06 AURORA at 1.10.06_INPUTS 5" xfId="4503"/>
    <cellStyle name="_Power Cost Value Copy 11.30.05 gas 1.09.06 AURORA at 1.10.06_INPUTS 6" xfId="4504"/>
    <cellStyle name="_Power Cost Value Copy 11.30.05 gas 1.09.06 AURORA at 1.10.06_Leased Transformer &amp; Substation Plant &amp; Rev 12-2009" xfId="4505"/>
    <cellStyle name="_Power Cost Value Copy 11.30.05 gas 1.09.06 AURORA at 1.10.06_Leased Transformer &amp; Substation Plant &amp; Rev 12-2009 2" xfId="4506"/>
    <cellStyle name="_Power Cost Value Copy 11.30.05 gas 1.09.06 AURORA at 1.10.06_Leased Transformer &amp; Substation Plant &amp; Rev 12-2009 2 2" xfId="4507"/>
    <cellStyle name="_Power Cost Value Copy 11.30.05 gas 1.09.06 AURORA at 1.10.06_Leased Transformer &amp; Substation Plant &amp; Rev 12-2009 2 2 2" xfId="4508"/>
    <cellStyle name="_Power Cost Value Copy 11.30.05 gas 1.09.06 AURORA at 1.10.06_Leased Transformer &amp; Substation Plant &amp; Rev 12-2009 2 3" xfId="4509"/>
    <cellStyle name="_Power Cost Value Copy 11.30.05 gas 1.09.06 AURORA at 1.10.06_Leased Transformer &amp; Substation Plant &amp; Rev 12-2009 2 3 2" xfId="4510"/>
    <cellStyle name="_Power Cost Value Copy 11.30.05 gas 1.09.06 AURORA at 1.10.06_Leased Transformer &amp; Substation Plant &amp; Rev 12-2009 2 4" xfId="4511"/>
    <cellStyle name="_Power Cost Value Copy 11.30.05 gas 1.09.06 AURORA at 1.10.06_Leased Transformer &amp; Substation Plant &amp; Rev 12-2009 2 4 2" xfId="4512"/>
    <cellStyle name="_Power Cost Value Copy 11.30.05 gas 1.09.06 AURORA at 1.10.06_Leased Transformer &amp; Substation Plant &amp; Rev 12-2009 3" xfId="4513"/>
    <cellStyle name="_Power Cost Value Copy 11.30.05 gas 1.09.06 AURORA at 1.10.06_Leased Transformer &amp; Substation Plant &amp; Rev 12-2009 3 2" xfId="4514"/>
    <cellStyle name="_Power Cost Value Copy 11.30.05 gas 1.09.06 AURORA at 1.10.06_Leased Transformer &amp; Substation Plant &amp; Rev 12-2009 4" xfId="4515"/>
    <cellStyle name="_Power Cost Value Copy 11.30.05 gas 1.09.06 AURORA at 1.10.06_Leased Transformer &amp; Substation Plant &amp; Rev 12-2009 4 2" xfId="4516"/>
    <cellStyle name="_Power Cost Value Copy 11.30.05 gas 1.09.06 AURORA at 1.10.06_Leased Transformer &amp; Substation Plant &amp; Rev 12-2009 5" xfId="4517"/>
    <cellStyle name="_Power Cost Value Copy 11.30.05 gas 1.09.06 AURORA at 1.10.06_Leased Transformer &amp; Substation Plant &amp; Rev 12-2009 6" xfId="4518"/>
    <cellStyle name="_Power Cost Value Copy 11.30.05 gas 1.09.06 AURORA at 1.10.06_NIM Summary" xfId="4519"/>
    <cellStyle name="_Power Cost Value Copy 11.30.05 gas 1.09.06 AURORA at 1.10.06_NIM Summary 09GRC" xfId="4520"/>
    <cellStyle name="_Power Cost Value Copy 11.30.05 gas 1.09.06 AURORA at 1.10.06_NIM Summary 09GRC 2" xfId="4521"/>
    <cellStyle name="_Power Cost Value Copy 11.30.05 gas 1.09.06 AURORA at 1.10.06_NIM Summary 2" xfId="4522"/>
    <cellStyle name="_Power Cost Value Copy 11.30.05 gas 1.09.06 AURORA at 1.10.06_NIM Summary 3" xfId="4523"/>
    <cellStyle name="_Power Cost Value Copy 11.30.05 gas 1.09.06 AURORA at 1.10.06_NIM Summary 4" xfId="4524"/>
    <cellStyle name="_Power Cost Value Copy 11.30.05 gas 1.09.06 AURORA at 1.10.06_NIM Summary 5" xfId="4525"/>
    <cellStyle name="_Power Cost Value Copy 11.30.05 gas 1.09.06 AURORA at 1.10.06_NIM Summary 6" xfId="4526"/>
    <cellStyle name="_Power Cost Value Copy 11.30.05 gas 1.09.06 AURORA at 1.10.06_NIM Summary 7" xfId="4527"/>
    <cellStyle name="_Power Cost Value Copy 11.30.05 gas 1.09.06 AURORA at 1.10.06_NIM Summary 8" xfId="4528"/>
    <cellStyle name="_Power Cost Value Copy 11.30.05 gas 1.09.06 AURORA at 1.10.06_NIM Summary 9" xfId="4529"/>
    <cellStyle name="_Power Cost Value Copy 11.30.05 gas 1.09.06 AURORA at 1.10.06_PCA 10 -  Exhibit D from A Kellogg Jan 2011" xfId="4530"/>
    <cellStyle name="_Power Cost Value Copy 11.30.05 gas 1.09.06 AURORA at 1.10.06_PCA 10 -  Exhibit D from A Kellogg July 2011" xfId="4531"/>
    <cellStyle name="_Power Cost Value Copy 11.30.05 gas 1.09.06 AURORA at 1.10.06_PCA 10 -  Exhibit D from S Free Rcv'd 12-11" xfId="4532"/>
    <cellStyle name="_Power Cost Value Copy 11.30.05 gas 1.09.06 AURORA at 1.10.06_PCA 7 - Exhibit D update 11_30_08 (2)" xfId="4533"/>
    <cellStyle name="_Power Cost Value Copy 11.30.05 gas 1.09.06 AURORA at 1.10.06_PCA 7 - Exhibit D update 11_30_08 (2) 2" xfId="4534"/>
    <cellStyle name="_Power Cost Value Copy 11.30.05 gas 1.09.06 AURORA at 1.10.06_PCA 7 - Exhibit D update 11_30_08 (2) 2 2" xfId="4535"/>
    <cellStyle name="_Power Cost Value Copy 11.30.05 gas 1.09.06 AURORA at 1.10.06_PCA 7 - Exhibit D update 11_30_08 (2) 3" xfId="4536"/>
    <cellStyle name="_Power Cost Value Copy 11.30.05 gas 1.09.06 AURORA at 1.10.06_PCA 7 - Exhibit D update 11_30_08 (2) 4" xfId="4537"/>
    <cellStyle name="_Power Cost Value Copy 11.30.05 gas 1.09.06 AURORA at 1.10.06_PCA 7 - Exhibit D update 11_30_08 (2)_NIM Summary" xfId="4538"/>
    <cellStyle name="_Power Cost Value Copy 11.30.05 gas 1.09.06 AURORA at 1.10.06_PCA 7 - Exhibit D update 11_30_08 (2)_NIM Summary 2" xfId="4539"/>
    <cellStyle name="_Power Cost Value Copy 11.30.05 gas 1.09.06 AURORA at 1.10.06_PCA 8 - Exhibit D update 12_31_09" xfId="4540"/>
    <cellStyle name="_Power Cost Value Copy 11.30.05 gas 1.09.06 AURORA at 1.10.06_PCA 8 - Exhibit D update 12_31_09 2" xfId="4541"/>
    <cellStyle name="_Power Cost Value Copy 11.30.05 gas 1.09.06 AURORA at 1.10.06_PCA 9 -  Exhibit D April 2010" xfId="4542"/>
    <cellStyle name="_Power Cost Value Copy 11.30.05 gas 1.09.06 AURORA at 1.10.06_PCA 9 -  Exhibit D April 2010 (3)" xfId="4543"/>
    <cellStyle name="_Power Cost Value Copy 11.30.05 gas 1.09.06 AURORA at 1.10.06_PCA 9 -  Exhibit D April 2010 (3) 2" xfId="4544"/>
    <cellStyle name="_Power Cost Value Copy 11.30.05 gas 1.09.06 AURORA at 1.10.06_PCA 9 -  Exhibit D April 2010 2" xfId="4545"/>
    <cellStyle name="_Power Cost Value Copy 11.30.05 gas 1.09.06 AURORA at 1.10.06_PCA 9 -  Exhibit D April 2010 3" xfId="4546"/>
    <cellStyle name="_Power Cost Value Copy 11.30.05 gas 1.09.06 AURORA at 1.10.06_PCA 9 -  Exhibit D Feb 2010" xfId="4547"/>
    <cellStyle name="_Power Cost Value Copy 11.30.05 gas 1.09.06 AURORA at 1.10.06_PCA 9 -  Exhibit D Feb 2010 2" xfId="4548"/>
    <cellStyle name="_Power Cost Value Copy 11.30.05 gas 1.09.06 AURORA at 1.10.06_PCA 9 -  Exhibit D Feb 2010 v2" xfId="4549"/>
    <cellStyle name="_Power Cost Value Copy 11.30.05 gas 1.09.06 AURORA at 1.10.06_PCA 9 -  Exhibit D Feb 2010 v2 2" xfId="4550"/>
    <cellStyle name="_Power Cost Value Copy 11.30.05 gas 1.09.06 AURORA at 1.10.06_PCA 9 -  Exhibit D Feb 2010 WF" xfId="4551"/>
    <cellStyle name="_Power Cost Value Copy 11.30.05 gas 1.09.06 AURORA at 1.10.06_PCA 9 -  Exhibit D Feb 2010 WF 2" xfId="4552"/>
    <cellStyle name="_Power Cost Value Copy 11.30.05 gas 1.09.06 AURORA at 1.10.06_PCA 9 -  Exhibit D Jan 2010" xfId="4553"/>
    <cellStyle name="_Power Cost Value Copy 11.30.05 gas 1.09.06 AURORA at 1.10.06_PCA 9 -  Exhibit D Jan 2010 2" xfId="4554"/>
    <cellStyle name="_Power Cost Value Copy 11.30.05 gas 1.09.06 AURORA at 1.10.06_PCA 9 -  Exhibit D March 2010 (2)" xfId="4555"/>
    <cellStyle name="_Power Cost Value Copy 11.30.05 gas 1.09.06 AURORA at 1.10.06_PCA 9 -  Exhibit D March 2010 (2) 2" xfId="4556"/>
    <cellStyle name="_Power Cost Value Copy 11.30.05 gas 1.09.06 AURORA at 1.10.06_PCA 9 -  Exhibit D Nov 2010" xfId="4557"/>
    <cellStyle name="_Power Cost Value Copy 11.30.05 gas 1.09.06 AURORA at 1.10.06_PCA 9 -  Exhibit D Nov 2010 2" xfId="4558"/>
    <cellStyle name="_Power Cost Value Copy 11.30.05 gas 1.09.06 AURORA at 1.10.06_PCA 9 - Exhibit D at August 2010" xfId="4559"/>
    <cellStyle name="_Power Cost Value Copy 11.30.05 gas 1.09.06 AURORA at 1.10.06_PCA 9 - Exhibit D at August 2010 2" xfId="4560"/>
    <cellStyle name="_Power Cost Value Copy 11.30.05 gas 1.09.06 AURORA at 1.10.06_PCA 9 - Exhibit D June 2010 GRC" xfId="4561"/>
    <cellStyle name="_Power Cost Value Copy 11.30.05 gas 1.09.06 AURORA at 1.10.06_PCA 9 - Exhibit D June 2010 GRC 2" xfId="4562"/>
    <cellStyle name="_Power Cost Value Copy 11.30.05 gas 1.09.06 AURORA at 1.10.06_Power Costs - Comparison bx Rbtl-Staff-Jt-PC" xfId="4563"/>
    <cellStyle name="_Power Cost Value Copy 11.30.05 gas 1.09.06 AURORA at 1.10.06_Power Costs - Comparison bx Rbtl-Staff-Jt-PC 2" xfId="4564"/>
    <cellStyle name="_Power Cost Value Copy 11.30.05 gas 1.09.06 AURORA at 1.10.06_Power Costs - Comparison bx Rbtl-Staff-Jt-PC 2 2" xfId="4565"/>
    <cellStyle name="_Power Cost Value Copy 11.30.05 gas 1.09.06 AURORA at 1.10.06_Power Costs - Comparison bx Rbtl-Staff-Jt-PC 3" xfId="4566"/>
    <cellStyle name="_Power Cost Value Copy 11.30.05 gas 1.09.06 AURORA at 1.10.06_Power Costs - Comparison bx Rbtl-Staff-Jt-PC 4" xfId="4567"/>
    <cellStyle name="_Power Cost Value Copy 11.30.05 gas 1.09.06 AURORA at 1.10.06_Power Costs - Comparison bx Rbtl-Staff-Jt-PC_Adj Bench DR 3 for Initial Briefs (Electric)" xfId="4568"/>
    <cellStyle name="_Power Cost Value Copy 11.30.05 gas 1.09.06 AURORA at 1.10.06_Power Costs - Comparison bx Rbtl-Staff-Jt-PC_Adj Bench DR 3 for Initial Briefs (Electric) 2" xfId="4569"/>
    <cellStyle name="_Power Cost Value Copy 11.30.05 gas 1.09.06 AURORA at 1.10.06_Power Costs - Comparison bx Rbtl-Staff-Jt-PC_Adj Bench DR 3 for Initial Briefs (Electric) 2 2" xfId="4570"/>
    <cellStyle name="_Power Cost Value Copy 11.30.05 gas 1.09.06 AURORA at 1.10.06_Power Costs - Comparison bx Rbtl-Staff-Jt-PC_Adj Bench DR 3 for Initial Briefs (Electric) 3" xfId="4571"/>
    <cellStyle name="_Power Cost Value Copy 11.30.05 gas 1.09.06 AURORA at 1.10.06_Power Costs - Comparison bx Rbtl-Staff-Jt-PC_Adj Bench DR 3 for Initial Briefs (Electric) 4" xfId="4572"/>
    <cellStyle name="_Power Cost Value Copy 11.30.05 gas 1.09.06 AURORA at 1.10.06_Power Costs - Comparison bx Rbtl-Staff-Jt-PC_Electric Rev Req Model (2009 GRC) Rebuttal" xfId="4573"/>
    <cellStyle name="_Power Cost Value Copy 11.30.05 gas 1.09.06 AURORA at 1.10.06_Power Costs - Comparison bx Rbtl-Staff-Jt-PC_Electric Rev Req Model (2009 GRC) Rebuttal 2" xfId="4574"/>
    <cellStyle name="_Power Cost Value Copy 11.30.05 gas 1.09.06 AURORA at 1.10.06_Power Costs - Comparison bx Rbtl-Staff-Jt-PC_Electric Rev Req Model (2009 GRC) Rebuttal 2 2" xfId="4575"/>
    <cellStyle name="_Power Cost Value Copy 11.30.05 gas 1.09.06 AURORA at 1.10.06_Power Costs - Comparison bx Rbtl-Staff-Jt-PC_Electric Rev Req Model (2009 GRC) Rebuttal 3" xfId="4576"/>
    <cellStyle name="_Power Cost Value Copy 11.30.05 gas 1.09.06 AURORA at 1.10.06_Power Costs - Comparison bx Rbtl-Staff-Jt-PC_Electric Rev Req Model (2009 GRC) Rebuttal 4" xfId="4577"/>
    <cellStyle name="_Power Cost Value Copy 11.30.05 gas 1.09.06 AURORA at 1.10.06_Power Costs - Comparison bx Rbtl-Staff-Jt-PC_Electric Rev Req Model (2009 GRC) Rebuttal REmoval of New  WH Solar AdjustMI" xfId="4578"/>
    <cellStyle name="_Power Cost Value Copy 11.30.05 gas 1.09.06 AURORA at 1.10.06_Power Costs - Comparison bx Rbtl-Staff-Jt-PC_Electric Rev Req Model (2009 GRC) Rebuttal REmoval of New  WH Solar AdjustMI 2" xfId="4579"/>
    <cellStyle name="_Power Cost Value Copy 11.30.05 gas 1.09.06 AURORA at 1.10.06_Power Costs - Comparison bx Rbtl-Staff-Jt-PC_Electric Rev Req Model (2009 GRC) Rebuttal REmoval of New  WH Solar AdjustMI 2 2" xfId="4580"/>
    <cellStyle name="_Power Cost Value Copy 11.30.05 gas 1.09.06 AURORA at 1.10.06_Power Costs - Comparison bx Rbtl-Staff-Jt-PC_Electric Rev Req Model (2009 GRC) Rebuttal REmoval of New  WH Solar AdjustMI 3" xfId="4581"/>
    <cellStyle name="_Power Cost Value Copy 11.30.05 gas 1.09.06 AURORA at 1.10.06_Power Costs - Comparison bx Rbtl-Staff-Jt-PC_Electric Rev Req Model (2009 GRC) Rebuttal REmoval of New  WH Solar AdjustMI 4" xfId="4582"/>
    <cellStyle name="_Power Cost Value Copy 11.30.05 gas 1.09.06 AURORA at 1.10.06_Power Costs - Comparison bx Rbtl-Staff-Jt-PC_Electric Rev Req Model (2009 GRC) Revised 01-18-2010" xfId="4583"/>
    <cellStyle name="_Power Cost Value Copy 11.30.05 gas 1.09.06 AURORA at 1.10.06_Power Costs - Comparison bx Rbtl-Staff-Jt-PC_Electric Rev Req Model (2009 GRC) Revised 01-18-2010 2" xfId="4584"/>
    <cellStyle name="_Power Cost Value Copy 11.30.05 gas 1.09.06 AURORA at 1.10.06_Power Costs - Comparison bx Rbtl-Staff-Jt-PC_Electric Rev Req Model (2009 GRC) Revised 01-18-2010 2 2" xfId="4585"/>
    <cellStyle name="_Power Cost Value Copy 11.30.05 gas 1.09.06 AURORA at 1.10.06_Power Costs - Comparison bx Rbtl-Staff-Jt-PC_Electric Rev Req Model (2009 GRC) Revised 01-18-2010 3" xfId="4586"/>
    <cellStyle name="_Power Cost Value Copy 11.30.05 gas 1.09.06 AURORA at 1.10.06_Power Costs - Comparison bx Rbtl-Staff-Jt-PC_Electric Rev Req Model (2009 GRC) Revised 01-18-2010 4" xfId="4587"/>
    <cellStyle name="_Power Cost Value Copy 11.30.05 gas 1.09.06 AURORA at 1.10.06_Power Costs - Comparison bx Rbtl-Staff-Jt-PC_Final Order Electric EXHIBIT A-1" xfId="4588"/>
    <cellStyle name="_Power Cost Value Copy 11.30.05 gas 1.09.06 AURORA at 1.10.06_Power Costs - Comparison bx Rbtl-Staff-Jt-PC_Final Order Electric EXHIBIT A-1 2" xfId="4589"/>
    <cellStyle name="_Power Cost Value Copy 11.30.05 gas 1.09.06 AURORA at 1.10.06_Power Costs - Comparison bx Rbtl-Staff-Jt-PC_Final Order Electric EXHIBIT A-1 2 2" xfId="4590"/>
    <cellStyle name="_Power Cost Value Copy 11.30.05 gas 1.09.06 AURORA at 1.10.06_Power Costs - Comparison bx Rbtl-Staff-Jt-PC_Final Order Electric EXHIBIT A-1 3" xfId="4591"/>
    <cellStyle name="_Power Cost Value Copy 11.30.05 gas 1.09.06 AURORA at 1.10.06_Power Costs - Comparison bx Rbtl-Staff-Jt-PC_Final Order Electric EXHIBIT A-1 4" xfId="4592"/>
    <cellStyle name="_Power Cost Value Copy 11.30.05 gas 1.09.06 AURORA at 1.10.06_Production Adj 4.37" xfId="4593"/>
    <cellStyle name="_Power Cost Value Copy 11.30.05 gas 1.09.06 AURORA at 1.10.06_Production Adj 4.37 2" xfId="4594"/>
    <cellStyle name="_Power Cost Value Copy 11.30.05 gas 1.09.06 AURORA at 1.10.06_Production Adj 4.37 2 2" xfId="4595"/>
    <cellStyle name="_Power Cost Value Copy 11.30.05 gas 1.09.06 AURORA at 1.10.06_Production Adj 4.37 3" xfId="4596"/>
    <cellStyle name="_Power Cost Value Copy 11.30.05 gas 1.09.06 AURORA at 1.10.06_Purchased Power Adj 4.03" xfId="4597"/>
    <cellStyle name="_Power Cost Value Copy 11.30.05 gas 1.09.06 AURORA at 1.10.06_Purchased Power Adj 4.03 2" xfId="4598"/>
    <cellStyle name="_Power Cost Value Copy 11.30.05 gas 1.09.06 AURORA at 1.10.06_Purchased Power Adj 4.03 2 2" xfId="4599"/>
    <cellStyle name="_Power Cost Value Copy 11.30.05 gas 1.09.06 AURORA at 1.10.06_Purchased Power Adj 4.03 3" xfId="4600"/>
    <cellStyle name="_Power Cost Value Copy 11.30.05 gas 1.09.06 AURORA at 1.10.06_Rate Design Sch 24" xfId="4601"/>
    <cellStyle name="_Power Cost Value Copy 11.30.05 gas 1.09.06 AURORA at 1.10.06_Rate Design Sch 24 2" xfId="4602"/>
    <cellStyle name="_Power Cost Value Copy 11.30.05 gas 1.09.06 AURORA at 1.10.06_Rate Design Sch 25" xfId="4603"/>
    <cellStyle name="_Power Cost Value Copy 11.30.05 gas 1.09.06 AURORA at 1.10.06_Rate Design Sch 25 2" xfId="4604"/>
    <cellStyle name="_Power Cost Value Copy 11.30.05 gas 1.09.06 AURORA at 1.10.06_Rate Design Sch 25 2 2" xfId="4605"/>
    <cellStyle name="_Power Cost Value Copy 11.30.05 gas 1.09.06 AURORA at 1.10.06_Rate Design Sch 25 3" xfId="4606"/>
    <cellStyle name="_Power Cost Value Copy 11.30.05 gas 1.09.06 AURORA at 1.10.06_Rate Design Sch 26" xfId="4607"/>
    <cellStyle name="_Power Cost Value Copy 11.30.05 gas 1.09.06 AURORA at 1.10.06_Rate Design Sch 26 2" xfId="4608"/>
    <cellStyle name="_Power Cost Value Copy 11.30.05 gas 1.09.06 AURORA at 1.10.06_Rate Design Sch 26 2 2" xfId="4609"/>
    <cellStyle name="_Power Cost Value Copy 11.30.05 gas 1.09.06 AURORA at 1.10.06_Rate Design Sch 26 3" xfId="4610"/>
    <cellStyle name="_Power Cost Value Copy 11.30.05 gas 1.09.06 AURORA at 1.10.06_Rate Design Sch 31" xfId="4611"/>
    <cellStyle name="_Power Cost Value Copy 11.30.05 gas 1.09.06 AURORA at 1.10.06_Rate Design Sch 31 2" xfId="4612"/>
    <cellStyle name="_Power Cost Value Copy 11.30.05 gas 1.09.06 AURORA at 1.10.06_Rate Design Sch 31 2 2" xfId="4613"/>
    <cellStyle name="_Power Cost Value Copy 11.30.05 gas 1.09.06 AURORA at 1.10.06_Rate Design Sch 31 3" xfId="4614"/>
    <cellStyle name="_Power Cost Value Copy 11.30.05 gas 1.09.06 AURORA at 1.10.06_Rate Design Sch 43" xfId="4615"/>
    <cellStyle name="_Power Cost Value Copy 11.30.05 gas 1.09.06 AURORA at 1.10.06_Rate Design Sch 43 2" xfId="4616"/>
    <cellStyle name="_Power Cost Value Copy 11.30.05 gas 1.09.06 AURORA at 1.10.06_Rate Design Sch 43 2 2" xfId="4617"/>
    <cellStyle name="_Power Cost Value Copy 11.30.05 gas 1.09.06 AURORA at 1.10.06_Rate Design Sch 43 3" xfId="4618"/>
    <cellStyle name="_Power Cost Value Copy 11.30.05 gas 1.09.06 AURORA at 1.10.06_Rate Design Sch 448-449" xfId="4619"/>
    <cellStyle name="_Power Cost Value Copy 11.30.05 gas 1.09.06 AURORA at 1.10.06_Rate Design Sch 448-449 2" xfId="4620"/>
    <cellStyle name="_Power Cost Value Copy 11.30.05 gas 1.09.06 AURORA at 1.10.06_Rate Design Sch 46" xfId="4621"/>
    <cellStyle name="_Power Cost Value Copy 11.30.05 gas 1.09.06 AURORA at 1.10.06_Rate Design Sch 46 2" xfId="4622"/>
    <cellStyle name="_Power Cost Value Copy 11.30.05 gas 1.09.06 AURORA at 1.10.06_Rate Design Sch 46 2 2" xfId="4623"/>
    <cellStyle name="_Power Cost Value Copy 11.30.05 gas 1.09.06 AURORA at 1.10.06_Rate Design Sch 46 3" xfId="4624"/>
    <cellStyle name="_Power Cost Value Copy 11.30.05 gas 1.09.06 AURORA at 1.10.06_Rate Spread" xfId="4625"/>
    <cellStyle name="_Power Cost Value Copy 11.30.05 gas 1.09.06 AURORA at 1.10.06_Rate Spread 2" xfId="4626"/>
    <cellStyle name="_Power Cost Value Copy 11.30.05 gas 1.09.06 AURORA at 1.10.06_Rate Spread 2 2" xfId="4627"/>
    <cellStyle name="_Power Cost Value Copy 11.30.05 gas 1.09.06 AURORA at 1.10.06_Rate Spread 3" xfId="4628"/>
    <cellStyle name="_Power Cost Value Copy 11.30.05 gas 1.09.06 AURORA at 1.10.06_Rebuttal Power Costs" xfId="4629"/>
    <cellStyle name="_Power Cost Value Copy 11.30.05 gas 1.09.06 AURORA at 1.10.06_Rebuttal Power Costs 2" xfId="4630"/>
    <cellStyle name="_Power Cost Value Copy 11.30.05 gas 1.09.06 AURORA at 1.10.06_Rebuttal Power Costs 2 2" xfId="4631"/>
    <cellStyle name="_Power Cost Value Copy 11.30.05 gas 1.09.06 AURORA at 1.10.06_Rebuttal Power Costs 3" xfId="4632"/>
    <cellStyle name="_Power Cost Value Copy 11.30.05 gas 1.09.06 AURORA at 1.10.06_Rebuttal Power Costs 4" xfId="4633"/>
    <cellStyle name="_Power Cost Value Copy 11.30.05 gas 1.09.06 AURORA at 1.10.06_Rebuttal Power Costs_Adj Bench DR 3 for Initial Briefs (Electric)" xfId="4634"/>
    <cellStyle name="_Power Cost Value Copy 11.30.05 gas 1.09.06 AURORA at 1.10.06_Rebuttal Power Costs_Adj Bench DR 3 for Initial Briefs (Electric) 2" xfId="4635"/>
    <cellStyle name="_Power Cost Value Copy 11.30.05 gas 1.09.06 AURORA at 1.10.06_Rebuttal Power Costs_Adj Bench DR 3 for Initial Briefs (Electric) 2 2" xfId="4636"/>
    <cellStyle name="_Power Cost Value Copy 11.30.05 gas 1.09.06 AURORA at 1.10.06_Rebuttal Power Costs_Adj Bench DR 3 for Initial Briefs (Electric) 3" xfId="4637"/>
    <cellStyle name="_Power Cost Value Copy 11.30.05 gas 1.09.06 AURORA at 1.10.06_Rebuttal Power Costs_Adj Bench DR 3 for Initial Briefs (Electric) 4" xfId="4638"/>
    <cellStyle name="_Power Cost Value Copy 11.30.05 gas 1.09.06 AURORA at 1.10.06_Rebuttal Power Costs_Electric Rev Req Model (2009 GRC) Rebuttal" xfId="4639"/>
    <cellStyle name="_Power Cost Value Copy 11.30.05 gas 1.09.06 AURORA at 1.10.06_Rebuttal Power Costs_Electric Rev Req Model (2009 GRC) Rebuttal 2" xfId="4640"/>
    <cellStyle name="_Power Cost Value Copy 11.30.05 gas 1.09.06 AURORA at 1.10.06_Rebuttal Power Costs_Electric Rev Req Model (2009 GRC) Rebuttal 2 2" xfId="4641"/>
    <cellStyle name="_Power Cost Value Copy 11.30.05 gas 1.09.06 AURORA at 1.10.06_Rebuttal Power Costs_Electric Rev Req Model (2009 GRC) Rebuttal 3" xfId="4642"/>
    <cellStyle name="_Power Cost Value Copy 11.30.05 gas 1.09.06 AURORA at 1.10.06_Rebuttal Power Costs_Electric Rev Req Model (2009 GRC) Rebuttal 4" xfId="4643"/>
    <cellStyle name="_Power Cost Value Copy 11.30.05 gas 1.09.06 AURORA at 1.10.06_Rebuttal Power Costs_Electric Rev Req Model (2009 GRC) Rebuttal REmoval of New  WH Solar AdjustMI" xfId="4644"/>
    <cellStyle name="_Power Cost Value Copy 11.30.05 gas 1.09.06 AURORA at 1.10.06_Rebuttal Power Costs_Electric Rev Req Model (2009 GRC) Rebuttal REmoval of New  WH Solar AdjustMI 2" xfId="4645"/>
    <cellStyle name="_Power Cost Value Copy 11.30.05 gas 1.09.06 AURORA at 1.10.06_Rebuttal Power Costs_Electric Rev Req Model (2009 GRC) Rebuttal REmoval of New  WH Solar AdjustMI 2 2" xfId="4646"/>
    <cellStyle name="_Power Cost Value Copy 11.30.05 gas 1.09.06 AURORA at 1.10.06_Rebuttal Power Costs_Electric Rev Req Model (2009 GRC) Rebuttal REmoval of New  WH Solar AdjustMI 3" xfId="4647"/>
    <cellStyle name="_Power Cost Value Copy 11.30.05 gas 1.09.06 AURORA at 1.10.06_Rebuttal Power Costs_Electric Rev Req Model (2009 GRC) Rebuttal REmoval of New  WH Solar AdjustMI 4" xfId="4648"/>
    <cellStyle name="_Power Cost Value Copy 11.30.05 gas 1.09.06 AURORA at 1.10.06_Rebuttal Power Costs_Electric Rev Req Model (2009 GRC) Revised 01-18-2010" xfId="4649"/>
    <cellStyle name="_Power Cost Value Copy 11.30.05 gas 1.09.06 AURORA at 1.10.06_Rebuttal Power Costs_Electric Rev Req Model (2009 GRC) Revised 01-18-2010 2" xfId="4650"/>
    <cellStyle name="_Power Cost Value Copy 11.30.05 gas 1.09.06 AURORA at 1.10.06_Rebuttal Power Costs_Electric Rev Req Model (2009 GRC) Revised 01-18-2010 2 2" xfId="4651"/>
    <cellStyle name="_Power Cost Value Copy 11.30.05 gas 1.09.06 AURORA at 1.10.06_Rebuttal Power Costs_Electric Rev Req Model (2009 GRC) Revised 01-18-2010 3" xfId="4652"/>
    <cellStyle name="_Power Cost Value Copy 11.30.05 gas 1.09.06 AURORA at 1.10.06_Rebuttal Power Costs_Electric Rev Req Model (2009 GRC) Revised 01-18-2010 4" xfId="4653"/>
    <cellStyle name="_Power Cost Value Copy 11.30.05 gas 1.09.06 AURORA at 1.10.06_Rebuttal Power Costs_Final Order Electric EXHIBIT A-1" xfId="4654"/>
    <cellStyle name="_Power Cost Value Copy 11.30.05 gas 1.09.06 AURORA at 1.10.06_Rebuttal Power Costs_Final Order Electric EXHIBIT A-1 2" xfId="4655"/>
    <cellStyle name="_Power Cost Value Copy 11.30.05 gas 1.09.06 AURORA at 1.10.06_Rebuttal Power Costs_Final Order Electric EXHIBIT A-1 2 2" xfId="4656"/>
    <cellStyle name="_Power Cost Value Copy 11.30.05 gas 1.09.06 AURORA at 1.10.06_Rebuttal Power Costs_Final Order Electric EXHIBIT A-1 3" xfId="4657"/>
    <cellStyle name="_Power Cost Value Copy 11.30.05 gas 1.09.06 AURORA at 1.10.06_Rebuttal Power Costs_Final Order Electric EXHIBIT A-1 4" xfId="4658"/>
    <cellStyle name="_Power Cost Value Copy 11.30.05 gas 1.09.06 AURORA at 1.10.06_ROR 5.02" xfId="4659"/>
    <cellStyle name="_Power Cost Value Copy 11.30.05 gas 1.09.06 AURORA at 1.10.06_ROR 5.02 2" xfId="4660"/>
    <cellStyle name="_Power Cost Value Copy 11.30.05 gas 1.09.06 AURORA at 1.10.06_ROR 5.02 2 2" xfId="4661"/>
    <cellStyle name="_Power Cost Value Copy 11.30.05 gas 1.09.06 AURORA at 1.10.06_ROR 5.02 3" xfId="4662"/>
    <cellStyle name="_Power Cost Value Copy 11.30.05 gas 1.09.06 AURORA at 1.10.06_Sch 40 Feeder OH 2008" xfId="4663"/>
    <cellStyle name="_Power Cost Value Copy 11.30.05 gas 1.09.06 AURORA at 1.10.06_Sch 40 Feeder OH 2008 2" xfId="4664"/>
    <cellStyle name="_Power Cost Value Copy 11.30.05 gas 1.09.06 AURORA at 1.10.06_Sch 40 Feeder OH 2008 2 2" xfId="4665"/>
    <cellStyle name="_Power Cost Value Copy 11.30.05 gas 1.09.06 AURORA at 1.10.06_Sch 40 Feeder OH 2008 3" xfId="4666"/>
    <cellStyle name="_Power Cost Value Copy 11.30.05 gas 1.09.06 AURORA at 1.10.06_Sch 40 Interim Energy Rates " xfId="4667"/>
    <cellStyle name="_Power Cost Value Copy 11.30.05 gas 1.09.06 AURORA at 1.10.06_Sch 40 Interim Energy Rates  2" xfId="4668"/>
    <cellStyle name="_Power Cost Value Copy 11.30.05 gas 1.09.06 AURORA at 1.10.06_Sch 40 Interim Energy Rates  2 2" xfId="4669"/>
    <cellStyle name="_Power Cost Value Copy 11.30.05 gas 1.09.06 AURORA at 1.10.06_Sch 40 Interim Energy Rates  3" xfId="4670"/>
    <cellStyle name="_Power Cost Value Copy 11.30.05 gas 1.09.06 AURORA at 1.10.06_Sch 40 Substation A&amp;G 2008" xfId="4671"/>
    <cellStyle name="_Power Cost Value Copy 11.30.05 gas 1.09.06 AURORA at 1.10.06_Sch 40 Substation A&amp;G 2008 2" xfId="4672"/>
    <cellStyle name="_Power Cost Value Copy 11.30.05 gas 1.09.06 AURORA at 1.10.06_Sch 40 Substation A&amp;G 2008 2 2" xfId="4673"/>
    <cellStyle name="_Power Cost Value Copy 11.30.05 gas 1.09.06 AURORA at 1.10.06_Sch 40 Substation A&amp;G 2008 3" xfId="4674"/>
    <cellStyle name="_Power Cost Value Copy 11.30.05 gas 1.09.06 AURORA at 1.10.06_Sch 40 Substation O&amp;M 2008" xfId="4675"/>
    <cellStyle name="_Power Cost Value Copy 11.30.05 gas 1.09.06 AURORA at 1.10.06_Sch 40 Substation O&amp;M 2008 2" xfId="4676"/>
    <cellStyle name="_Power Cost Value Copy 11.30.05 gas 1.09.06 AURORA at 1.10.06_Sch 40 Substation O&amp;M 2008 2 2" xfId="4677"/>
    <cellStyle name="_Power Cost Value Copy 11.30.05 gas 1.09.06 AURORA at 1.10.06_Sch 40 Substation O&amp;M 2008 3" xfId="4678"/>
    <cellStyle name="_Power Cost Value Copy 11.30.05 gas 1.09.06 AURORA at 1.10.06_Subs 2008" xfId="4679"/>
    <cellStyle name="_Power Cost Value Copy 11.30.05 gas 1.09.06 AURORA at 1.10.06_Subs 2008 2" xfId="4680"/>
    <cellStyle name="_Power Cost Value Copy 11.30.05 gas 1.09.06 AURORA at 1.10.06_Subs 2008 2 2" xfId="4681"/>
    <cellStyle name="_Power Cost Value Copy 11.30.05 gas 1.09.06 AURORA at 1.10.06_Subs 2008 3" xfId="4682"/>
    <cellStyle name="_Power Cost Value Copy 11.30.05 gas 1.09.06 AURORA at 1.10.06_Transmission Workbook for May BOD" xfId="4683"/>
    <cellStyle name="_Power Cost Value Copy 11.30.05 gas 1.09.06 AURORA at 1.10.06_Transmission Workbook for May BOD 2" xfId="4684"/>
    <cellStyle name="_Power Cost Value Copy 11.30.05 gas 1.09.06 AURORA at 1.10.06_Wind Integration 10GRC" xfId="4685"/>
    <cellStyle name="_Power Cost Value Copy 11.30.05 gas 1.09.06 AURORA at 1.10.06_Wind Integration 10GRC 2" xfId="4686"/>
    <cellStyle name="_Power Costs Rate Year 11-13-07" xfId="4687"/>
    <cellStyle name="_Price Output" xfId="4688"/>
    <cellStyle name="_Price Output 2" xfId="4689"/>
    <cellStyle name="_Price Output_NIM Summary" xfId="4690"/>
    <cellStyle name="_Price Output_NIM Summary 2" xfId="4691"/>
    <cellStyle name="_Price Output_Wind Integration 10GRC" xfId="4692"/>
    <cellStyle name="_Price Output_Wind Integration 10GRC 2" xfId="4693"/>
    <cellStyle name="_Prices" xfId="4694"/>
    <cellStyle name="_Prices 2" xfId="4695"/>
    <cellStyle name="_Prices_NIM Summary" xfId="4696"/>
    <cellStyle name="_Prices_NIM Summary 2" xfId="4697"/>
    <cellStyle name="_Prices_Wind Integration 10GRC" xfId="4698"/>
    <cellStyle name="_Prices_Wind Integration 10GRC 2" xfId="4699"/>
    <cellStyle name="_Pro Forma Rev 07 GRC" xfId="4700"/>
    <cellStyle name="_x0013__Rebuttal Power Costs" xfId="4701"/>
    <cellStyle name="_x0013__Rebuttal Power Costs 2" xfId="4702"/>
    <cellStyle name="_x0013__Rebuttal Power Costs 2 2" xfId="4703"/>
    <cellStyle name="_x0013__Rebuttal Power Costs 3" xfId="4704"/>
    <cellStyle name="_x0013__Rebuttal Power Costs 4" xfId="4705"/>
    <cellStyle name="_x0013__Rebuttal Power Costs_Adj Bench DR 3 for Initial Briefs (Electric)" xfId="4706"/>
    <cellStyle name="_x0013__Rebuttal Power Costs_Adj Bench DR 3 for Initial Briefs (Electric) 2" xfId="4707"/>
    <cellStyle name="_x0013__Rebuttal Power Costs_Adj Bench DR 3 for Initial Briefs (Electric) 2 2" xfId="4708"/>
    <cellStyle name="_x0013__Rebuttal Power Costs_Adj Bench DR 3 for Initial Briefs (Electric) 3" xfId="4709"/>
    <cellStyle name="_x0013__Rebuttal Power Costs_Adj Bench DR 3 for Initial Briefs (Electric) 4" xfId="4710"/>
    <cellStyle name="_x0013__Rebuttal Power Costs_Electric Rev Req Model (2009 GRC) Rebuttal" xfId="4711"/>
    <cellStyle name="_x0013__Rebuttal Power Costs_Electric Rev Req Model (2009 GRC) Rebuttal 2" xfId="4712"/>
    <cellStyle name="_x0013__Rebuttal Power Costs_Electric Rev Req Model (2009 GRC) Rebuttal 2 2" xfId="4713"/>
    <cellStyle name="_x0013__Rebuttal Power Costs_Electric Rev Req Model (2009 GRC) Rebuttal 3" xfId="4714"/>
    <cellStyle name="_x0013__Rebuttal Power Costs_Electric Rev Req Model (2009 GRC) Rebuttal 4" xfId="4715"/>
    <cellStyle name="_x0013__Rebuttal Power Costs_Electric Rev Req Model (2009 GRC) Rebuttal REmoval of New  WH Solar AdjustMI" xfId="4716"/>
    <cellStyle name="_x0013__Rebuttal Power Costs_Electric Rev Req Model (2009 GRC) Rebuttal REmoval of New  WH Solar AdjustMI 2" xfId="4717"/>
    <cellStyle name="_x0013__Rebuttal Power Costs_Electric Rev Req Model (2009 GRC) Rebuttal REmoval of New  WH Solar AdjustMI 2 2" xfId="4718"/>
    <cellStyle name="_x0013__Rebuttal Power Costs_Electric Rev Req Model (2009 GRC) Rebuttal REmoval of New  WH Solar AdjustMI 3" xfId="4719"/>
    <cellStyle name="_x0013__Rebuttal Power Costs_Electric Rev Req Model (2009 GRC) Rebuttal REmoval of New  WH Solar AdjustMI 4" xfId="4720"/>
    <cellStyle name="_x0013__Rebuttal Power Costs_Electric Rev Req Model (2009 GRC) Revised 01-18-2010" xfId="4721"/>
    <cellStyle name="_x0013__Rebuttal Power Costs_Electric Rev Req Model (2009 GRC) Revised 01-18-2010 2" xfId="4722"/>
    <cellStyle name="_x0013__Rebuttal Power Costs_Electric Rev Req Model (2009 GRC) Revised 01-18-2010 2 2" xfId="4723"/>
    <cellStyle name="_x0013__Rebuttal Power Costs_Electric Rev Req Model (2009 GRC) Revised 01-18-2010 3" xfId="4724"/>
    <cellStyle name="_x0013__Rebuttal Power Costs_Electric Rev Req Model (2009 GRC) Revised 01-18-2010 4" xfId="4725"/>
    <cellStyle name="_x0013__Rebuttal Power Costs_Final Order Electric EXHIBIT A-1" xfId="4726"/>
    <cellStyle name="_x0013__Rebuttal Power Costs_Final Order Electric EXHIBIT A-1 2" xfId="4727"/>
    <cellStyle name="_x0013__Rebuttal Power Costs_Final Order Electric EXHIBIT A-1 2 2" xfId="4728"/>
    <cellStyle name="_x0013__Rebuttal Power Costs_Final Order Electric EXHIBIT A-1 3" xfId="4729"/>
    <cellStyle name="_x0013__Rebuttal Power Costs_Final Order Electric EXHIBIT A-1 4" xfId="4730"/>
    <cellStyle name="_recommendation" xfId="4731"/>
    <cellStyle name="_recommendation 2" xfId="4732"/>
    <cellStyle name="_recommendation_DEM-WP(C) Wind Integration Summary 2010GRC" xfId="4733"/>
    <cellStyle name="_recommendation_DEM-WP(C) Wind Integration Summary 2010GRC 2" xfId="4734"/>
    <cellStyle name="_recommendation_NIM Summary" xfId="4735"/>
    <cellStyle name="_recommendation_NIM Summary 2" xfId="4736"/>
    <cellStyle name="_Recon to Darrin's 5.11.05 proforma" xfId="4737"/>
    <cellStyle name="_Recon to Darrin's 5.11.05 proforma 2" xfId="4738"/>
    <cellStyle name="_Recon to Darrin's 5.11.05 proforma 2 2" xfId="4739"/>
    <cellStyle name="_Recon to Darrin's 5.11.05 proforma 2 2 2" xfId="4740"/>
    <cellStyle name="_Recon to Darrin's 5.11.05 proforma 2 3" xfId="4741"/>
    <cellStyle name="_Recon to Darrin's 5.11.05 proforma 3" xfId="4742"/>
    <cellStyle name="_Recon to Darrin's 5.11.05 proforma 3 2" xfId="4743"/>
    <cellStyle name="_Recon to Darrin's 5.11.05 proforma 3 2 2" xfId="4744"/>
    <cellStyle name="_Recon to Darrin's 5.11.05 proforma 3 3" xfId="4745"/>
    <cellStyle name="_Recon to Darrin's 5.11.05 proforma 3 3 2" xfId="4746"/>
    <cellStyle name="_Recon to Darrin's 5.11.05 proforma 3 4" xfId="4747"/>
    <cellStyle name="_Recon to Darrin's 5.11.05 proforma 3 4 2" xfId="4748"/>
    <cellStyle name="_Recon to Darrin's 5.11.05 proforma 4" xfId="4749"/>
    <cellStyle name="_Recon to Darrin's 5.11.05 proforma 4 2" xfId="4750"/>
    <cellStyle name="_Recon to Darrin's 5.11.05 proforma 5" xfId="4751"/>
    <cellStyle name="_Recon to Darrin's 5.11.05 proforma 6" xfId="4752"/>
    <cellStyle name="_Recon to Darrin's 5.11.05 proforma 7" xfId="4753"/>
    <cellStyle name="_Recon to Darrin's 5.11.05 proforma_(C) WHE Proforma with ITC cash grant 10 Yr Amort_for deferral_102809" xfId="4754"/>
    <cellStyle name="_Recon to Darrin's 5.11.05 proforma_(C) WHE Proforma with ITC cash grant 10 Yr Amort_for deferral_102809 2" xfId="4755"/>
    <cellStyle name="_Recon to Darrin's 5.11.05 proforma_(C) WHE Proforma with ITC cash grant 10 Yr Amort_for deferral_102809 2 2" xfId="4756"/>
    <cellStyle name="_Recon to Darrin's 5.11.05 proforma_(C) WHE Proforma with ITC cash grant 10 Yr Amort_for deferral_102809 3" xfId="4757"/>
    <cellStyle name="_Recon to Darrin's 5.11.05 proforma_(C) WHE Proforma with ITC cash grant 10 Yr Amort_for deferral_102809 4" xfId="4758"/>
    <cellStyle name="_Recon to Darrin's 5.11.05 proforma_(C) WHE Proforma with ITC cash grant 10 Yr Amort_for deferral_102809_16.07E Wild Horse Wind Expansionwrkingfile" xfId="4759"/>
    <cellStyle name="_Recon to Darrin's 5.11.05 proforma_(C) WHE Proforma with ITC cash grant 10 Yr Amort_for deferral_102809_16.07E Wild Horse Wind Expansionwrkingfile 2" xfId="4760"/>
    <cellStyle name="_Recon to Darrin's 5.11.05 proforma_(C) WHE Proforma with ITC cash grant 10 Yr Amort_for deferral_102809_16.07E Wild Horse Wind Expansionwrkingfile 2 2" xfId="4761"/>
    <cellStyle name="_Recon to Darrin's 5.11.05 proforma_(C) WHE Proforma with ITC cash grant 10 Yr Amort_for deferral_102809_16.07E Wild Horse Wind Expansionwrkingfile 3" xfId="4762"/>
    <cellStyle name="_Recon to Darrin's 5.11.05 proforma_(C) WHE Proforma with ITC cash grant 10 Yr Amort_for deferral_102809_16.07E Wild Horse Wind Expansionwrkingfile 4" xfId="4763"/>
    <cellStyle name="_Recon to Darrin's 5.11.05 proforma_(C) WHE Proforma with ITC cash grant 10 Yr Amort_for deferral_102809_16.07E Wild Horse Wind Expansionwrkingfile SF" xfId="4764"/>
    <cellStyle name="_Recon to Darrin's 5.11.05 proforma_(C) WHE Proforma with ITC cash grant 10 Yr Amort_for deferral_102809_16.07E Wild Horse Wind Expansionwrkingfile SF 2" xfId="4765"/>
    <cellStyle name="_Recon to Darrin's 5.11.05 proforma_(C) WHE Proforma with ITC cash grant 10 Yr Amort_for deferral_102809_16.07E Wild Horse Wind Expansionwrkingfile SF 2 2" xfId="4766"/>
    <cellStyle name="_Recon to Darrin's 5.11.05 proforma_(C) WHE Proforma with ITC cash grant 10 Yr Amort_for deferral_102809_16.07E Wild Horse Wind Expansionwrkingfile SF 3" xfId="4767"/>
    <cellStyle name="_Recon to Darrin's 5.11.05 proforma_(C) WHE Proforma with ITC cash grant 10 Yr Amort_for deferral_102809_16.07E Wild Horse Wind Expansionwrkingfile SF 4" xfId="4768"/>
    <cellStyle name="_Recon to Darrin's 5.11.05 proforma_(C) WHE Proforma with ITC cash grant 10 Yr Amort_for deferral_102809_16.37E Wild Horse Expansion DeferralRevwrkingfile SF" xfId="4769"/>
    <cellStyle name="_Recon to Darrin's 5.11.05 proforma_(C) WHE Proforma with ITC cash grant 10 Yr Amort_for deferral_102809_16.37E Wild Horse Expansion DeferralRevwrkingfile SF 2" xfId="4770"/>
    <cellStyle name="_Recon to Darrin's 5.11.05 proforma_(C) WHE Proforma with ITC cash grant 10 Yr Amort_for deferral_102809_16.37E Wild Horse Expansion DeferralRevwrkingfile SF 2 2" xfId="4771"/>
    <cellStyle name="_Recon to Darrin's 5.11.05 proforma_(C) WHE Proforma with ITC cash grant 10 Yr Amort_for deferral_102809_16.37E Wild Horse Expansion DeferralRevwrkingfile SF 3" xfId="4772"/>
    <cellStyle name="_Recon to Darrin's 5.11.05 proforma_(C) WHE Proforma with ITC cash grant 10 Yr Amort_for deferral_102809_16.37E Wild Horse Expansion DeferralRevwrkingfile SF 4" xfId="4773"/>
    <cellStyle name="_Recon to Darrin's 5.11.05 proforma_(C) WHE Proforma with ITC cash grant 10 Yr Amort_for rebuttal_120709" xfId="4774"/>
    <cellStyle name="_Recon to Darrin's 5.11.05 proforma_(C) WHE Proforma with ITC cash grant 10 Yr Amort_for rebuttal_120709 2" xfId="4775"/>
    <cellStyle name="_Recon to Darrin's 5.11.05 proforma_(C) WHE Proforma with ITC cash grant 10 Yr Amort_for rebuttal_120709 2 2" xfId="4776"/>
    <cellStyle name="_Recon to Darrin's 5.11.05 proforma_(C) WHE Proforma with ITC cash grant 10 Yr Amort_for rebuttal_120709 3" xfId="4777"/>
    <cellStyle name="_Recon to Darrin's 5.11.05 proforma_(C) WHE Proforma with ITC cash grant 10 Yr Amort_for rebuttal_120709 4" xfId="4778"/>
    <cellStyle name="_Recon to Darrin's 5.11.05 proforma_04.07E Wild Horse Wind Expansion" xfId="4779"/>
    <cellStyle name="_Recon to Darrin's 5.11.05 proforma_04.07E Wild Horse Wind Expansion 2" xfId="4780"/>
    <cellStyle name="_Recon to Darrin's 5.11.05 proforma_04.07E Wild Horse Wind Expansion 2 2" xfId="4781"/>
    <cellStyle name="_Recon to Darrin's 5.11.05 proforma_04.07E Wild Horse Wind Expansion 3" xfId="4782"/>
    <cellStyle name="_Recon to Darrin's 5.11.05 proforma_04.07E Wild Horse Wind Expansion 4" xfId="4783"/>
    <cellStyle name="_Recon to Darrin's 5.11.05 proforma_04.07E Wild Horse Wind Expansion_16.07E Wild Horse Wind Expansionwrkingfile" xfId="4784"/>
    <cellStyle name="_Recon to Darrin's 5.11.05 proforma_04.07E Wild Horse Wind Expansion_16.07E Wild Horse Wind Expansionwrkingfile 2" xfId="4785"/>
    <cellStyle name="_Recon to Darrin's 5.11.05 proforma_04.07E Wild Horse Wind Expansion_16.07E Wild Horse Wind Expansionwrkingfile 2 2" xfId="4786"/>
    <cellStyle name="_Recon to Darrin's 5.11.05 proforma_04.07E Wild Horse Wind Expansion_16.07E Wild Horse Wind Expansionwrkingfile 3" xfId="4787"/>
    <cellStyle name="_Recon to Darrin's 5.11.05 proforma_04.07E Wild Horse Wind Expansion_16.07E Wild Horse Wind Expansionwrkingfile 4" xfId="4788"/>
    <cellStyle name="_Recon to Darrin's 5.11.05 proforma_04.07E Wild Horse Wind Expansion_16.07E Wild Horse Wind Expansionwrkingfile SF" xfId="4789"/>
    <cellStyle name="_Recon to Darrin's 5.11.05 proforma_04.07E Wild Horse Wind Expansion_16.07E Wild Horse Wind Expansionwrkingfile SF 2" xfId="4790"/>
    <cellStyle name="_Recon to Darrin's 5.11.05 proforma_04.07E Wild Horse Wind Expansion_16.07E Wild Horse Wind Expansionwrkingfile SF 2 2" xfId="4791"/>
    <cellStyle name="_Recon to Darrin's 5.11.05 proforma_04.07E Wild Horse Wind Expansion_16.07E Wild Horse Wind Expansionwrkingfile SF 3" xfId="4792"/>
    <cellStyle name="_Recon to Darrin's 5.11.05 proforma_04.07E Wild Horse Wind Expansion_16.07E Wild Horse Wind Expansionwrkingfile SF 4" xfId="4793"/>
    <cellStyle name="_Recon to Darrin's 5.11.05 proforma_04.07E Wild Horse Wind Expansion_16.37E Wild Horse Expansion DeferralRevwrkingfile SF" xfId="4794"/>
    <cellStyle name="_Recon to Darrin's 5.11.05 proforma_04.07E Wild Horse Wind Expansion_16.37E Wild Horse Expansion DeferralRevwrkingfile SF 2" xfId="4795"/>
    <cellStyle name="_Recon to Darrin's 5.11.05 proforma_04.07E Wild Horse Wind Expansion_16.37E Wild Horse Expansion DeferralRevwrkingfile SF 2 2" xfId="4796"/>
    <cellStyle name="_Recon to Darrin's 5.11.05 proforma_04.07E Wild Horse Wind Expansion_16.37E Wild Horse Expansion DeferralRevwrkingfile SF 3" xfId="4797"/>
    <cellStyle name="_Recon to Darrin's 5.11.05 proforma_04.07E Wild Horse Wind Expansion_16.37E Wild Horse Expansion DeferralRevwrkingfile SF 4" xfId="4798"/>
    <cellStyle name="_Recon to Darrin's 5.11.05 proforma_16.07E Wild Horse Wind Expansionwrkingfile" xfId="4799"/>
    <cellStyle name="_Recon to Darrin's 5.11.05 proforma_16.07E Wild Horse Wind Expansionwrkingfile 2" xfId="4800"/>
    <cellStyle name="_Recon to Darrin's 5.11.05 proforma_16.07E Wild Horse Wind Expansionwrkingfile 2 2" xfId="4801"/>
    <cellStyle name="_Recon to Darrin's 5.11.05 proforma_16.07E Wild Horse Wind Expansionwrkingfile 3" xfId="4802"/>
    <cellStyle name="_Recon to Darrin's 5.11.05 proforma_16.07E Wild Horse Wind Expansionwrkingfile 4" xfId="4803"/>
    <cellStyle name="_Recon to Darrin's 5.11.05 proforma_16.07E Wild Horse Wind Expansionwrkingfile SF" xfId="4804"/>
    <cellStyle name="_Recon to Darrin's 5.11.05 proforma_16.07E Wild Horse Wind Expansionwrkingfile SF 2" xfId="4805"/>
    <cellStyle name="_Recon to Darrin's 5.11.05 proforma_16.07E Wild Horse Wind Expansionwrkingfile SF 2 2" xfId="4806"/>
    <cellStyle name="_Recon to Darrin's 5.11.05 proforma_16.07E Wild Horse Wind Expansionwrkingfile SF 3" xfId="4807"/>
    <cellStyle name="_Recon to Darrin's 5.11.05 proforma_16.07E Wild Horse Wind Expansionwrkingfile SF 4" xfId="4808"/>
    <cellStyle name="_Recon to Darrin's 5.11.05 proforma_16.37E Wild Horse Expansion DeferralRevwrkingfile SF" xfId="4809"/>
    <cellStyle name="_Recon to Darrin's 5.11.05 proforma_16.37E Wild Horse Expansion DeferralRevwrkingfile SF 2" xfId="4810"/>
    <cellStyle name="_Recon to Darrin's 5.11.05 proforma_16.37E Wild Horse Expansion DeferralRevwrkingfile SF 2 2" xfId="4811"/>
    <cellStyle name="_Recon to Darrin's 5.11.05 proforma_16.37E Wild Horse Expansion DeferralRevwrkingfile SF 3" xfId="4812"/>
    <cellStyle name="_Recon to Darrin's 5.11.05 proforma_16.37E Wild Horse Expansion DeferralRevwrkingfile SF 4" xfId="4813"/>
    <cellStyle name="_Recon to Darrin's 5.11.05 proforma_2009 Compliance Filing PCA Exhibits for GRC" xfId="4814"/>
    <cellStyle name="_Recon to Darrin's 5.11.05 proforma_2009 Compliance Filing PCA Exhibits for GRC 2" xfId="4815"/>
    <cellStyle name="_Recon to Darrin's 5.11.05 proforma_2009 GRC Compl Filing - Exhibit D" xfId="4816"/>
    <cellStyle name="_Recon to Darrin's 5.11.05 proforma_2009 GRC Compl Filing - Exhibit D 2" xfId="4817"/>
    <cellStyle name="_Recon to Darrin's 5.11.05 proforma_3.01 Income Statement" xfId="4818"/>
    <cellStyle name="_Recon to Darrin's 5.11.05 proforma_4 31 Regulatory Assets and Liabilities  7 06- Exhibit D" xfId="4819"/>
    <cellStyle name="_Recon to Darrin's 5.11.05 proforma_4 31 Regulatory Assets and Liabilities  7 06- Exhibit D 2" xfId="4820"/>
    <cellStyle name="_Recon to Darrin's 5.11.05 proforma_4 31 Regulatory Assets and Liabilities  7 06- Exhibit D 2 2" xfId="4821"/>
    <cellStyle name="_Recon to Darrin's 5.11.05 proforma_4 31 Regulatory Assets and Liabilities  7 06- Exhibit D 3" xfId="4822"/>
    <cellStyle name="_Recon to Darrin's 5.11.05 proforma_4 31 Regulatory Assets and Liabilities  7 06- Exhibit D 4" xfId="4823"/>
    <cellStyle name="_Recon to Darrin's 5.11.05 proforma_4 31 Regulatory Assets and Liabilities  7 06- Exhibit D_NIM Summary" xfId="4824"/>
    <cellStyle name="_Recon to Darrin's 5.11.05 proforma_4 31 Regulatory Assets and Liabilities  7 06- Exhibit D_NIM Summary 2" xfId="4825"/>
    <cellStyle name="_Recon to Darrin's 5.11.05 proforma_4 32 Regulatory Assets and Liabilities  7 06- Exhibit D" xfId="4826"/>
    <cellStyle name="_Recon to Darrin's 5.11.05 proforma_4 32 Regulatory Assets and Liabilities  7 06- Exhibit D 2" xfId="4827"/>
    <cellStyle name="_Recon to Darrin's 5.11.05 proforma_4 32 Regulatory Assets and Liabilities  7 06- Exhibit D 2 2" xfId="4828"/>
    <cellStyle name="_Recon to Darrin's 5.11.05 proforma_4 32 Regulatory Assets and Liabilities  7 06- Exhibit D 3" xfId="4829"/>
    <cellStyle name="_Recon to Darrin's 5.11.05 proforma_4 32 Regulatory Assets and Liabilities  7 06- Exhibit D 4" xfId="4830"/>
    <cellStyle name="_Recon to Darrin's 5.11.05 proforma_4 32 Regulatory Assets and Liabilities  7 06- Exhibit D_NIM Summary" xfId="4831"/>
    <cellStyle name="_Recon to Darrin's 5.11.05 proforma_4 32 Regulatory Assets and Liabilities  7 06- Exhibit D_NIM Summary 2" xfId="4832"/>
    <cellStyle name="_Recon to Darrin's 5.11.05 proforma_ACCOUNTS" xfId="4833"/>
    <cellStyle name="_Recon to Darrin's 5.11.05 proforma_AURORA Total New" xfId="4834"/>
    <cellStyle name="_Recon to Darrin's 5.11.05 proforma_AURORA Total New 2" xfId="4835"/>
    <cellStyle name="_Recon to Darrin's 5.11.05 proforma_Book2" xfId="4836"/>
    <cellStyle name="_Recon to Darrin's 5.11.05 proforma_Book2 2" xfId="4837"/>
    <cellStyle name="_Recon to Darrin's 5.11.05 proforma_Book2 2 2" xfId="4838"/>
    <cellStyle name="_Recon to Darrin's 5.11.05 proforma_Book2 3" xfId="4839"/>
    <cellStyle name="_Recon to Darrin's 5.11.05 proforma_Book2 4" xfId="4840"/>
    <cellStyle name="_Recon to Darrin's 5.11.05 proforma_Book2_Adj Bench DR 3 for Initial Briefs (Electric)" xfId="4841"/>
    <cellStyle name="_Recon to Darrin's 5.11.05 proforma_Book2_Adj Bench DR 3 for Initial Briefs (Electric) 2" xfId="4842"/>
    <cellStyle name="_Recon to Darrin's 5.11.05 proforma_Book2_Adj Bench DR 3 for Initial Briefs (Electric) 2 2" xfId="4843"/>
    <cellStyle name="_Recon to Darrin's 5.11.05 proforma_Book2_Adj Bench DR 3 for Initial Briefs (Electric) 3" xfId="4844"/>
    <cellStyle name="_Recon to Darrin's 5.11.05 proforma_Book2_Adj Bench DR 3 for Initial Briefs (Electric) 4" xfId="4845"/>
    <cellStyle name="_Recon to Darrin's 5.11.05 proforma_Book2_Electric Rev Req Model (2009 GRC) Rebuttal" xfId="4846"/>
    <cellStyle name="_Recon to Darrin's 5.11.05 proforma_Book2_Electric Rev Req Model (2009 GRC) Rebuttal 2" xfId="4847"/>
    <cellStyle name="_Recon to Darrin's 5.11.05 proforma_Book2_Electric Rev Req Model (2009 GRC) Rebuttal 2 2" xfId="4848"/>
    <cellStyle name="_Recon to Darrin's 5.11.05 proforma_Book2_Electric Rev Req Model (2009 GRC) Rebuttal 3" xfId="4849"/>
    <cellStyle name="_Recon to Darrin's 5.11.05 proforma_Book2_Electric Rev Req Model (2009 GRC) Rebuttal 4" xfId="4850"/>
    <cellStyle name="_Recon to Darrin's 5.11.05 proforma_Book2_Electric Rev Req Model (2009 GRC) Rebuttal REmoval of New  WH Solar AdjustMI" xfId="4851"/>
    <cellStyle name="_Recon to Darrin's 5.11.05 proforma_Book2_Electric Rev Req Model (2009 GRC) Rebuttal REmoval of New  WH Solar AdjustMI 2" xfId="4852"/>
    <cellStyle name="_Recon to Darrin's 5.11.05 proforma_Book2_Electric Rev Req Model (2009 GRC) Rebuttal REmoval of New  WH Solar AdjustMI 2 2" xfId="4853"/>
    <cellStyle name="_Recon to Darrin's 5.11.05 proforma_Book2_Electric Rev Req Model (2009 GRC) Rebuttal REmoval of New  WH Solar AdjustMI 3" xfId="4854"/>
    <cellStyle name="_Recon to Darrin's 5.11.05 proforma_Book2_Electric Rev Req Model (2009 GRC) Rebuttal REmoval of New  WH Solar AdjustMI 4" xfId="4855"/>
    <cellStyle name="_Recon to Darrin's 5.11.05 proforma_Book2_Electric Rev Req Model (2009 GRC) Revised 01-18-2010" xfId="4856"/>
    <cellStyle name="_Recon to Darrin's 5.11.05 proforma_Book2_Electric Rev Req Model (2009 GRC) Revised 01-18-2010 2" xfId="4857"/>
    <cellStyle name="_Recon to Darrin's 5.11.05 proforma_Book2_Electric Rev Req Model (2009 GRC) Revised 01-18-2010 2 2" xfId="4858"/>
    <cellStyle name="_Recon to Darrin's 5.11.05 proforma_Book2_Electric Rev Req Model (2009 GRC) Revised 01-18-2010 3" xfId="4859"/>
    <cellStyle name="_Recon to Darrin's 5.11.05 proforma_Book2_Electric Rev Req Model (2009 GRC) Revised 01-18-2010 4" xfId="4860"/>
    <cellStyle name="_Recon to Darrin's 5.11.05 proforma_Book2_Final Order Electric EXHIBIT A-1" xfId="4861"/>
    <cellStyle name="_Recon to Darrin's 5.11.05 proforma_Book2_Final Order Electric EXHIBIT A-1 2" xfId="4862"/>
    <cellStyle name="_Recon to Darrin's 5.11.05 proforma_Book2_Final Order Electric EXHIBIT A-1 2 2" xfId="4863"/>
    <cellStyle name="_Recon to Darrin's 5.11.05 proforma_Book2_Final Order Electric EXHIBIT A-1 3" xfId="4864"/>
    <cellStyle name="_Recon to Darrin's 5.11.05 proforma_Book2_Final Order Electric EXHIBIT A-1 4" xfId="4865"/>
    <cellStyle name="_Recon to Darrin's 5.11.05 proforma_Book4" xfId="4866"/>
    <cellStyle name="_Recon to Darrin's 5.11.05 proforma_Book4 2" xfId="4867"/>
    <cellStyle name="_Recon to Darrin's 5.11.05 proforma_Book4 2 2" xfId="4868"/>
    <cellStyle name="_Recon to Darrin's 5.11.05 proforma_Book4 3" xfId="4869"/>
    <cellStyle name="_Recon to Darrin's 5.11.05 proforma_Book4 4" xfId="4870"/>
    <cellStyle name="_Recon to Darrin's 5.11.05 proforma_Book9" xfId="4871"/>
    <cellStyle name="_Recon to Darrin's 5.11.05 proforma_Book9 2" xfId="4872"/>
    <cellStyle name="_Recon to Darrin's 5.11.05 proforma_Book9 2 2" xfId="4873"/>
    <cellStyle name="_Recon to Darrin's 5.11.05 proforma_Book9 3" xfId="4874"/>
    <cellStyle name="_Recon to Darrin's 5.11.05 proforma_Book9 4" xfId="4875"/>
    <cellStyle name="_Recon to Darrin's 5.11.05 proforma_Check the Interest Calculation" xfId="4876"/>
    <cellStyle name="_Recon to Darrin's 5.11.05 proforma_Check the Interest Calculation_Scenario 1 REC vs PTC Offset" xfId="4877"/>
    <cellStyle name="_Recon to Darrin's 5.11.05 proforma_Check the Interest Calculation_Scenario 3" xfId="4878"/>
    <cellStyle name="_Recon to Darrin's 5.11.05 proforma_Chelan PUD Power Costs (8-10)" xfId="4879"/>
    <cellStyle name="_Recon to Darrin's 5.11.05 proforma_Exhibit D fr R Gho 12-31-08" xfId="4880"/>
    <cellStyle name="_Recon to Darrin's 5.11.05 proforma_Exhibit D fr R Gho 12-31-08 2" xfId="4881"/>
    <cellStyle name="_Recon to Darrin's 5.11.05 proforma_Exhibit D fr R Gho 12-31-08 3" xfId="4882"/>
    <cellStyle name="_Recon to Darrin's 5.11.05 proforma_Exhibit D fr R Gho 12-31-08 v2" xfId="4883"/>
    <cellStyle name="_Recon to Darrin's 5.11.05 proforma_Exhibit D fr R Gho 12-31-08 v2 2" xfId="4884"/>
    <cellStyle name="_Recon to Darrin's 5.11.05 proforma_Exhibit D fr R Gho 12-31-08 v2 3" xfId="4885"/>
    <cellStyle name="_Recon to Darrin's 5.11.05 proforma_Exhibit D fr R Gho 12-31-08 v2_NIM Summary" xfId="4886"/>
    <cellStyle name="_Recon to Darrin's 5.11.05 proforma_Exhibit D fr R Gho 12-31-08 v2_NIM Summary 2" xfId="4887"/>
    <cellStyle name="_Recon to Darrin's 5.11.05 proforma_Exhibit D fr R Gho 12-31-08_NIM Summary" xfId="4888"/>
    <cellStyle name="_Recon to Darrin's 5.11.05 proforma_Exhibit D fr R Gho 12-31-08_NIM Summary 2" xfId="4889"/>
    <cellStyle name="_Recon to Darrin's 5.11.05 proforma_Gas Rev Req Model (2010 GRC)" xfId="4890"/>
    <cellStyle name="_Recon to Darrin's 5.11.05 proforma_Hopkins Ridge Prepaid Tran - Interest Earned RY 12ME Feb  '11" xfId="4891"/>
    <cellStyle name="_Recon to Darrin's 5.11.05 proforma_Hopkins Ridge Prepaid Tran - Interest Earned RY 12ME Feb  '11 2" xfId="4892"/>
    <cellStyle name="_Recon to Darrin's 5.11.05 proforma_Hopkins Ridge Prepaid Tran - Interest Earned RY 12ME Feb  '11_NIM Summary" xfId="4893"/>
    <cellStyle name="_Recon to Darrin's 5.11.05 proforma_Hopkins Ridge Prepaid Tran - Interest Earned RY 12ME Feb  '11_NIM Summary 2" xfId="4894"/>
    <cellStyle name="_Recon to Darrin's 5.11.05 proforma_Hopkins Ridge Prepaid Tran - Interest Earned RY 12ME Feb  '11_Transmission Workbook for May BOD" xfId="4895"/>
    <cellStyle name="_Recon to Darrin's 5.11.05 proforma_Hopkins Ridge Prepaid Tran - Interest Earned RY 12ME Feb  '11_Transmission Workbook for May BOD 2" xfId="4896"/>
    <cellStyle name="_Recon to Darrin's 5.11.05 proforma_INPUTS" xfId="4897"/>
    <cellStyle name="_Recon to Darrin's 5.11.05 proforma_INPUTS 2" xfId="4898"/>
    <cellStyle name="_Recon to Darrin's 5.11.05 proforma_INPUTS 2 2" xfId="4899"/>
    <cellStyle name="_Recon to Darrin's 5.11.05 proforma_INPUTS 3" xfId="4900"/>
    <cellStyle name="_Recon to Darrin's 5.11.05 proforma_NIM Summary" xfId="4901"/>
    <cellStyle name="_Recon to Darrin's 5.11.05 proforma_NIM Summary 09GRC" xfId="4902"/>
    <cellStyle name="_Recon to Darrin's 5.11.05 proforma_NIM Summary 09GRC 2" xfId="4903"/>
    <cellStyle name="_Recon to Darrin's 5.11.05 proforma_NIM Summary 2" xfId="4904"/>
    <cellStyle name="_Recon to Darrin's 5.11.05 proforma_NIM Summary 3" xfId="4905"/>
    <cellStyle name="_Recon to Darrin's 5.11.05 proforma_NIM Summary 4" xfId="4906"/>
    <cellStyle name="_Recon to Darrin's 5.11.05 proforma_NIM Summary 5" xfId="4907"/>
    <cellStyle name="_Recon to Darrin's 5.11.05 proforma_NIM Summary 6" xfId="4908"/>
    <cellStyle name="_Recon to Darrin's 5.11.05 proforma_NIM Summary 7" xfId="4909"/>
    <cellStyle name="_Recon to Darrin's 5.11.05 proforma_NIM Summary 8" xfId="4910"/>
    <cellStyle name="_Recon to Darrin's 5.11.05 proforma_NIM Summary 9" xfId="4911"/>
    <cellStyle name="_Recon to Darrin's 5.11.05 proforma_PCA 10 -  Exhibit D from A Kellogg Jan 2011" xfId="4912"/>
    <cellStyle name="_Recon to Darrin's 5.11.05 proforma_PCA 10 -  Exhibit D from A Kellogg July 2011" xfId="4913"/>
    <cellStyle name="_Recon to Darrin's 5.11.05 proforma_PCA 10 -  Exhibit D from S Free Rcv'd 12-11" xfId="4914"/>
    <cellStyle name="_Recon to Darrin's 5.11.05 proforma_PCA 7 - Exhibit D update 11_30_08 (2)" xfId="4915"/>
    <cellStyle name="_Recon to Darrin's 5.11.05 proforma_PCA 7 - Exhibit D update 11_30_08 (2) 2" xfId="4916"/>
    <cellStyle name="_Recon to Darrin's 5.11.05 proforma_PCA 7 - Exhibit D update 11_30_08 (2) 2 2" xfId="4917"/>
    <cellStyle name="_Recon to Darrin's 5.11.05 proforma_PCA 7 - Exhibit D update 11_30_08 (2) 3" xfId="4918"/>
    <cellStyle name="_Recon to Darrin's 5.11.05 proforma_PCA 7 - Exhibit D update 11_30_08 (2) 4" xfId="4919"/>
    <cellStyle name="_Recon to Darrin's 5.11.05 proforma_PCA 7 - Exhibit D update 11_30_08 (2)_NIM Summary" xfId="4920"/>
    <cellStyle name="_Recon to Darrin's 5.11.05 proforma_PCA 7 - Exhibit D update 11_30_08 (2)_NIM Summary 2" xfId="4921"/>
    <cellStyle name="_Recon to Darrin's 5.11.05 proforma_PCA 8 - Exhibit D update 12_31_09" xfId="4922"/>
    <cellStyle name="_Recon to Darrin's 5.11.05 proforma_PCA 8 - Exhibit D update 12_31_09 2" xfId="4923"/>
    <cellStyle name="_Recon to Darrin's 5.11.05 proforma_PCA 9 -  Exhibit D April 2010" xfId="4924"/>
    <cellStyle name="_Recon to Darrin's 5.11.05 proforma_PCA 9 -  Exhibit D April 2010 (3)" xfId="4925"/>
    <cellStyle name="_Recon to Darrin's 5.11.05 proforma_PCA 9 -  Exhibit D April 2010 (3) 2" xfId="4926"/>
    <cellStyle name="_Recon to Darrin's 5.11.05 proforma_PCA 9 -  Exhibit D April 2010 2" xfId="4927"/>
    <cellStyle name="_Recon to Darrin's 5.11.05 proforma_PCA 9 -  Exhibit D April 2010 3" xfId="4928"/>
    <cellStyle name="_Recon to Darrin's 5.11.05 proforma_PCA 9 -  Exhibit D Feb 2010" xfId="4929"/>
    <cellStyle name="_Recon to Darrin's 5.11.05 proforma_PCA 9 -  Exhibit D Feb 2010 2" xfId="4930"/>
    <cellStyle name="_Recon to Darrin's 5.11.05 proforma_PCA 9 -  Exhibit D Feb 2010 v2" xfId="4931"/>
    <cellStyle name="_Recon to Darrin's 5.11.05 proforma_PCA 9 -  Exhibit D Feb 2010 v2 2" xfId="4932"/>
    <cellStyle name="_Recon to Darrin's 5.11.05 proforma_PCA 9 -  Exhibit D Feb 2010 WF" xfId="4933"/>
    <cellStyle name="_Recon to Darrin's 5.11.05 proforma_PCA 9 -  Exhibit D Feb 2010 WF 2" xfId="4934"/>
    <cellStyle name="_Recon to Darrin's 5.11.05 proforma_PCA 9 -  Exhibit D Jan 2010" xfId="4935"/>
    <cellStyle name="_Recon to Darrin's 5.11.05 proforma_PCA 9 -  Exhibit D Jan 2010 2" xfId="4936"/>
    <cellStyle name="_Recon to Darrin's 5.11.05 proforma_PCA 9 -  Exhibit D March 2010 (2)" xfId="4937"/>
    <cellStyle name="_Recon to Darrin's 5.11.05 proforma_PCA 9 -  Exhibit D March 2010 (2) 2" xfId="4938"/>
    <cellStyle name="_Recon to Darrin's 5.11.05 proforma_PCA 9 -  Exhibit D Nov 2010" xfId="4939"/>
    <cellStyle name="_Recon to Darrin's 5.11.05 proforma_PCA 9 -  Exhibit D Nov 2010 2" xfId="4940"/>
    <cellStyle name="_Recon to Darrin's 5.11.05 proforma_PCA 9 - Exhibit D at August 2010" xfId="4941"/>
    <cellStyle name="_Recon to Darrin's 5.11.05 proforma_PCA 9 - Exhibit D at August 2010 2" xfId="4942"/>
    <cellStyle name="_Recon to Darrin's 5.11.05 proforma_PCA 9 - Exhibit D June 2010 GRC" xfId="4943"/>
    <cellStyle name="_Recon to Darrin's 5.11.05 proforma_PCA 9 - Exhibit D June 2010 GRC 2" xfId="4944"/>
    <cellStyle name="_Recon to Darrin's 5.11.05 proforma_Power Costs - Comparison bx Rbtl-Staff-Jt-PC" xfId="4945"/>
    <cellStyle name="_Recon to Darrin's 5.11.05 proforma_Power Costs - Comparison bx Rbtl-Staff-Jt-PC 2" xfId="4946"/>
    <cellStyle name="_Recon to Darrin's 5.11.05 proforma_Power Costs - Comparison bx Rbtl-Staff-Jt-PC 2 2" xfId="4947"/>
    <cellStyle name="_Recon to Darrin's 5.11.05 proforma_Power Costs - Comparison bx Rbtl-Staff-Jt-PC 3" xfId="4948"/>
    <cellStyle name="_Recon to Darrin's 5.11.05 proforma_Power Costs - Comparison bx Rbtl-Staff-Jt-PC 4" xfId="4949"/>
    <cellStyle name="_Recon to Darrin's 5.11.05 proforma_Power Costs - Comparison bx Rbtl-Staff-Jt-PC_Adj Bench DR 3 for Initial Briefs (Electric)" xfId="4950"/>
    <cellStyle name="_Recon to Darrin's 5.11.05 proforma_Power Costs - Comparison bx Rbtl-Staff-Jt-PC_Adj Bench DR 3 for Initial Briefs (Electric) 2" xfId="4951"/>
    <cellStyle name="_Recon to Darrin's 5.11.05 proforma_Power Costs - Comparison bx Rbtl-Staff-Jt-PC_Adj Bench DR 3 for Initial Briefs (Electric) 2 2" xfId="4952"/>
    <cellStyle name="_Recon to Darrin's 5.11.05 proforma_Power Costs - Comparison bx Rbtl-Staff-Jt-PC_Adj Bench DR 3 for Initial Briefs (Electric) 3" xfId="4953"/>
    <cellStyle name="_Recon to Darrin's 5.11.05 proforma_Power Costs - Comparison bx Rbtl-Staff-Jt-PC_Adj Bench DR 3 for Initial Briefs (Electric) 4" xfId="4954"/>
    <cellStyle name="_Recon to Darrin's 5.11.05 proforma_Power Costs - Comparison bx Rbtl-Staff-Jt-PC_Electric Rev Req Model (2009 GRC) Rebuttal" xfId="4955"/>
    <cellStyle name="_Recon to Darrin's 5.11.05 proforma_Power Costs - Comparison bx Rbtl-Staff-Jt-PC_Electric Rev Req Model (2009 GRC) Rebuttal 2" xfId="4956"/>
    <cellStyle name="_Recon to Darrin's 5.11.05 proforma_Power Costs - Comparison bx Rbtl-Staff-Jt-PC_Electric Rev Req Model (2009 GRC) Rebuttal 2 2" xfId="4957"/>
    <cellStyle name="_Recon to Darrin's 5.11.05 proforma_Power Costs - Comparison bx Rbtl-Staff-Jt-PC_Electric Rev Req Model (2009 GRC) Rebuttal 3" xfId="4958"/>
    <cellStyle name="_Recon to Darrin's 5.11.05 proforma_Power Costs - Comparison bx Rbtl-Staff-Jt-PC_Electric Rev Req Model (2009 GRC) Rebuttal 4" xfId="4959"/>
    <cellStyle name="_Recon to Darrin's 5.11.05 proforma_Power Costs - Comparison bx Rbtl-Staff-Jt-PC_Electric Rev Req Model (2009 GRC) Rebuttal REmoval of New  WH Solar AdjustMI" xfId="4960"/>
    <cellStyle name="_Recon to Darrin's 5.11.05 proforma_Power Costs - Comparison bx Rbtl-Staff-Jt-PC_Electric Rev Req Model (2009 GRC) Rebuttal REmoval of New  WH Solar AdjustMI 2" xfId="4961"/>
    <cellStyle name="_Recon to Darrin's 5.11.05 proforma_Power Costs - Comparison bx Rbtl-Staff-Jt-PC_Electric Rev Req Model (2009 GRC) Rebuttal REmoval of New  WH Solar AdjustMI 2 2" xfId="4962"/>
    <cellStyle name="_Recon to Darrin's 5.11.05 proforma_Power Costs - Comparison bx Rbtl-Staff-Jt-PC_Electric Rev Req Model (2009 GRC) Rebuttal REmoval of New  WH Solar AdjustMI 3" xfId="4963"/>
    <cellStyle name="_Recon to Darrin's 5.11.05 proforma_Power Costs - Comparison bx Rbtl-Staff-Jt-PC_Electric Rev Req Model (2009 GRC) Rebuttal REmoval of New  WH Solar AdjustMI 4" xfId="4964"/>
    <cellStyle name="_Recon to Darrin's 5.11.05 proforma_Power Costs - Comparison bx Rbtl-Staff-Jt-PC_Electric Rev Req Model (2009 GRC) Revised 01-18-2010" xfId="4965"/>
    <cellStyle name="_Recon to Darrin's 5.11.05 proforma_Power Costs - Comparison bx Rbtl-Staff-Jt-PC_Electric Rev Req Model (2009 GRC) Revised 01-18-2010 2" xfId="4966"/>
    <cellStyle name="_Recon to Darrin's 5.11.05 proforma_Power Costs - Comparison bx Rbtl-Staff-Jt-PC_Electric Rev Req Model (2009 GRC) Revised 01-18-2010 2 2" xfId="4967"/>
    <cellStyle name="_Recon to Darrin's 5.11.05 proforma_Power Costs - Comparison bx Rbtl-Staff-Jt-PC_Electric Rev Req Model (2009 GRC) Revised 01-18-2010 3" xfId="4968"/>
    <cellStyle name="_Recon to Darrin's 5.11.05 proforma_Power Costs - Comparison bx Rbtl-Staff-Jt-PC_Electric Rev Req Model (2009 GRC) Revised 01-18-2010 4" xfId="4969"/>
    <cellStyle name="_Recon to Darrin's 5.11.05 proforma_Power Costs - Comparison bx Rbtl-Staff-Jt-PC_Final Order Electric EXHIBIT A-1" xfId="4970"/>
    <cellStyle name="_Recon to Darrin's 5.11.05 proforma_Power Costs - Comparison bx Rbtl-Staff-Jt-PC_Final Order Electric EXHIBIT A-1 2" xfId="4971"/>
    <cellStyle name="_Recon to Darrin's 5.11.05 proforma_Power Costs - Comparison bx Rbtl-Staff-Jt-PC_Final Order Electric EXHIBIT A-1 2 2" xfId="4972"/>
    <cellStyle name="_Recon to Darrin's 5.11.05 proforma_Power Costs - Comparison bx Rbtl-Staff-Jt-PC_Final Order Electric EXHIBIT A-1 3" xfId="4973"/>
    <cellStyle name="_Recon to Darrin's 5.11.05 proforma_Power Costs - Comparison bx Rbtl-Staff-Jt-PC_Final Order Electric EXHIBIT A-1 4" xfId="4974"/>
    <cellStyle name="_Recon to Darrin's 5.11.05 proforma_Production Adj 4.37" xfId="4975"/>
    <cellStyle name="_Recon to Darrin's 5.11.05 proforma_Production Adj 4.37 2" xfId="4976"/>
    <cellStyle name="_Recon to Darrin's 5.11.05 proforma_Production Adj 4.37 2 2" xfId="4977"/>
    <cellStyle name="_Recon to Darrin's 5.11.05 proforma_Production Adj 4.37 3" xfId="4978"/>
    <cellStyle name="_Recon to Darrin's 5.11.05 proforma_Purchased Power Adj 4.03" xfId="4979"/>
    <cellStyle name="_Recon to Darrin's 5.11.05 proforma_Purchased Power Adj 4.03 2" xfId="4980"/>
    <cellStyle name="_Recon to Darrin's 5.11.05 proforma_Purchased Power Adj 4.03 2 2" xfId="4981"/>
    <cellStyle name="_Recon to Darrin's 5.11.05 proforma_Purchased Power Adj 4.03 3" xfId="4982"/>
    <cellStyle name="_Recon to Darrin's 5.11.05 proforma_Rebuttal Power Costs" xfId="4983"/>
    <cellStyle name="_Recon to Darrin's 5.11.05 proforma_Rebuttal Power Costs 2" xfId="4984"/>
    <cellStyle name="_Recon to Darrin's 5.11.05 proforma_Rebuttal Power Costs 2 2" xfId="4985"/>
    <cellStyle name="_Recon to Darrin's 5.11.05 proforma_Rebuttal Power Costs 3" xfId="4986"/>
    <cellStyle name="_Recon to Darrin's 5.11.05 proforma_Rebuttal Power Costs 4" xfId="4987"/>
    <cellStyle name="_Recon to Darrin's 5.11.05 proforma_Rebuttal Power Costs_Adj Bench DR 3 for Initial Briefs (Electric)" xfId="4988"/>
    <cellStyle name="_Recon to Darrin's 5.11.05 proforma_Rebuttal Power Costs_Adj Bench DR 3 for Initial Briefs (Electric) 2" xfId="4989"/>
    <cellStyle name="_Recon to Darrin's 5.11.05 proforma_Rebuttal Power Costs_Adj Bench DR 3 for Initial Briefs (Electric) 2 2" xfId="4990"/>
    <cellStyle name="_Recon to Darrin's 5.11.05 proforma_Rebuttal Power Costs_Adj Bench DR 3 for Initial Briefs (Electric) 3" xfId="4991"/>
    <cellStyle name="_Recon to Darrin's 5.11.05 proforma_Rebuttal Power Costs_Adj Bench DR 3 for Initial Briefs (Electric) 4" xfId="4992"/>
    <cellStyle name="_Recon to Darrin's 5.11.05 proforma_Rebuttal Power Costs_Electric Rev Req Model (2009 GRC) Rebuttal" xfId="4993"/>
    <cellStyle name="_Recon to Darrin's 5.11.05 proforma_Rebuttal Power Costs_Electric Rev Req Model (2009 GRC) Rebuttal 2" xfId="4994"/>
    <cellStyle name="_Recon to Darrin's 5.11.05 proforma_Rebuttal Power Costs_Electric Rev Req Model (2009 GRC) Rebuttal 2 2" xfId="4995"/>
    <cellStyle name="_Recon to Darrin's 5.11.05 proforma_Rebuttal Power Costs_Electric Rev Req Model (2009 GRC) Rebuttal 3" xfId="4996"/>
    <cellStyle name="_Recon to Darrin's 5.11.05 proforma_Rebuttal Power Costs_Electric Rev Req Model (2009 GRC) Rebuttal 4" xfId="4997"/>
    <cellStyle name="_Recon to Darrin's 5.11.05 proforma_Rebuttal Power Costs_Electric Rev Req Model (2009 GRC) Rebuttal REmoval of New  WH Solar AdjustMI" xfId="4998"/>
    <cellStyle name="_Recon to Darrin's 5.11.05 proforma_Rebuttal Power Costs_Electric Rev Req Model (2009 GRC) Rebuttal REmoval of New  WH Solar AdjustMI 2" xfId="4999"/>
    <cellStyle name="_Recon to Darrin's 5.11.05 proforma_Rebuttal Power Costs_Electric Rev Req Model (2009 GRC) Rebuttal REmoval of New  WH Solar AdjustMI 2 2" xfId="5000"/>
    <cellStyle name="_Recon to Darrin's 5.11.05 proforma_Rebuttal Power Costs_Electric Rev Req Model (2009 GRC) Rebuttal REmoval of New  WH Solar AdjustMI 3" xfId="5001"/>
    <cellStyle name="_Recon to Darrin's 5.11.05 proforma_Rebuttal Power Costs_Electric Rev Req Model (2009 GRC) Rebuttal REmoval of New  WH Solar AdjustMI 4" xfId="5002"/>
    <cellStyle name="_Recon to Darrin's 5.11.05 proforma_Rebuttal Power Costs_Electric Rev Req Model (2009 GRC) Revised 01-18-2010" xfId="5003"/>
    <cellStyle name="_Recon to Darrin's 5.11.05 proforma_Rebuttal Power Costs_Electric Rev Req Model (2009 GRC) Revised 01-18-2010 2" xfId="5004"/>
    <cellStyle name="_Recon to Darrin's 5.11.05 proforma_Rebuttal Power Costs_Electric Rev Req Model (2009 GRC) Revised 01-18-2010 2 2" xfId="5005"/>
    <cellStyle name="_Recon to Darrin's 5.11.05 proforma_Rebuttal Power Costs_Electric Rev Req Model (2009 GRC) Revised 01-18-2010 3" xfId="5006"/>
    <cellStyle name="_Recon to Darrin's 5.11.05 proforma_Rebuttal Power Costs_Electric Rev Req Model (2009 GRC) Revised 01-18-2010 4" xfId="5007"/>
    <cellStyle name="_Recon to Darrin's 5.11.05 proforma_Rebuttal Power Costs_Final Order Electric EXHIBIT A-1" xfId="5008"/>
    <cellStyle name="_Recon to Darrin's 5.11.05 proforma_Rebuttal Power Costs_Final Order Electric EXHIBIT A-1 2" xfId="5009"/>
    <cellStyle name="_Recon to Darrin's 5.11.05 proforma_Rebuttal Power Costs_Final Order Electric EXHIBIT A-1 2 2" xfId="5010"/>
    <cellStyle name="_Recon to Darrin's 5.11.05 proforma_Rebuttal Power Costs_Final Order Electric EXHIBIT A-1 3" xfId="5011"/>
    <cellStyle name="_Recon to Darrin's 5.11.05 proforma_Rebuttal Power Costs_Final Order Electric EXHIBIT A-1 4" xfId="5012"/>
    <cellStyle name="_Recon to Darrin's 5.11.05 proforma_ROR &amp; CONV FACTOR" xfId="5013"/>
    <cellStyle name="_Recon to Darrin's 5.11.05 proforma_ROR &amp; CONV FACTOR 2" xfId="5014"/>
    <cellStyle name="_Recon to Darrin's 5.11.05 proforma_ROR &amp; CONV FACTOR 2 2" xfId="5015"/>
    <cellStyle name="_Recon to Darrin's 5.11.05 proforma_ROR &amp; CONV FACTOR 3" xfId="5016"/>
    <cellStyle name="_Recon to Darrin's 5.11.05 proforma_ROR 5.02" xfId="5017"/>
    <cellStyle name="_Recon to Darrin's 5.11.05 proforma_ROR 5.02 2" xfId="5018"/>
    <cellStyle name="_Recon to Darrin's 5.11.05 proforma_ROR 5.02 2 2" xfId="5019"/>
    <cellStyle name="_Recon to Darrin's 5.11.05 proforma_ROR 5.02 3" xfId="5020"/>
    <cellStyle name="_Recon to Darrin's 5.11.05 proforma_Transmission Workbook for May BOD" xfId="5021"/>
    <cellStyle name="_Recon to Darrin's 5.11.05 proforma_Transmission Workbook for May BOD 2" xfId="5022"/>
    <cellStyle name="_Recon to Darrin's 5.11.05 proforma_Wind Integration 10GRC" xfId="5023"/>
    <cellStyle name="_Recon to Darrin's 5.11.05 proforma_Wind Integration 10GRC 2" xfId="5024"/>
    <cellStyle name="_Revenue" xfId="5025"/>
    <cellStyle name="_Revenue_2.01G Temp Normalization(C) NEW WAY DM" xfId="5026"/>
    <cellStyle name="_Revenue_2.02G Revenues and Expenses NEW WAY DM" xfId="5027"/>
    <cellStyle name="_Revenue_4.01G Temp Normalization (C)" xfId="5028"/>
    <cellStyle name="_Revenue_4.01G Temp Normalization(HC)" xfId="5029"/>
    <cellStyle name="_Revenue_4.01G Temp Normalization(HC)new" xfId="5030"/>
    <cellStyle name="_Revenue_4.01G Temp Normalization(not used)" xfId="5031"/>
    <cellStyle name="_Revenue_Book1" xfId="5032"/>
    <cellStyle name="_Revenue_Data" xfId="5033"/>
    <cellStyle name="_Revenue_Data_1" xfId="5034"/>
    <cellStyle name="_Revenue_Data_Pro Forma Rev 09 GRC" xfId="5035"/>
    <cellStyle name="_Revenue_Data_Pro Forma Rev 2010 GRC" xfId="5036"/>
    <cellStyle name="_Revenue_Data_Pro Forma Rev 2010 GRC_Preliminary" xfId="5037"/>
    <cellStyle name="_Revenue_Data_Revenue (Feb 09 - Jan 10)" xfId="5038"/>
    <cellStyle name="_Revenue_Data_Revenue (Jan 09 - Dec 09)" xfId="5039"/>
    <cellStyle name="_Revenue_Data_Revenue (Mar 09 - Feb 10)" xfId="5040"/>
    <cellStyle name="_Revenue_Data_Volume Exhibit (Jan09 - Dec09)" xfId="5041"/>
    <cellStyle name="_Revenue_Mins" xfId="5042"/>
    <cellStyle name="_Revenue_Pro Forma Rev 07 GRC" xfId="5043"/>
    <cellStyle name="_Revenue_Pro Forma Rev 08 GRC" xfId="5044"/>
    <cellStyle name="_Revenue_Pro Forma Rev 09 GRC" xfId="5045"/>
    <cellStyle name="_Revenue_Pro Forma Rev 2010 GRC" xfId="5046"/>
    <cellStyle name="_Revenue_Pro Forma Rev 2010 GRC_Preliminary" xfId="5047"/>
    <cellStyle name="_Revenue_Revenue (Feb 09 - Jan 10)" xfId="5048"/>
    <cellStyle name="_Revenue_Revenue (Jan 09 - Dec 09)" xfId="5049"/>
    <cellStyle name="_Revenue_Revenue (Mar 09 - Feb 10)" xfId="5050"/>
    <cellStyle name="_Revenue_Revenue Proforma_Restating Gas 11-16-07" xfId="5051"/>
    <cellStyle name="_Revenue_Sheet2" xfId="5052"/>
    <cellStyle name="_Revenue_Therms Data" xfId="5053"/>
    <cellStyle name="_Revenue_Therms Data Rerun" xfId="5054"/>
    <cellStyle name="_Revenue_Volume Exhibit (Jan09 - Dec09)" xfId="5055"/>
    <cellStyle name="_x0013__Scenario 1 REC vs PTC Offset" xfId="5056"/>
    <cellStyle name="_x0013__Scenario 3" xfId="5057"/>
    <cellStyle name="_Sumas Proforma - 11-09-07" xfId="5058"/>
    <cellStyle name="_Sumas Proforma - 11-09-07 2" xfId="5059"/>
    <cellStyle name="_Sumas Property Taxes v1" xfId="5060"/>
    <cellStyle name="_Sumas Property Taxes v1 2" xfId="5061"/>
    <cellStyle name="_Tenaska Comparison" xfId="5062"/>
    <cellStyle name="_Tenaska Comparison 2" xfId="5063"/>
    <cellStyle name="_Tenaska Comparison 2 2" xfId="5064"/>
    <cellStyle name="_Tenaska Comparison 2 2 2" xfId="5065"/>
    <cellStyle name="_Tenaska Comparison 2 3" xfId="5066"/>
    <cellStyle name="_Tenaska Comparison 3" xfId="5067"/>
    <cellStyle name="_Tenaska Comparison 3 2" xfId="5068"/>
    <cellStyle name="_Tenaska Comparison 4" xfId="5069"/>
    <cellStyle name="_Tenaska Comparison 4 2" xfId="5070"/>
    <cellStyle name="_Tenaska Comparison 5" xfId="5071"/>
    <cellStyle name="_Tenaska Comparison_(C) WHE Proforma with ITC cash grant 10 Yr Amort_for deferral_102809" xfId="5072"/>
    <cellStyle name="_Tenaska Comparison_(C) WHE Proforma with ITC cash grant 10 Yr Amort_for deferral_102809 2" xfId="5073"/>
    <cellStyle name="_Tenaska Comparison_(C) WHE Proforma with ITC cash grant 10 Yr Amort_for deferral_102809 2 2" xfId="5074"/>
    <cellStyle name="_Tenaska Comparison_(C) WHE Proforma with ITC cash grant 10 Yr Amort_for deferral_102809 3" xfId="5075"/>
    <cellStyle name="_Tenaska Comparison_(C) WHE Proforma with ITC cash grant 10 Yr Amort_for deferral_102809 4" xfId="5076"/>
    <cellStyle name="_Tenaska Comparison_(C) WHE Proforma with ITC cash grant 10 Yr Amort_for deferral_102809_16.07E Wild Horse Wind Expansionwrkingfile" xfId="5077"/>
    <cellStyle name="_Tenaska Comparison_(C) WHE Proforma with ITC cash grant 10 Yr Amort_for deferral_102809_16.07E Wild Horse Wind Expansionwrkingfile 2" xfId="5078"/>
    <cellStyle name="_Tenaska Comparison_(C) WHE Proforma with ITC cash grant 10 Yr Amort_for deferral_102809_16.07E Wild Horse Wind Expansionwrkingfile 2 2" xfId="5079"/>
    <cellStyle name="_Tenaska Comparison_(C) WHE Proforma with ITC cash grant 10 Yr Amort_for deferral_102809_16.07E Wild Horse Wind Expansionwrkingfile 3" xfId="5080"/>
    <cellStyle name="_Tenaska Comparison_(C) WHE Proforma with ITC cash grant 10 Yr Amort_for deferral_102809_16.07E Wild Horse Wind Expansionwrkingfile 4" xfId="5081"/>
    <cellStyle name="_Tenaska Comparison_(C) WHE Proforma with ITC cash grant 10 Yr Amort_for deferral_102809_16.07E Wild Horse Wind Expansionwrkingfile SF" xfId="5082"/>
    <cellStyle name="_Tenaska Comparison_(C) WHE Proforma with ITC cash grant 10 Yr Amort_for deferral_102809_16.07E Wild Horse Wind Expansionwrkingfile SF 2" xfId="5083"/>
    <cellStyle name="_Tenaska Comparison_(C) WHE Proforma with ITC cash grant 10 Yr Amort_for deferral_102809_16.07E Wild Horse Wind Expansionwrkingfile SF 2 2" xfId="5084"/>
    <cellStyle name="_Tenaska Comparison_(C) WHE Proforma with ITC cash grant 10 Yr Amort_for deferral_102809_16.07E Wild Horse Wind Expansionwrkingfile SF 3" xfId="5085"/>
    <cellStyle name="_Tenaska Comparison_(C) WHE Proforma with ITC cash grant 10 Yr Amort_for deferral_102809_16.07E Wild Horse Wind Expansionwrkingfile SF 4" xfId="5086"/>
    <cellStyle name="_Tenaska Comparison_(C) WHE Proforma with ITC cash grant 10 Yr Amort_for deferral_102809_16.37E Wild Horse Expansion DeferralRevwrkingfile SF" xfId="5087"/>
    <cellStyle name="_Tenaska Comparison_(C) WHE Proforma with ITC cash grant 10 Yr Amort_for deferral_102809_16.37E Wild Horse Expansion DeferralRevwrkingfile SF 2" xfId="5088"/>
    <cellStyle name="_Tenaska Comparison_(C) WHE Proforma with ITC cash grant 10 Yr Amort_for deferral_102809_16.37E Wild Horse Expansion DeferralRevwrkingfile SF 2 2" xfId="5089"/>
    <cellStyle name="_Tenaska Comparison_(C) WHE Proforma with ITC cash grant 10 Yr Amort_for deferral_102809_16.37E Wild Horse Expansion DeferralRevwrkingfile SF 3" xfId="5090"/>
    <cellStyle name="_Tenaska Comparison_(C) WHE Proforma with ITC cash grant 10 Yr Amort_for deferral_102809_16.37E Wild Horse Expansion DeferralRevwrkingfile SF 4" xfId="5091"/>
    <cellStyle name="_Tenaska Comparison_(C) WHE Proforma with ITC cash grant 10 Yr Amort_for rebuttal_120709" xfId="5092"/>
    <cellStyle name="_Tenaska Comparison_(C) WHE Proforma with ITC cash grant 10 Yr Amort_for rebuttal_120709 2" xfId="5093"/>
    <cellStyle name="_Tenaska Comparison_(C) WHE Proforma with ITC cash grant 10 Yr Amort_for rebuttal_120709 2 2" xfId="5094"/>
    <cellStyle name="_Tenaska Comparison_(C) WHE Proforma with ITC cash grant 10 Yr Amort_for rebuttal_120709 3" xfId="5095"/>
    <cellStyle name="_Tenaska Comparison_(C) WHE Proforma with ITC cash grant 10 Yr Amort_for rebuttal_120709 4" xfId="5096"/>
    <cellStyle name="_Tenaska Comparison_04.07E Wild Horse Wind Expansion" xfId="5097"/>
    <cellStyle name="_Tenaska Comparison_04.07E Wild Horse Wind Expansion 2" xfId="5098"/>
    <cellStyle name="_Tenaska Comparison_04.07E Wild Horse Wind Expansion 2 2" xfId="5099"/>
    <cellStyle name="_Tenaska Comparison_04.07E Wild Horse Wind Expansion 3" xfId="5100"/>
    <cellStyle name="_Tenaska Comparison_04.07E Wild Horse Wind Expansion 4" xfId="5101"/>
    <cellStyle name="_Tenaska Comparison_04.07E Wild Horse Wind Expansion_16.07E Wild Horse Wind Expansionwrkingfile" xfId="5102"/>
    <cellStyle name="_Tenaska Comparison_04.07E Wild Horse Wind Expansion_16.07E Wild Horse Wind Expansionwrkingfile 2" xfId="5103"/>
    <cellStyle name="_Tenaska Comparison_04.07E Wild Horse Wind Expansion_16.07E Wild Horse Wind Expansionwrkingfile 2 2" xfId="5104"/>
    <cellStyle name="_Tenaska Comparison_04.07E Wild Horse Wind Expansion_16.07E Wild Horse Wind Expansionwrkingfile 3" xfId="5105"/>
    <cellStyle name="_Tenaska Comparison_04.07E Wild Horse Wind Expansion_16.07E Wild Horse Wind Expansionwrkingfile 4" xfId="5106"/>
    <cellStyle name="_Tenaska Comparison_04.07E Wild Horse Wind Expansion_16.07E Wild Horse Wind Expansionwrkingfile SF" xfId="5107"/>
    <cellStyle name="_Tenaska Comparison_04.07E Wild Horse Wind Expansion_16.07E Wild Horse Wind Expansionwrkingfile SF 2" xfId="5108"/>
    <cellStyle name="_Tenaska Comparison_04.07E Wild Horse Wind Expansion_16.07E Wild Horse Wind Expansionwrkingfile SF 2 2" xfId="5109"/>
    <cellStyle name="_Tenaska Comparison_04.07E Wild Horse Wind Expansion_16.07E Wild Horse Wind Expansionwrkingfile SF 3" xfId="5110"/>
    <cellStyle name="_Tenaska Comparison_04.07E Wild Horse Wind Expansion_16.07E Wild Horse Wind Expansionwrkingfile SF 4" xfId="5111"/>
    <cellStyle name="_Tenaska Comparison_04.07E Wild Horse Wind Expansion_16.37E Wild Horse Expansion DeferralRevwrkingfile SF" xfId="5112"/>
    <cellStyle name="_Tenaska Comparison_04.07E Wild Horse Wind Expansion_16.37E Wild Horse Expansion DeferralRevwrkingfile SF 2" xfId="5113"/>
    <cellStyle name="_Tenaska Comparison_04.07E Wild Horse Wind Expansion_16.37E Wild Horse Expansion DeferralRevwrkingfile SF 2 2" xfId="5114"/>
    <cellStyle name="_Tenaska Comparison_04.07E Wild Horse Wind Expansion_16.37E Wild Horse Expansion DeferralRevwrkingfile SF 3" xfId="5115"/>
    <cellStyle name="_Tenaska Comparison_04.07E Wild Horse Wind Expansion_16.37E Wild Horse Expansion DeferralRevwrkingfile SF 4" xfId="5116"/>
    <cellStyle name="_Tenaska Comparison_16.07E Wild Horse Wind Expansionwrkingfile" xfId="5117"/>
    <cellStyle name="_Tenaska Comparison_16.07E Wild Horse Wind Expansionwrkingfile 2" xfId="5118"/>
    <cellStyle name="_Tenaska Comparison_16.07E Wild Horse Wind Expansionwrkingfile 2 2" xfId="5119"/>
    <cellStyle name="_Tenaska Comparison_16.07E Wild Horse Wind Expansionwrkingfile 3" xfId="5120"/>
    <cellStyle name="_Tenaska Comparison_16.07E Wild Horse Wind Expansionwrkingfile 4" xfId="5121"/>
    <cellStyle name="_Tenaska Comparison_16.07E Wild Horse Wind Expansionwrkingfile SF" xfId="5122"/>
    <cellStyle name="_Tenaska Comparison_16.07E Wild Horse Wind Expansionwrkingfile SF 2" xfId="5123"/>
    <cellStyle name="_Tenaska Comparison_16.07E Wild Horse Wind Expansionwrkingfile SF 2 2" xfId="5124"/>
    <cellStyle name="_Tenaska Comparison_16.07E Wild Horse Wind Expansionwrkingfile SF 3" xfId="5125"/>
    <cellStyle name="_Tenaska Comparison_16.07E Wild Horse Wind Expansionwrkingfile SF 4" xfId="5126"/>
    <cellStyle name="_Tenaska Comparison_16.37E Wild Horse Expansion DeferralRevwrkingfile SF" xfId="5127"/>
    <cellStyle name="_Tenaska Comparison_16.37E Wild Horse Expansion DeferralRevwrkingfile SF 2" xfId="5128"/>
    <cellStyle name="_Tenaska Comparison_16.37E Wild Horse Expansion DeferralRevwrkingfile SF 2 2" xfId="5129"/>
    <cellStyle name="_Tenaska Comparison_16.37E Wild Horse Expansion DeferralRevwrkingfile SF 3" xfId="5130"/>
    <cellStyle name="_Tenaska Comparison_16.37E Wild Horse Expansion DeferralRevwrkingfile SF 4" xfId="5131"/>
    <cellStyle name="_Tenaska Comparison_2009 Compliance Filing PCA Exhibits for GRC" xfId="5132"/>
    <cellStyle name="_Tenaska Comparison_2009 Compliance Filing PCA Exhibits for GRC 2" xfId="5133"/>
    <cellStyle name="_Tenaska Comparison_2009 GRC Compl Filing - Exhibit D" xfId="5134"/>
    <cellStyle name="_Tenaska Comparison_2009 GRC Compl Filing - Exhibit D 2" xfId="5135"/>
    <cellStyle name="_Tenaska Comparison_2009 GRC Compl Filing - Exhibit D 3" xfId="5136"/>
    <cellStyle name="_Tenaska Comparison_3.01 Income Statement" xfId="5137"/>
    <cellStyle name="_Tenaska Comparison_4 31 Regulatory Assets and Liabilities  7 06- Exhibit D" xfId="5138"/>
    <cellStyle name="_Tenaska Comparison_4 31 Regulatory Assets and Liabilities  7 06- Exhibit D 2" xfId="5139"/>
    <cellStyle name="_Tenaska Comparison_4 31 Regulatory Assets and Liabilities  7 06- Exhibit D 2 2" xfId="5140"/>
    <cellStyle name="_Tenaska Comparison_4 31 Regulatory Assets and Liabilities  7 06- Exhibit D 3" xfId="5141"/>
    <cellStyle name="_Tenaska Comparison_4 31 Regulatory Assets and Liabilities  7 06- Exhibit D 4" xfId="5142"/>
    <cellStyle name="_Tenaska Comparison_4 31 Regulatory Assets and Liabilities  7 06- Exhibit D_NIM Summary" xfId="5143"/>
    <cellStyle name="_Tenaska Comparison_4 31 Regulatory Assets and Liabilities  7 06- Exhibit D_NIM Summary 2" xfId="5144"/>
    <cellStyle name="_Tenaska Comparison_4 32 Regulatory Assets and Liabilities  7 06- Exhibit D" xfId="5145"/>
    <cellStyle name="_Tenaska Comparison_4 32 Regulatory Assets and Liabilities  7 06- Exhibit D 2" xfId="5146"/>
    <cellStyle name="_Tenaska Comparison_4 32 Regulatory Assets and Liabilities  7 06- Exhibit D 2 2" xfId="5147"/>
    <cellStyle name="_Tenaska Comparison_4 32 Regulatory Assets and Liabilities  7 06- Exhibit D 3" xfId="5148"/>
    <cellStyle name="_Tenaska Comparison_4 32 Regulatory Assets and Liabilities  7 06- Exhibit D 4" xfId="5149"/>
    <cellStyle name="_Tenaska Comparison_4 32 Regulatory Assets and Liabilities  7 06- Exhibit D_NIM Summary" xfId="5150"/>
    <cellStyle name="_Tenaska Comparison_4 32 Regulatory Assets and Liabilities  7 06- Exhibit D_NIM Summary 2" xfId="5151"/>
    <cellStyle name="_Tenaska Comparison_AURORA Total New" xfId="5152"/>
    <cellStyle name="_Tenaska Comparison_AURORA Total New 2" xfId="5153"/>
    <cellStyle name="_Tenaska Comparison_Book2" xfId="5154"/>
    <cellStyle name="_Tenaska Comparison_Book2 2" xfId="5155"/>
    <cellStyle name="_Tenaska Comparison_Book2 2 2" xfId="5156"/>
    <cellStyle name="_Tenaska Comparison_Book2 3" xfId="5157"/>
    <cellStyle name="_Tenaska Comparison_Book2 4" xfId="5158"/>
    <cellStyle name="_Tenaska Comparison_Book2_Adj Bench DR 3 for Initial Briefs (Electric)" xfId="5159"/>
    <cellStyle name="_Tenaska Comparison_Book2_Adj Bench DR 3 for Initial Briefs (Electric) 2" xfId="5160"/>
    <cellStyle name="_Tenaska Comparison_Book2_Adj Bench DR 3 for Initial Briefs (Electric) 2 2" xfId="5161"/>
    <cellStyle name="_Tenaska Comparison_Book2_Adj Bench DR 3 for Initial Briefs (Electric) 3" xfId="5162"/>
    <cellStyle name="_Tenaska Comparison_Book2_Adj Bench DR 3 for Initial Briefs (Electric) 4" xfId="5163"/>
    <cellStyle name="_Tenaska Comparison_Book2_Electric Rev Req Model (2009 GRC) Rebuttal" xfId="5164"/>
    <cellStyle name="_Tenaska Comparison_Book2_Electric Rev Req Model (2009 GRC) Rebuttal 2" xfId="5165"/>
    <cellStyle name="_Tenaska Comparison_Book2_Electric Rev Req Model (2009 GRC) Rebuttal 2 2" xfId="5166"/>
    <cellStyle name="_Tenaska Comparison_Book2_Electric Rev Req Model (2009 GRC) Rebuttal 3" xfId="5167"/>
    <cellStyle name="_Tenaska Comparison_Book2_Electric Rev Req Model (2009 GRC) Rebuttal 4" xfId="5168"/>
    <cellStyle name="_Tenaska Comparison_Book2_Electric Rev Req Model (2009 GRC) Rebuttal REmoval of New  WH Solar AdjustMI" xfId="5169"/>
    <cellStyle name="_Tenaska Comparison_Book2_Electric Rev Req Model (2009 GRC) Rebuttal REmoval of New  WH Solar AdjustMI 2" xfId="5170"/>
    <cellStyle name="_Tenaska Comparison_Book2_Electric Rev Req Model (2009 GRC) Rebuttal REmoval of New  WH Solar AdjustMI 2 2" xfId="5171"/>
    <cellStyle name="_Tenaska Comparison_Book2_Electric Rev Req Model (2009 GRC) Rebuttal REmoval of New  WH Solar AdjustMI 3" xfId="5172"/>
    <cellStyle name="_Tenaska Comparison_Book2_Electric Rev Req Model (2009 GRC) Rebuttal REmoval of New  WH Solar AdjustMI 4" xfId="5173"/>
    <cellStyle name="_Tenaska Comparison_Book2_Electric Rev Req Model (2009 GRC) Revised 01-18-2010" xfId="5174"/>
    <cellStyle name="_Tenaska Comparison_Book2_Electric Rev Req Model (2009 GRC) Revised 01-18-2010 2" xfId="5175"/>
    <cellStyle name="_Tenaska Comparison_Book2_Electric Rev Req Model (2009 GRC) Revised 01-18-2010 2 2" xfId="5176"/>
    <cellStyle name="_Tenaska Comparison_Book2_Electric Rev Req Model (2009 GRC) Revised 01-18-2010 3" xfId="5177"/>
    <cellStyle name="_Tenaska Comparison_Book2_Electric Rev Req Model (2009 GRC) Revised 01-18-2010 4" xfId="5178"/>
    <cellStyle name="_Tenaska Comparison_Book2_Final Order Electric EXHIBIT A-1" xfId="5179"/>
    <cellStyle name="_Tenaska Comparison_Book2_Final Order Electric EXHIBIT A-1 2" xfId="5180"/>
    <cellStyle name="_Tenaska Comparison_Book2_Final Order Electric EXHIBIT A-1 2 2" xfId="5181"/>
    <cellStyle name="_Tenaska Comparison_Book2_Final Order Electric EXHIBIT A-1 3" xfId="5182"/>
    <cellStyle name="_Tenaska Comparison_Book2_Final Order Electric EXHIBIT A-1 4" xfId="5183"/>
    <cellStyle name="_Tenaska Comparison_Book4" xfId="5184"/>
    <cellStyle name="_Tenaska Comparison_Book4 2" xfId="5185"/>
    <cellStyle name="_Tenaska Comparison_Book4 2 2" xfId="5186"/>
    <cellStyle name="_Tenaska Comparison_Book4 3" xfId="5187"/>
    <cellStyle name="_Tenaska Comparison_Book4 4" xfId="5188"/>
    <cellStyle name="_Tenaska Comparison_Book9" xfId="5189"/>
    <cellStyle name="_Tenaska Comparison_Book9 2" xfId="5190"/>
    <cellStyle name="_Tenaska Comparison_Book9 2 2" xfId="5191"/>
    <cellStyle name="_Tenaska Comparison_Book9 3" xfId="5192"/>
    <cellStyle name="_Tenaska Comparison_Book9 4" xfId="5193"/>
    <cellStyle name="_Tenaska Comparison_Chelan PUD Power Costs (8-10)" xfId="5194"/>
    <cellStyle name="_Tenaska Comparison_Electric COS Inputs" xfId="5195"/>
    <cellStyle name="_Tenaska Comparison_Electric COS Inputs 2" xfId="5196"/>
    <cellStyle name="_Tenaska Comparison_Electric COS Inputs 2 2" xfId="5197"/>
    <cellStyle name="_Tenaska Comparison_Electric COS Inputs 2 2 2" xfId="5198"/>
    <cellStyle name="_Tenaska Comparison_Electric COS Inputs 2 3" xfId="5199"/>
    <cellStyle name="_Tenaska Comparison_Electric COS Inputs 2 3 2" xfId="5200"/>
    <cellStyle name="_Tenaska Comparison_Electric COS Inputs 2 4" xfId="5201"/>
    <cellStyle name="_Tenaska Comparison_Electric COS Inputs 2 4 2" xfId="5202"/>
    <cellStyle name="_Tenaska Comparison_Electric COS Inputs 3" xfId="5203"/>
    <cellStyle name="_Tenaska Comparison_Electric COS Inputs 3 2" xfId="5204"/>
    <cellStyle name="_Tenaska Comparison_Electric COS Inputs 4" xfId="5205"/>
    <cellStyle name="_Tenaska Comparison_Electric COS Inputs 4 2" xfId="5206"/>
    <cellStyle name="_Tenaska Comparison_Electric COS Inputs 5" xfId="5207"/>
    <cellStyle name="_Tenaska Comparison_Electric COS Inputs 6" xfId="5208"/>
    <cellStyle name="_Tenaska Comparison_NIM Summary" xfId="5209"/>
    <cellStyle name="_Tenaska Comparison_NIM Summary 09GRC" xfId="5210"/>
    <cellStyle name="_Tenaska Comparison_NIM Summary 09GRC 2" xfId="5211"/>
    <cellStyle name="_Tenaska Comparison_NIM Summary 2" xfId="5212"/>
    <cellStyle name="_Tenaska Comparison_NIM Summary 3" xfId="5213"/>
    <cellStyle name="_Tenaska Comparison_NIM Summary 4" xfId="5214"/>
    <cellStyle name="_Tenaska Comparison_NIM Summary 5" xfId="5215"/>
    <cellStyle name="_Tenaska Comparison_NIM Summary 6" xfId="5216"/>
    <cellStyle name="_Tenaska Comparison_NIM Summary 7" xfId="5217"/>
    <cellStyle name="_Tenaska Comparison_NIM Summary 8" xfId="5218"/>
    <cellStyle name="_Tenaska Comparison_NIM Summary 9" xfId="5219"/>
    <cellStyle name="_Tenaska Comparison_PCA 10 -  Exhibit D from A Kellogg Jan 2011" xfId="5220"/>
    <cellStyle name="_Tenaska Comparison_PCA 10 -  Exhibit D from A Kellogg July 2011" xfId="5221"/>
    <cellStyle name="_Tenaska Comparison_PCA 10 -  Exhibit D from S Free Rcv'd 12-11" xfId="5222"/>
    <cellStyle name="_Tenaska Comparison_PCA 9 -  Exhibit D April 2010" xfId="5223"/>
    <cellStyle name="_Tenaska Comparison_PCA 9 -  Exhibit D April 2010 (3)" xfId="5224"/>
    <cellStyle name="_Tenaska Comparison_PCA 9 -  Exhibit D April 2010 (3) 2" xfId="5225"/>
    <cellStyle name="_Tenaska Comparison_PCA 9 -  Exhibit D April 2010 2" xfId="5226"/>
    <cellStyle name="_Tenaska Comparison_PCA 9 -  Exhibit D April 2010 3" xfId="5227"/>
    <cellStyle name="_Tenaska Comparison_PCA 9 -  Exhibit D Nov 2010" xfId="5228"/>
    <cellStyle name="_Tenaska Comparison_PCA 9 -  Exhibit D Nov 2010 2" xfId="5229"/>
    <cellStyle name="_Tenaska Comparison_PCA 9 - Exhibit D at August 2010" xfId="5230"/>
    <cellStyle name="_Tenaska Comparison_PCA 9 - Exhibit D at August 2010 2" xfId="5231"/>
    <cellStyle name="_Tenaska Comparison_PCA 9 - Exhibit D June 2010 GRC" xfId="5232"/>
    <cellStyle name="_Tenaska Comparison_PCA 9 - Exhibit D June 2010 GRC 2" xfId="5233"/>
    <cellStyle name="_Tenaska Comparison_Power Costs - Comparison bx Rbtl-Staff-Jt-PC" xfId="5234"/>
    <cellStyle name="_Tenaska Comparison_Power Costs - Comparison bx Rbtl-Staff-Jt-PC 2" xfId="5235"/>
    <cellStyle name="_Tenaska Comparison_Power Costs - Comparison bx Rbtl-Staff-Jt-PC 2 2" xfId="5236"/>
    <cellStyle name="_Tenaska Comparison_Power Costs - Comparison bx Rbtl-Staff-Jt-PC 3" xfId="5237"/>
    <cellStyle name="_Tenaska Comparison_Power Costs - Comparison bx Rbtl-Staff-Jt-PC 4" xfId="5238"/>
    <cellStyle name="_Tenaska Comparison_Power Costs - Comparison bx Rbtl-Staff-Jt-PC_Adj Bench DR 3 for Initial Briefs (Electric)" xfId="5239"/>
    <cellStyle name="_Tenaska Comparison_Power Costs - Comparison bx Rbtl-Staff-Jt-PC_Adj Bench DR 3 for Initial Briefs (Electric) 2" xfId="5240"/>
    <cellStyle name="_Tenaska Comparison_Power Costs - Comparison bx Rbtl-Staff-Jt-PC_Adj Bench DR 3 for Initial Briefs (Electric) 2 2" xfId="5241"/>
    <cellStyle name="_Tenaska Comparison_Power Costs - Comparison bx Rbtl-Staff-Jt-PC_Adj Bench DR 3 for Initial Briefs (Electric) 3" xfId="5242"/>
    <cellStyle name="_Tenaska Comparison_Power Costs - Comparison bx Rbtl-Staff-Jt-PC_Adj Bench DR 3 for Initial Briefs (Electric) 4" xfId="5243"/>
    <cellStyle name="_Tenaska Comparison_Power Costs - Comparison bx Rbtl-Staff-Jt-PC_Electric Rev Req Model (2009 GRC) Rebuttal" xfId="5244"/>
    <cellStyle name="_Tenaska Comparison_Power Costs - Comparison bx Rbtl-Staff-Jt-PC_Electric Rev Req Model (2009 GRC) Rebuttal 2" xfId="5245"/>
    <cellStyle name="_Tenaska Comparison_Power Costs - Comparison bx Rbtl-Staff-Jt-PC_Electric Rev Req Model (2009 GRC) Rebuttal 2 2" xfId="5246"/>
    <cellStyle name="_Tenaska Comparison_Power Costs - Comparison bx Rbtl-Staff-Jt-PC_Electric Rev Req Model (2009 GRC) Rebuttal 3" xfId="5247"/>
    <cellStyle name="_Tenaska Comparison_Power Costs - Comparison bx Rbtl-Staff-Jt-PC_Electric Rev Req Model (2009 GRC) Rebuttal 4" xfId="5248"/>
    <cellStyle name="_Tenaska Comparison_Power Costs - Comparison bx Rbtl-Staff-Jt-PC_Electric Rev Req Model (2009 GRC) Rebuttal REmoval of New  WH Solar AdjustMI" xfId="5249"/>
    <cellStyle name="_Tenaska Comparison_Power Costs - Comparison bx Rbtl-Staff-Jt-PC_Electric Rev Req Model (2009 GRC) Rebuttal REmoval of New  WH Solar AdjustMI 2" xfId="5250"/>
    <cellStyle name="_Tenaska Comparison_Power Costs - Comparison bx Rbtl-Staff-Jt-PC_Electric Rev Req Model (2009 GRC) Rebuttal REmoval of New  WH Solar AdjustMI 2 2" xfId="5251"/>
    <cellStyle name="_Tenaska Comparison_Power Costs - Comparison bx Rbtl-Staff-Jt-PC_Electric Rev Req Model (2009 GRC) Rebuttal REmoval of New  WH Solar AdjustMI 3" xfId="5252"/>
    <cellStyle name="_Tenaska Comparison_Power Costs - Comparison bx Rbtl-Staff-Jt-PC_Electric Rev Req Model (2009 GRC) Rebuttal REmoval of New  WH Solar AdjustMI 4" xfId="5253"/>
    <cellStyle name="_Tenaska Comparison_Power Costs - Comparison bx Rbtl-Staff-Jt-PC_Electric Rev Req Model (2009 GRC) Revised 01-18-2010" xfId="5254"/>
    <cellStyle name="_Tenaska Comparison_Power Costs - Comparison bx Rbtl-Staff-Jt-PC_Electric Rev Req Model (2009 GRC) Revised 01-18-2010 2" xfId="5255"/>
    <cellStyle name="_Tenaska Comparison_Power Costs - Comparison bx Rbtl-Staff-Jt-PC_Electric Rev Req Model (2009 GRC) Revised 01-18-2010 2 2" xfId="5256"/>
    <cellStyle name="_Tenaska Comparison_Power Costs - Comparison bx Rbtl-Staff-Jt-PC_Electric Rev Req Model (2009 GRC) Revised 01-18-2010 3" xfId="5257"/>
    <cellStyle name="_Tenaska Comparison_Power Costs - Comparison bx Rbtl-Staff-Jt-PC_Electric Rev Req Model (2009 GRC) Revised 01-18-2010 4" xfId="5258"/>
    <cellStyle name="_Tenaska Comparison_Power Costs - Comparison bx Rbtl-Staff-Jt-PC_Final Order Electric EXHIBIT A-1" xfId="5259"/>
    <cellStyle name="_Tenaska Comparison_Power Costs - Comparison bx Rbtl-Staff-Jt-PC_Final Order Electric EXHIBIT A-1 2" xfId="5260"/>
    <cellStyle name="_Tenaska Comparison_Power Costs - Comparison bx Rbtl-Staff-Jt-PC_Final Order Electric EXHIBIT A-1 2 2" xfId="5261"/>
    <cellStyle name="_Tenaska Comparison_Power Costs - Comparison bx Rbtl-Staff-Jt-PC_Final Order Electric EXHIBIT A-1 3" xfId="5262"/>
    <cellStyle name="_Tenaska Comparison_Power Costs - Comparison bx Rbtl-Staff-Jt-PC_Final Order Electric EXHIBIT A-1 4" xfId="5263"/>
    <cellStyle name="_Tenaska Comparison_Production Adj 4.37" xfId="5264"/>
    <cellStyle name="_Tenaska Comparison_Production Adj 4.37 2" xfId="5265"/>
    <cellStyle name="_Tenaska Comparison_Production Adj 4.37 2 2" xfId="5266"/>
    <cellStyle name="_Tenaska Comparison_Production Adj 4.37 3" xfId="5267"/>
    <cellStyle name="_Tenaska Comparison_Purchased Power Adj 4.03" xfId="5268"/>
    <cellStyle name="_Tenaska Comparison_Purchased Power Adj 4.03 2" xfId="5269"/>
    <cellStyle name="_Tenaska Comparison_Purchased Power Adj 4.03 2 2" xfId="5270"/>
    <cellStyle name="_Tenaska Comparison_Purchased Power Adj 4.03 3" xfId="5271"/>
    <cellStyle name="_Tenaska Comparison_Rebuttal Power Costs" xfId="5272"/>
    <cellStyle name="_Tenaska Comparison_Rebuttal Power Costs 2" xfId="5273"/>
    <cellStyle name="_Tenaska Comparison_Rebuttal Power Costs 2 2" xfId="5274"/>
    <cellStyle name="_Tenaska Comparison_Rebuttal Power Costs 3" xfId="5275"/>
    <cellStyle name="_Tenaska Comparison_Rebuttal Power Costs 4" xfId="5276"/>
    <cellStyle name="_Tenaska Comparison_Rebuttal Power Costs_Adj Bench DR 3 for Initial Briefs (Electric)" xfId="5277"/>
    <cellStyle name="_Tenaska Comparison_Rebuttal Power Costs_Adj Bench DR 3 for Initial Briefs (Electric) 2" xfId="5278"/>
    <cellStyle name="_Tenaska Comparison_Rebuttal Power Costs_Adj Bench DR 3 for Initial Briefs (Electric) 2 2" xfId="5279"/>
    <cellStyle name="_Tenaska Comparison_Rebuttal Power Costs_Adj Bench DR 3 for Initial Briefs (Electric) 3" xfId="5280"/>
    <cellStyle name="_Tenaska Comparison_Rebuttal Power Costs_Adj Bench DR 3 for Initial Briefs (Electric) 4" xfId="5281"/>
    <cellStyle name="_Tenaska Comparison_Rebuttal Power Costs_Electric Rev Req Model (2009 GRC) Rebuttal" xfId="5282"/>
    <cellStyle name="_Tenaska Comparison_Rebuttal Power Costs_Electric Rev Req Model (2009 GRC) Rebuttal 2" xfId="5283"/>
    <cellStyle name="_Tenaska Comparison_Rebuttal Power Costs_Electric Rev Req Model (2009 GRC) Rebuttal 2 2" xfId="5284"/>
    <cellStyle name="_Tenaska Comparison_Rebuttal Power Costs_Electric Rev Req Model (2009 GRC) Rebuttal 3" xfId="5285"/>
    <cellStyle name="_Tenaska Comparison_Rebuttal Power Costs_Electric Rev Req Model (2009 GRC) Rebuttal 4" xfId="5286"/>
    <cellStyle name="_Tenaska Comparison_Rebuttal Power Costs_Electric Rev Req Model (2009 GRC) Rebuttal REmoval of New  WH Solar AdjustMI" xfId="5287"/>
    <cellStyle name="_Tenaska Comparison_Rebuttal Power Costs_Electric Rev Req Model (2009 GRC) Rebuttal REmoval of New  WH Solar AdjustMI 2" xfId="5288"/>
    <cellStyle name="_Tenaska Comparison_Rebuttal Power Costs_Electric Rev Req Model (2009 GRC) Rebuttal REmoval of New  WH Solar AdjustMI 2 2" xfId="5289"/>
    <cellStyle name="_Tenaska Comparison_Rebuttal Power Costs_Electric Rev Req Model (2009 GRC) Rebuttal REmoval of New  WH Solar AdjustMI 3" xfId="5290"/>
    <cellStyle name="_Tenaska Comparison_Rebuttal Power Costs_Electric Rev Req Model (2009 GRC) Rebuttal REmoval of New  WH Solar AdjustMI 4" xfId="5291"/>
    <cellStyle name="_Tenaska Comparison_Rebuttal Power Costs_Electric Rev Req Model (2009 GRC) Revised 01-18-2010" xfId="5292"/>
    <cellStyle name="_Tenaska Comparison_Rebuttal Power Costs_Electric Rev Req Model (2009 GRC) Revised 01-18-2010 2" xfId="5293"/>
    <cellStyle name="_Tenaska Comparison_Rebuttal Power Costs_Electric Rev Req Model (2009 GRC) Revised 01-18-2010 2 2" xfId="5294"/>
    <cellStyle name="_Tenaska Comparison_Rebuttal Power Costs_Electric Rev Req Model (2009 GRC) Revised 01-18-2010 3" xfId="5295"/>
    <cellStyle name="_Tenaska Comparison_Rebuttal Power Costs_Electric Rev Req Model (2009 GRC) Revised 01-18-2010 4" xfId="5296"/>
    <cellStyle name="_Tenaska Comparison_Rebuttal Power Costs_Final Order Electric EXHIBIT A-1" xfId="5297"/>
    <cellStyle name="_Tenaska Comparison_Rebuttal Power Costs_Final Order Electric EXHIBIT A-1 2" xfId="5298"/>
    <cellStyle name="_Tenaska Comparison_Rebuttal Power Costs_Final Order Electric EXHIBIT A-1 2 2" xfId="5299"/>
    <cellStyle name="_Tenaska Comparison_Rebuttal Power Costs_Final Order Electric EXHIBIT A-1 3" xfId="5300"/>
    <cellStyle name="_Tenaska Comparison_Rebuttal Power Costs_Final Order Electric EXHIBIT A-1 4" xfId="5301"/>
    <cellStyle name="_Tenaska Comparison_ROR 5.02" xfId="5302"/>
    <cellStyle name="_Tenaska Comparison_ROR 5.02 2" xfId="5303"/>
    <cellStyle name="_Tenaska Comparison_ROR 5.02 2 2" xfId="5304"/>
    <cellStyle name="_Tenaska Comparison_ROR 5.02 3" xfId="5305"/>
    <cellStyle name="_Tenaska Comparison_Transmission Workbook for May BOD" xfId="5306"/>
    <cellStyle name="_Tenaska Comparison_Transmission Workbook for May BOD 2" xfId="5307"/>
    <cellStyle name="_Tenaska Comparison_Wind Integration 10GRC" xfId="5308"/>
    <cellStyle name="_Tenaska Comparison_Wind Integration 10GRC 2" xfId="5309"/>
    <cellStyle name="_x0013__TENASKA REGULATORY ASSET" xfId="5310"/>
    <cellStyle name="_x0013__TENASKA REGULATORY ASSET 2" xfId="5311"/>
    <cellStyle name="_x0013__TENASKA REGULATORY ASSET 2 2" xfId="5312"/>
    <cellStyle name="_x0013__TENASKA REGULATORY ASSET 3" xfId="5313"/>
    <cellStyle name="_x0013__TENASKA REGULATORY ASSET 4" xfId="5314"/>
    <cellStyle name="_Therms Data" xfId="5315"/>
    <cellStyle name="_Therms Data_Pro Forma Rev 09 GRC" xfId="5316"/>
    <cellStyle name="_Therms Data_Pro Forma Rev 2010 GRC" xfId="5317"/>
    <cellStyle name="_Therms Data_Pro Forma Rev 2010 GRC_Preliminary" xfId="5318"/>
    <cellStyle name="_Therms Data_Revenue (Feb 09 - Jan 10)" xfId="5319"/>
    <cellStyle name="_Therms Data_Revenue (Jan 09 - Dec 09)" xfId="5320"/>
    <cellStyle name="_Therms Data_Revenue (Mar 09 - Feb 10)" xfId="5321"/>
    <cellStyle name="_Therms Data_Volume Exhibit (Jan09 - Dec09)" xfId="5322"/>
    <cellStyle name="_Value Copy 11 30 05 gas 12 09 05 AURORA at 12 14 05" xfId="5323"/>
    <cellStyle name="_Value Copy 11 30 05 gas 12 09 05 AURORA at 12 14 05 2" xfId="5324"/>
    <cellStyle name="_Value Copy 11 30 05 gas 12 09 05 AURORA at 12 14 05 2 2" xfId="5325"/>
    <cellStyle name="_Value Copy 11 30 05 gas 12 09 05 AURORA at 12 14 05 2 2 2" xfId="5326"/>
    <cellStyle name="_Value Copy 11 30 05 gas 12 09 05 AURORA at 12 14 05 2 3" xfId="5327"/>
    <cellStyle name="_Value Copy 11 30 05 gas 12 09 05 AURORA at 12 14 05 3" xfId="5328"/>
    <cellStyle name="_Value Copy 11 30 05 gas 12 09 05 AURORA at 12 14 05 3 2" xfId="5329"/>
    <cellStyle name="_Value Copy 11 30 05 gas 12 09 05 AURORA at 12 14 05 4" xfId="5330"/>
    <cellStyle name="_Value Copy 11 30 05 gas 12 09 05 AURORA at 12 14 05 4 2" xfId="5331"/>
    <cellStyle name="_Value Copy 11 30 05 gas 12 09 05 AURORA at 12 14 05 5" xfId="5332"/>
    <cellStyle name="_Value Copy 11 30 05 gas 12 09 05 AURORA at 12 14 05_04 07E Wild Horse Wind Expansion (C) (2)" xfId="5333"/>
    <cellStyle name="_Value Copy 11 30 05 gas 12 09 05 AURORA at 12 14 05_04 07E Wild Horse Wind Expansion (C) (2) 2" xfId="5334"/>
    <cellStyle name="_Value Copy 11 30 05 gas 12 09 05 AURORA at 12 14 05_04 07E Wild Horse Wind Expansion (C) (2) 2 2" xfId="5335"/>
    <cellStyle name="_Value Copy 11 30 05 gas 12 09 05 AURORA at 12 14 05_04 07E Wild Horse Wind Expansion (C) (2) 3" xfId="5336"/>
    <cellStyle name="_Value Copy 11 30 05 gas 12 09 05 AURORA at 12 14 05_04 07E Wild Horse Wind Expansion (C) (2) 4" xfId="5337"/>
    <cellStyle name="_Value Copy 11 30 05 gas 12 09 05 AURORA at 12 14 05_04 07E Wild Horse Wind Expansion (C) (2)_Adj Bench DR 3 for Initial Briefs (Electric)" xfId="5338"/>
    <cellStyle name="_Value Copy 11 30 05 gas 12 09 05 AURORA at 12 14 05_04 07E Wild Horse Wind Expansion (C) (2)_Adj Bench DR 3 for Initial Briefs (Electric) 2" xfId="5339"/>
    <cellStyle name="_Value Copy 11 30 05 gas 12 09 05 AURORA at 12 14 05_04 07E Wild Horse Wind Expansion (C) (2)_Adj Bench DR 3 for Initial Briefs (Electric) 2 2" xfId="5340"/>
    <cellStyle name="_Value Copy 11 30 05 gas 12 09 05 AURORA at 12 14 05_04 07E Wild Horse Wind Expansion (C) (2)_Adj Bench DR 3 for Initial Briefs (Electric) 3" xfId="5341"/>
    <cellStyle name="_Value Copy 11 30 05 gas 12 09 05 AURORA at 12 14 05_04 07E Wild Horse Wind Expansion (C) (2)_Adj Bench DR 3 for Initial Briefs (Electric) 4" xfId="5342"/>
    <cellStyle name="_Value Copy 11 30 05 gas 12 09 05 AURORA at 12 14 05_04 07E Wild Horse Wind Expansion (C) (2)_Book1" xfId="5343"/>
    <cellStyle name="_Value Copy 11 30 05 gas 12 09 05 AURORA at 12 14 05_04 07E Wild Horse Wind Expansion (C) (2)_Electric Rev Req Model (2009 GRC) " xfId="5344"/>
    <cellStyle name="_Value Copy 11 30 05 gas 12 09 05 AURORA at 12 14 05_04 07E Wild Horse Wind Expansion (C) (2)_Electric Rev Req Model (2009 GRC)  2" xfId="5345"/>
    <cellStyle name="_Value Copy 11 30 05 gas 12 09 05 AURORA at 12 14 05_04 07E Wild Horse Wind Expansion (C) (2)_Electric Rev Req Model (2009 GRC)  2 2" xfId="5346"/>
    <cellStyle name="_Value Copy 11 30 05 gas 12 09 05 AURORA at 12 14 05_04 07E Wild Horse Wind Expansion (C) (2)_Electric Rev Req Model (2009 GRC)  3" xfId="5347"/>
    <cellStyle name="_Value Copy 11 30 05 gas 12 09 05 AURORA at 12 14 05_04 07E Wild Horse Wind Expansion (C) (2)_Electric Rev Req Model (2009 GRC)  4" xfId="5348"/>
    <cellStyle name="_Value Copy 11 30 05 gas 12 09 05 AURORA at 12 14 05_04 07E Wild Horse Wind Expansion (C) (2)_Electric Rev Req Model (2009 GRC) Rebuttal" xfId="5349"/>
    <cellStyle name="_Value Copy 11 30 05 gas 12 09 05 AURORA at 12 14 05_04 07E Wild Horse Wind Expansion (C) (2)_Electric Rev Req Model (2009 GRC) Rebuttal 2" xfId="5350"/>
    <cellStyle name="_Value Copy 11 30 05 gas 12 09 05 AURORA at 12 14 05_04 07E Wild Horse Wind Expansion (C) (2)_Electric Rev Req Model (2009 GRC) Rebuttal 2 2" xfId="5351"/>
    <cellStyle name="_Value Copy 11 30 05 gas 12 09 05 AURORA at 12 14 05_04 07E Wild Horse Wind Expansion (C) (2)_Electric Rev Req Model (2009 GRC) Rebuttal 3" xfId="5352"/>
    <cellStyle name="_Value Copy 11 30 05 gas 12 09 05 AURORA at 12 14 05_04 07E Wild Horse Wind Expansion (C) (2)_Electric Rev Req Model (2009 GRC) Rebuttal 4" xfId="5353"/>
    <cellStyle name="_Value Copy 11 30 05 gas 12 09 05 AURORA at 12 14 05_04 07E Wild Horse Wind Expansion (C) (2)_Electric Rev Req Model (2009 GRC) Rebuttal REmoval of New  WH Solar AdjustMI" xfId="5354"/>
    <cellStyle name="_Value Copy 11 30 05 gas 12 09 05 AURORA at 12 14 05_04 07E Wild Horse Wind Expansion (C) (2)_Electric Rev Req Model (2009 GRC) Rebuttal REmoval of New  WH Solar AdjustMI 2" xfId="5355"/>
    <cellStyle name="_Value Copy 11 30 05 gas 12 09 05 AURORA at 12 14 05_04 07E Wild Horse Wind Expansion (C) (2)_Electric Rev Req Model (2009 GRC) Rebuttal REmoval of New  WH Solar AdjustMI 2 2" xfId="5356"/>
    <cellStyle name="_Value Copy 11 30 05 gas 12 09 05 AURORA at 12 14 05_04 07E Wild Horse Wind Expansion (C) (2)_Electric Rev Req Model (2009 GRC) Rebuttal REmoval of New  WH Solar AdjustMI 3" xfId="5357"/>
    <cellStyle name="_Value Copy 11 30 05 gas 12 09 05 AURORA at 12 14 05_04 07E Wild Horse Wind Expansion (C) (2)_Electric Rev Req Model (2009 GRC) Rebuttal REmoval of New  WH Solar AdjustMI 4" xfId="5358"/>
    <cellStyle name="_Value Copy 11 30 05 gas 12 09 05 AURORA at 12 14 05_04 07E Wild Horse Wind Expansion (C) (2)_Electric Rev Req Model (2009 GRC) Revised 01-18-2010" xfId="5359"/>
    <cellStyle name="_Value Copy 11 30 05 gas 12 09 05 AURORA at 12 14 05_04 07E Wild Horse Wind Expansion (C) (2)_Electric Rev Req Model (2009 GRC) Revised 01-18-2010 2" xfId="5360"/>
    <cellStyle name="_Value Copy 11 30 05 gas 12 09 05 AURORA at 12 14 05_04 07E Wild Horse Wind Expansion (C) (2)_Electric Rev Req Model (2009 GRC) Revised 01-18-2010 2 2" xfId="5361"/>
    <cellStyle name="_Value Copy 11 30 05 gas 12 09 05 AURORA at 12 14 05_04 07E Wild Horse Wind Expansion (C) (2)_Electric Rev Req Model (2009 GRC) Revised 01-18-2010 3" xfId="5362"/>
    <cellStyle name="_Value Copy 11 30 05 gas 12 09 05 AURORA at 12 14 05_04 07E Wild Horse Wind Expansion (C) (2)_Electric Rev Req Model (2009 GRC) Revised 01-18-2010 4" xfId="5363"/>
    <cellStyle name="_Value Copy 11 30 05 gas 12 09 05 AURORA at 12 14 05_04 07E Wild Horse Wind Expansion (C) (2)_Electric Rev Req Model (2010 GRC)" xfId="5364"/>
    <cellStyle name="_Value Copy 11 30 05 gas 12 09 05 AURORA at 12 14 05_04 07E Wild Horse Wind Expansion (C) (2)_Electric Rev Req Model (2010 GRC) SF" xfId="5365"/>
    <cellStyle name="_Value Copy 11 30 05 gas 12 09 05 AURORA at 12 14 05_04 07E Wild Horse Wind Expansion (C) (2)_Final Order Electric EXHIBIT A-1" xfId="5366"/>
    <cellStyle name="_Value Copy 11 30 05 gas 12 09 05 AURORA at 12 14 05_04 07E Wild Horse Wind Expansion (C) (2)_Final Order Electric EXHIBIT A-1 2" xfId="5367"/>
    <cellStyle name="_Value Copy 11 30 05 gas 12 09 05 AURORA at 12 14 05_04 07E Wild Horse Wind Expansion (C) (2)_Final Order Electric EXHIBIT A-1 2 2" xfId="5368"/>
    <cellStyle name="_Value Copy 11 30 05 gas 12 09 05 AURORA at 12 14 05_04 07E Wild Horse Wind Expansion (C) (2)_Final Order Electric EXHIBIT A-1 3" xfId="5369"/>
    <cellStyle name="_Value Copy 11 30 05 gas 12 09 05 AURORA at 12 14 05_04 07E Wild Horse Wind Expansion (C) (2)_Final Order Electric EXHIBIT A-1 4" xfId="5370"/>
    <cellStyle name="_Value Copy 11 30 05 gas 12 09 05 AURORA at 12 14 05_04 07E Wild Horse Wind Expansion (C) (2)_TENASKA REGULATORY ASSET" xfId="5371"/>
    <cellStyle name="_Value Copy 11 30 05 gas 12 09 05 AURORA at 12 14 05_04 07E Wild Horse Wind Expansion (C) (2)_TENASKA REGULATORY ASSET 2" xfId="5372"/>
    <cellStyle name="_Value Copy 11 30 05 gas 12 09 05 AURORA at 12 14 05_04 07E Wild Horse Wind Expansion (C) (2)_TENASKA REGULATORY ASSET 2 2" xfId="5373"/>
    <cellStyle name="_Value Copy 11 30 05 gas 12 09 05 AURORA at 12 14 05_04 07E Wild Horse Wind Expansion (C) (2)_TENASKA REGULATORY ASSET 3" xfId="5374"/>
    <cellStyle name="_Value Copy 11 30 05 gas 12 09 05 AURORA at 12 14 05_04 07E Wild Horse Wind Expansion (C) (2)_TENASKA REGULATORY ASSET 4" xfId="5375"/>
    <cellStyle name="_Value Copy 11 30 05 gas 12 09 05 AURORA at 12 14 05_16.37E Wild Horse Expansion DeferralRevwrkingfile SF" xfId="5376"/>
    <cellStyle name="_Value Copy 11 30 05 gas 12 09 05 AURORA at 12 14 05_16.37E Wild Horse Expansion DeferralRevwrkingfile SF 2" xfId="5377"/>
    <cellStyle name="_Value Copy 11 30 05 gas 12 09 05 AURORA at 12 14 05_16.37E Wild Horse Expansion DeferralRevwrkingfile SF 2 2" xfId="5378"/>
    <cellStyle name="_Value Copy 11 30 05 gas 12 09 05 AURORA at 12 14 05_16.37E Wild Horse Expansion DeferralRevwrkingfile SF 3" xfId="5379"/>
    <cellStyle name="_Value Copy 11 30 05 gas 12 09 05 AURORA at 12 14 05_16.37E Wild Horse Expansion DeferralRevwrkingfile SF 4" xfId="5380"/>
    <cellStyle name="_Value Copy 11 30 05 gas 12 09 05 AURORA at 12 14 05_2009 Compliance Filing PCA Exhibits for GRC" xfId="5381"/>
    <cellStyle name="_Value Copy 11 30 05 gas 12 09 05 AURORA at 12 14 05_2009 Compliance Filing PCA Exhibits for GRC 2" xfId="5382"/>
    <cellStyle name="_Value Copy 11 30 05 gas 12 09 05 AURORA at 12 14 05_2009 GRC Compl Filing - Exhibit D" xfId="5383"/>
    <cellStyle name="_Value Copy 11 30 05 gas 12 09 05 AURORA at 12 14 05_2009 GRC Compl Filing - Exhibit D 2" xfId="5384"/>
    <cellStyle name="_Value Copy 11 30 05 gas 12 09 05 AURORA at 12 14 05_3.01 Income Statement" xfId="5385"/>
    <cellStyle name="_Value Copy 11 30 05 gas 12 09 05 AURORA at 12 14 05_4 31 Regulatory Assets and Liabilities  7 06- Exhibit D" xfId="5386"/>
    <cellStyle name="_Value Copy 11 30 05 gas 12 09 05 AURORA at 12 14 05_4 31 Regulatory Assets and Liabilities  7 06- Exhibit D 2" xfId="5387"/>
    <cellStyle name="_Value Copy 11 30 05 gas 12 09 05 AURORA at 12 14 05_4 31 Regulatory Assets and Liabilities  7 06- Exhibit D 2 2" xfId="5388"/>
    <cellStyle name="_Value Copy 11 30 05 gas 12 09 05 AURORA at 12 14 05_4 31 Regulatory Assets and Liabilities  7 06- Exhibit D 3" xfId="5389"/>
    <cellStyle name="_Value Copy 11 30 05 gas 12 09 05 AURORA at 12 14 05_4 31 Regulatory Assets and Liabilities  7 06- Exhibit D 4" xfId="5390"/>
    <cellStyle name="_Value Copy 11 30 05 gas 12 09 05 AURORA at 12 14 05_4 31 Regulatory Assets and Liabilities  7 06- Exhibit D_NIM Summary" xfId="5391"/>
    <cellStyle name="_Value Copy 11 30 05 gas 12 09 05 AURORA at 12 14 05_4 31 Regulatory Assets and Liabilities  7 06- Exhibit D_NIM Summary 2" xfId="5392"/>
    <cellStyle name="_Value Copy 11 30 05 gas 12 09 05 AURORA at 12 14 05_4 32 Regulatory Assets and Liabilities  7 06- Exhibit D" xfId="5393"/>
    <cellStyle name="_Value Copy 11 30 05 gas 12 09 05 AURORA at 12 14 05_4 32 Regulatory Assets and Liabilities  7 06- Exhibit D 2" xfId="5394"/>
    <cellStyle name="_Value Copy 11 30 05 gas 12 09 05 AURORA at 12 14 05_4 32 Regulatory Assets and Liabilities  7 06- Exhibit D 2 2" xfId="5395"/>
    <cellStyle name="_Value Copy 11 30 05 gas 12 09 05 AURORA at 12 14 05_4 32 Regulatory Assets and Liabilities  7 06- Exhibit D 3" xfId="5396"/>
    <cellStyle name="_Value Copy 11 30 05 gas 12 09 05 AURORA at 12 14 05_4 32 Regulatory Assets and Liabilities  7 06- Exhibit D 4" xfId="5397"/>
    <cellStyle name="_Value Copy 11 30 05 gas 12 09 05 AURORA at 12 14 05_4 32 Regulatory Assets and Liabilities  7 06- Exhibit D_NIM Summary" xfId="5398"/>
    <cellStyle name="_Value Copy 11 30 05 gas 12 09 05 AURORA at 12 14 05_4 32 Regulatory Assets and Liabilities  7 06- Exhibit D_NIM Summary 2" xfId="5399"/>
    <cellStyle name="_Value Copy 11 30 05 gas 12 09 05 AURORA at 12 14 05_ACCOUNTS" xfId="5400"/>
    <cellStyle name="_Value Copy 11 30 05 gas 12 09 05 AURORA at 12 14 05_AURORA Total New" xfId="5401"/>
    <cellStyle name="_Value Copy 11 30 05 gas 12 09 05 AURORA at 12 14 05_AURORA Total New 2" xfId="5402"/>
    <cellStyle name="_Value Copy 11 30 05 gas 12 09 05 AURORA at 12 14 05_Book2" xfId="5403"/>
    <cellStyle name="_Value Copy 11 30 05 gas 12 09 05 AURORA at 12 14 05_Book2 2" xfId="5404"/>
    <cellStyle name="_Value Copy 11 30 05 gas 12 09 05 AURORA at 12 14 05_Book2 2 2" xfId="5405"/>
    <cellStyle name="_Value Copy 11 30 05 gas 12 09 05 AURORA at 12 14 05_Book2 3" xfId="5406"/>
    <cellStyle name="_Value Copy 11 30 05 gas 12 09 05 AURORA at 12 14 05_Book2 4" xfId="5407"/>
    <cellStyle name="_Value Copy 11 30 05 gas 12 09 05 AURORA at 12 14 05_Book2_Adj Bench DR 3 for Initial Briefs (Electric)" xfId="5408"/>
    <cellStyle name="_Value Copy 11 30 05 gas 12 09 05 AURORA at 12 14 05_Book2_Adj Bench DR 3 for Initial Briefs (Electric) 2" xfId="5409"/>
    <cellStyle name="_Value Copy 11 30 05 gas 12 09 05 AURORA at 12 14 05_Book2_Adj Bench DR 3 for Initial Briefs (Electric) 2 2" xfId="5410"/>
    <cellStyle name="_Value Copy 11 30 05 gas 12 09 05 AURORA at 12 14 05_Book2_Adj Bench DR 3 for Initial Briefs (Electric) 3" xfId="5411"/>
    <cellStyle name="_Value Copy 11 30 05 gas 12 09 05 AURORA at 12 14 05_Book2_Adj Bench DR 3 for Initial Briefs (Electric) 4" xfId="5412"/>
    <cellStyle name="_Value Copy 11 30 05 gas 12 09 05 AURORA at 12 14 05_Book2_Electric Rev Req Model (2009 GRC) Rebuttal" xfId="5413"/>
    <cellStyle name="_Value Copy 11 30 05 gas 12 09 05 AURORA at 12 14 05_Book2_Electric Rev Req Model (2009 GRC) Rebuttal 2" xfId="5414"/>
    <cellStyle name="_Value Copy 11 30 05 gas 12 09 05 AURORA at 12 14 05_Book2_Electric Rev Req Model (2009 GRC) Rebuttal 2 2" xfId="5415"/>
    <cellStyle name="_Value Copy 11 30 05 gas 12 09 05 AURORA at 12 14 05_Book2_Electric Rev Req Model (2009 GRC) Rebuttal 3" xfId="5416"/>
    <cellStyle name="_Value Copy 11 30 05 gas 12 09 05 AURORA at 12 14 05_Book2_Electric Rev Req Model (2009 GRC) Rebuttal 4" xfId="5417"/>
    <cellStyle name="_Value Copy 11 30 05 gas 12 09 05 AURORA at 12 14 05_Book2_Electric Rev Req Model (2009 GRC) Rebuttal REmoval of New  WH Solar AdjustMI" xfId="5418"/>
    <cellStyle name="_Value Copy 11 30 05 gas 12 09 05 AURORA at 12 14 05_Book2_Electric Rev Req Model (2009 GRC) Rebuttal REmoval of New  WH Solar AdjustMI 2" xfId="5419"/>
    <cellStyle name="_Value Copy 11 30 05 gas 12 09 05 AURORA at 12 14 05_Book2_Electric Rev Req Model (2009 GRC) Rebuttal REmoval of New  WH Solar AdjustMI 2 2" xfId="5420"/>
    <cellStyle name="_Value Copy 11 30 05 gas 12 09 05 AURORA at 12 14 05_Book2_Electric Rev Req Model (2009 GRC) Rebuttal REmoval of New  WH Solar AdjustMI 3" xfId="5421"/>
    <cellStyle name="_Value Copy 11 30 05 gas 12 09 05 AURORA at 12 14 05_Book2_Electric Rev Req Model (2009 GRC) Rebuttal REmoval of New  WH Solar AdjustMI 4" xfId="5422"/>
    <cellStyle name="_Value Copy 11 30 05 gas 12 09 05 AURORA at 12 14 05_Book2_Electric Rev Req Model (2009 GRC) Revised 01-18-2010" xfId="5423"/>
    <cellStyle name="_Value Copy 11 30 05 gas 12 09 05 AURORA at 12 14 05_Book2_Electric Rev Req Model (2009 GRC) Revised 01-18-2010 2" xfId="5424"/>
    <cellStyle name="_Value Copy 11 30 05 gas 12 09 05 AURORA at 12 14 05_Book2_Electric Rev Req Model (2009 GRC) Revised 01-18-2010 2 2" xfId="5425"/>
    <cellStyle name="_Value Copy 11 30 05 gas 12 09 05 AURORA at 12 14 05_Book2_Electric Rev Req Model (2009 GRC) Revised 01-18-2010 3" xfId="5426"/>
    <cellStyle name="_Value Copy 11 30 05 gas 12 09 05 AURORA at 12 14 05_Book2_Electric Rev Req Model (2009 GRC) Revised 01-18-2010 4" xfId="5427"/>
    <cellStyle name="_Value Copy 11 30 05 gas 12 09 05 AURORA at 12 14 05_Book2_Final Order Electric EXHIBIT A-1" xfId="5428"/>
    <cellStyle name="_Value Copy 11 30 05 gas 12 09 05 AURORA at 12 14 05_Book2_Final Order Electric EXHIBIT A-1 2" xfId="5429"/>
    <cellStyle name="_Value Copy 11 30 05 gas 12 09 05 AURORA at 12 14 05_Book2_Final Order Electric EXHIBIT A-1 2 2" xfId="5430"/>
    <cellStyle name="_Value Copy 11 30 05 gas 12 09 05 AURORA at 12 14 05_Book2_Final Order Electric EXHIBIT A-1 3" xfId="5431"/>
    <cellStyle name="_Value Copy 11 30 05 gas 12 09 05 AURORA at 12 14 05_Book2_Final Order Electric EXHIBIT A-1 4" xfId="5432"/>
    <cellStyle name="_Value Copy 11 30 05 gas 12 09 05 AURORA at 12 14 05_Book4" xfId="5433"/>
    <cellStyle name="_Value Copy 11 30 05 gas 12 09 05 AURORA at 12 14 05_Book4 2" xfId="5434"/>
    <cellStyle name="_Value Copy 11 30 05 gas 12 09 05 AURORA at 12 14 05_Book4 2 2" xfId="5435"/>
    <cellStyle name="_Value Copy 11 30 05 gas 12 09 05 AURORA at 12 14 05_Book4 3" xfId="5436"/>
    <cellStyle name="_Value Copy 11 30 05 gas 12 09 05 AURORA at 12 14 05_Book4 4" xfId="5437"/>
    <cellStyle name="_Value Copy 11 30 05 gas 12 09 05 AURORA at 12 14 05_Book9" xfId="5438"/>
    <cellStyle name="_Value Copy 11 30 05 gas 12 09 05 AURORA at 12 14 05_Book9 2" xfId="5439"/>
    <cellStyle name="_Value Copy 11 30 05 gas 12 09 05 AURORA at 12 14 05_Book9 2 2" xfId="5440"/>
    <cellStyle name="_Value Copy 11 30 05 gas 12 09 05 AURORA at 12 14 05_Book9 3" xfId="5441"/>
    <cellStyle name="_Value Copy 11 30 05 gas 12 09 05 AURORA at 12 14 05_Book9 4" xfId="5442"/>
    <cellStyle name="_Value Copy 11 30 05 gas 12 09 05 AURORA at 12 14 05_Check the Interest Calculation" xfId="5443"/>
    <cellStyle name="_Value Copy 11 30 05 gas 12 09 05 AURORA at 12 14 05_Check the Interest Calculation_Scenario 1 REC vs PTC Offset" xfId="5444"/>
    <cellStyle name="_Value Copy 11 30 05 gas 12 09 05 AURORA at 12 14 05_Check the Interest Calculation_Scenario 3" xfId="5445"/>
    <cellStyle name="_Value Copy 11 30 05 gas 12 09 05 AURORA at 12 14 05_Chelan PUD Power Costs (8-10)" xfId="5446"/>
    <cellStyle name="_Value Copy 11 30 05 gas 12 09 05 AURORA at 12 14 05_Direct Assignment Distribution Plant 2008" xfId="5447"/>
    <cellStyle name="_Value Copy 11 30 05 gas 12 09 05 AURORA at 12 14 05_Direct Assignment Distribution Plant 2008 2" xfId="5448"/>
    <cellStyle name="_Value Copy 11 30 05 gas 12 09 05 AURORA at 12 14 05_Direct Assignment Distribution Plant 2008 2 2" xfId="5449"/>
    <cellStyle name="_Value Copy 11 30 05 gas 12 09 05 AURORA at 12 14 05_Direct Assignment Distribution Plant 2008 2 2 2" xfId="5450"/>
    <cellStyle name="_Value Copy 11 30 05 gas 12 09 05 AURORA at 12 14 05_Direct Assignment Distribution Plant 2008 2 3" xfId="5451"/>
    <cellStyle name="_Value Copy 11 30 05 gas 12 09 05 AURORA at 12 14 05_Direct Assignment Distribution Plant 2008 2 3 2" xfId="5452"/>
    <cellStyle name="_Value Copy 11 30 05 gas 12 09 05 AURORA at 12 14 05_Direct Assignment Distribution Plant 2008 2 4" xfId="5453"/>
    <cellStyle name="_Value Copy 11 30 05 gas 12 09 05 AURORA at 12 14 05_Direct Assignment Distribution Plant 2008 2 4 2" xfId="5454"/>
    <cellStyle name="_Value Copy 11 30 05 gas 12 09 05 AURORA at 12 14 05_Direct Assignment Distribution Plant 2008 3" xfId="5455"/>
    <cellStyle name="_Value Copy 11 30 05 gas 12 09 05 AURORA at 12 14 05_Direct Assignment Distribution Plant 2008 3 2" xfId="5456"/>
    <cellStyle name="_Value Copy 11 30 05 gas 12 09 05 AURORA at 12 14 05_Direct Assignment Distribution Plant 2008 4" xfId="5457"/>
    <cellStyle name="_Value Copy 11 30 05 gas 12 09 05 AURORA at 12 14 05_Direct Assignment Distribution Plant 2008 4 2" xfId="5458"/>
    <cellStyle name="_Value Copy 11 30 05 gas 12 09 05 AURORA at 12 14 05_Direct Assignment Distribution Plant 2008 5" xfId="5459"/>
    <cellStyle name="_Value Copy 11 30 05 gas 12 09 05 AURORA at 12 14 05_Direct Assignment Distribution Plant 2008 6" xfId="5460"/>
    <cellStyle name="_Value Copy 11 30 05 gas 12 09 05 AURORA at 12 14 05_Electric COS Inputs" xfId="5461"/>
    <cellStyle name="_Value Copy 11 30 05 gas 12 09 05 AURORA at 12 14 05_Electric COS Inputs 2" xfId="5462"/>
    <cellStyle name="_Value Copy 11 30 05 gas 12 09 05 AURORA at 12 14 05_Electric COS Inputs 2 2" xfId="5463"/>
    <cellStyle name="_Value Copy 11 30 05 gas 12 09 05 AURORA at 12 14 05_Electric COS Inputs 2 2 2" xfId="5464"/>
    <cellStyle name="_Value Copy 11 30 05 gas 12 09 05 AURORA at 12 14 05_Electric COS Inputs 2 3" xfId="5465"/>
    <cellStyle name="_Value Copy 11 30 05 gas 12 09 05 AURORA at 12 14 05_Electric COS Inputs 2 3 2" xfId="5466"/>
    <cellStyle name="_Value Copy 11 30 05 gas 12 09 05 AURORA at 12 14 05_Electric COS Inputs 2 4" xfId="5467"/>
    <cellStyle name="_Value Copy 11 30 05 gas 12 09 05 AURORA at 12 14 05_Electric COS Inputs 2 4 2" xfId="5468"/>
    <cellStyle name="_Value Copy 11 30 05 gas 12 09 05 AURORA at 12 14 05_Electric COS Inputs 3" xfId="5469"/>
    <cellStyle name="_Value Copy 11 30 05 gas 12 09 05 AURORA at 12 14 05_Electric COS Inputs 3 2" xfId="5470"/>
    <cellStyle name="_Value Copy 11 30 05 gas 12 09 05 AURORA at 12 14 05_Electric COS Inputs 4" xfId="5471"/>
    <cellStyle name="_Value Copy 11 30 05 gas 12 09 05 AURORA at 12 14 05_Electric COS Inputs 4 2" xfId="5472"/>
    <cellStyle name="_Value Copy 11 30 05 gas 12 09 05 AURORA at 12 14 05_Electric COS Inputs 5" xfId="5473"/>
    <cellStyle name="_Value Copy 11 30 05 gas 12 09 05 AURORA at 12 14 05_Electric COS Inputs 6" xfId="5474"/>
    <cellStyle name="_Value Copy 11 30 05 gas 12 09 05 AURORA at 12 14 05_Electric Rate Spread and Rate Design 3.23.09" xfId="5475"/>
    <cellStyle name="_Value Copy 11 30 05 gas 12 09 05 AURORA at 12 14 05_Electric Rate Spread and Rate Design 3.23.09 2" xfId="5476"/>
    <cellStyle name="_Value Copy 11 30 05 gas 12 09 05 AURORA at 12 14 05_Electric Rate Spread and Rate Design 3.23.09 2 2" xfId="5477"/>
    <cellStyle name="_Value Copy 11 30 05 gas 12 09 05 AURORA at 12 14 05_Electric Rate Spread and Rate Design 3.23.09 2 2 2" xfId="5478"/>
    <cellStyle name="_Value Copy 11 30 05 gas 12 09 05 AURORA at 12 14 05_Electric Rate Spread and Rate Design 3.23.09 2 3" xfId="5479"/>
    <cellStyle name="_Value Copy 11 30 05 gas 12 09 05 AURORA at 12 14 05_Electric Rate Spread and Rate Design 3.23.09 2 3 2" xfId="5480"/>
    <cellStyle name="_Value Copy 11 30 05 gas 12 09 05 AURORA at 12 14 05_Electric Rate Spread and Rate Design 3.23.09 2 4" xfId="5481"/>
    <cellStyle name="_Value Copy 11 30 05 gas 12 09 05 AURORA at 12 14 05_Electric Rate Spread and Rate Design 3.23.09 2 4 2" xfId="5482"/>
    <cellStyle name="_Value Copy 11 30 05 gas 12 09 05 AURORA at 12 14 05_Electric Rate Spread and Rate Design 3.23.09 3" xfId="5483"/>
    <cellStyle name="_Value Copy 11 30 05 gas 12 09 05 AURORA at 12 14 05_Electric Rate Spread and Rate Design 3.23.09 3 2" xfId="5484"/>
    <cellStyle name="_Value Copy 11 30 05 gas 12 09 05 AURORA at 12 14 05_Electric Rate Spread and Rate Design 3.23.09 4" xfId="5485"/>
    <cellStyle name="_Value Copy 11 30 05 gas 12 09 05 AURORA at 12 14 05_Electric Rate Spread and Rate Design 3.23.09 4 2" xfId="5486"/>
    <cellStyle name="_Value Copy 11 30 05 gas 12 09 05 AURORA at 12 14 05_Electric Rate Spread and Rate Design 3.23.09 5" xfId="5487"/>
    <cellStyle name="_Value Copy 11 30 05 gas 12 09 05 AURORA at 12 14 05_Electric Rate Spread and Rate Design 3.23.09 6" xfId="5488"/>
    <cellStyle name="_Value Copy 11 30 05 gas 12 09 05 AURORA at 12 14 05_Exhibit D fr R Gho 12-31-08" xfId="5489"/>
    <cellStyle name="_Value Copy 11 30 05 gas 12 09 05 AURORA at 12 14 05_Exhibit D fr R Gho 12-31-08 2" xfId="5490"/>
    <cellStyle name="_Value Copy 11 30 05 gas 12 09 05 AURORA at 12 14 05_Exhibit D fr R Gho 12-31-08 3" xfId="5491"/>
    <cellStyle name="_Value Copy 11 30 05 gas 12 09 05 AURORA at 12 14 05_Exhibit D fr R Gho 12-31-08 v2" xfId="5492"/>
    <cellStyle name="_Value Copy 11 30 05 gas 12 09 05 AURORA at 12 14 05_Exhibit D fr R Gho 12-31-08 v2 2" xfId="5493"/>
    <cellStyle name="_Value Copy 11 30 05 gas 12 09 05 AURORA at 12 14 05_Exhibit D fr R Gho 12-31-08 v2 3" xfId="5494"/>
    <cellStyle name="_Value Copy 11 30 05 gas 12 09 05 AURORA at 12 14 05_Exhibit D fr R Gho 12-31-08 v2_NIM Summary" xfId="5495"/>
    <cellStyle name="_Value Copy 11 30 05 gas 12 09 05 AURORA at 12 14 05_Exhibit D fr R Gho 12-31-08 v2_NIM Summary 2" xfId="5496"/>
    <cellStyle name="_Value Copy 11 30 05 gas 12 09 05 AURORA at 12 14 05_Exhibit D fr R Gho 12-31-08_NIM Summary" xfId="5497"/>
    <cellStyle name="_Value Copy 11 30 05 gas 12 09 05 AURORA at 12 14 05_Exhibit D fr R Gho 12-31-08_NIM Summary 2" xfId="5498"/>
    <cellStyle name="_Value Copy 11 30 05 gas 12 09 05 AURORA at 12 14 05_Gas Rev Req Model (2010 GRC)" xfId="5499"/>
    <cellStyle name="_Value Copy 11 30 05 gas 12 09 05 AURORA at 12 14 05_Hopkins Ridge Prepaid Tran - Interest Earned RY 12ME Feb  '11" xfId="5500"/>
    <cellStyle name="_Value Copy 11 30 05 gas 12 09 05 AURORA at 12 14 05_Hopkins Ridge Prepaid Tran - Interest Earned RY 12ME Feb  '11 2" xfId="5501"/>
    <cellStyle name="_Value Copy 11 30 05 gas 12 09 05 AURORA at 12 14 05_Hopkins Ridge Prepaid Tran - Interest Earned RY 12ME Feb  '11_NIM Summary" xfId="5502"/>
    <cellStyle name="_Value Copy 11 30 05 gas 12 09 05 AURORA at 12 14 05_Hopkins Ridge Prepaid Tran - Interest Earned RY 12ME Feb  '11_NIM Summary 2" xfId="5503"/>
    <cellStyle name="_Value Copy 11 30 05 gas 12 09 05 AURORA at 12 14 05_Hopkins Ridge Prepaid Tran - Interest Earned RY 12ME Feb  '11_Transmission Workbook for May BOD" xfId="5504"/>
    <cellStyle name="_Value Copy 11 30 05 gas 12 09 05 AURORA at 12 14 05_Hopkins Ridge Prepaid Tran - Interest Earned RY 12ME Feb  '11_Transmission Workbook for May BOD 2" xfId="5505"/>
    <cellStyle name="_Value Copy 11 30 05 gas 12 09 05 AURORA at 12 14 05_INPUTS" xfId="5506"/>
    <cellStyle name="_Value Copy 11 30 05 gas 12 09 05 AURORA at 12 14 05_INPUTS 2" xfId="5507"/>
    <cellStyle name="_Value Copy 11 30 05 gas 12 09 05 AURORA at 12 14 05_INPUTS 2 2" xfId="5508"/>
    <cellStyle name="_Value Copy 11 30 05 gas 12 09 05 AURORA at 12 14 05_INPUTS 2 2 2" xfId="5509"/>
    <cellStyle name="_Value Copy 11 30 05 gas 12 09 05 AURORA at 12 14 05_INPUTS 2 3" xfId="5510"/>
    <cellStyle name="_Value Copy 11 30 05 gas 12 09 05 AURORA at 12 14 05_INPUTS 2 3 2" xfId="5511"/>
    <cellStyle name="_Value Copy 11 30 05 gas 12 09 05 AURORA at 12 14 05_INPUTS 2 4" xfId="5512"/>
    <cellStyle name="_Value Copy 11 30 05 gas 12 09 05 AURORA at 12 14 05_INPUTS 2 4 2" xfId="5513"/>
    <cellStyle name="_Value Copy 11 30 05 gas 12 09 05 AURORA at 12 14 05_INPUTS 3" xfId="5514"/>
    <cellStyle name="_Value Copy 11 30 05 gas 12 09 05 AURORA at 12 14 05_INPUTS 3 2" xfId="5515"/>
    <cellStyle name="_Value Copy 11 30 05 gas 12 09 05 AURORA at 12 14 05_INPUTS 4" xfId="5516"/>
    <cellStyle name="_Value Copy 11 30 05 gas 12 09 05 AURORA at 12 14 05_INPUTS 4 2" xfId="5517"/>
    <cellStyle name="_Value Copy 11 30 05 gas 12 09 05 AURORA at 12 14 05_INPUTS 5" xfId="5518"/>
    <cellStyle name="_Value Copy 11 30 05 gas 12 09 05 AURORA at 12 14 05_INPUTS 6" xfId="5519"/>
    <cellStyle name="_Value Copy 11 30 05 gas 12 09 05 AURORA at 12 14 05_Leased Transformer &amp; Substation Plant &amp; Rev 12-2009" xfId="5520"/>
    <cellStyle name="_Value Copy 11 30 05 gas 12 09 05 AURORA at 12 14 05_Leased Transformer &amp; Substation Plant &amp; Rev 12-2009 2" xfId="5521"/>
    <cellStyle name="_Value Copy 11 30 05 gas 12 09 05 AURORA at 12 14 05_Leased Transformer &amp; Substation Plant &amp; Rev 12-2009 2 2" xfId="5522"/>
    <cellStyle name="_Value Copy 11 30 05 gas 12 09 05 AURORA at 12 14 05_Leased Transformer &amp; Substation Plant &amp; Rev 12-2009 2 2 2" xfId="5523"/>
    <cellStyle name="_Value Copy 11 30 05 gas 12 09 05 AURORA at 12 14 05_Leased Transformer &amp; Substation Plant &amp; Rev 12-2009 2 3" xfId="5524"/>
    <cellStyle name="_Value Copy 11 30 05 gas 12 09 05 AURORA at 12 14 05_Leased Transformer &amp; Substation Plant &amp; Rev 12-2009 2 3 2" xfId="5525"/>
    <cellStyle name="_Value Copy 11 30 05 gas 12 09 05 AURORA at 12 14 05_Leased Transformer &amp; Substation Plant &amp; Rev 12-2009 2 4" xfId="5526"/>
    <cellStyle name="_Value Copy 11 30 05 gas 12 09 05 AURORA at 12 14 05_Leased Transformer &amp; Substation Plant &amp; Rev 12-2009 2 4 2" xfId="5527"/>
    <cellStyle name="_Value Copy 11 30 05 gas 12 09 05 AURORA at 12 14 05_Leased Transformer &amp; Substation Plant &amp; Rev 12-2009 3" xfId="5528"/>
    <cellStyle name="_Value Copy 11 30 05 gas 12 09 05 AURORA at 12 14 05_Leased Transformer &amp; Substation Plant &amp; Rev 12-2009 3 2" xfId="5529"/>
    <cellStyle name="_Value Copy 11 30 05 gas 12 09 05 AURORA at 12 14 05_Leased Transformer &amp; Substation Plant &amp; Rev 12-2009 4" xfId="5530"/>
    <cellStyle name="_Value Copy 11 30 05 gas 12 09 05 AURORA at 12 14 05_Leased Transformer &amp; Substation Plant &amp; Rev 12-2009 4 2" xfId="5531"/>
    <cellStyle name="_Value Copy 11 30 05 gas 12 09 05 AURORA at 12 14 05_Leased Transformer &amp; Substation Plant &amp; Rev 12-2009 5" xfId="5532"/>
    <cellStyle name="_Value Copy 11 30 05 gas 12 09 05 AURORA at 12 14 05_Leased Transformer &amp; Substation Plant &amp; Rev 12-2009 6" xfId="5533"/>
    <cellStyle name="_Value Copy 11 30 05 gas 12 09 05 AURORA at 12 14 05_NIM Summary" xfId="5534"/>
    <cellStyle name="_Value Copy 11 30 05 gas 12 09 05 AURORA at 12 14 05_NIM Summary 09GRC" xfId="5535"/>
    <cellStyle name="_Value Copy 11 30 05 gas 12 09 05 AURORA at 12 14 05_NIM Summary 09GRC 2" xfId="5536"/>
    <cellStyle name="_Value Copy 11 30 05 gas 12 09 05 AURORA at 12 14 05_NIM Summary 2" xfId="5537"/>
    <cellStyle name="_Value Copy 11 30 05 gas 12 09 05 AURORA at 12 14 05_NIM Summary 3" xfId="5538"/>
    <cellStyle name="_Value Copy 11 30 05 gas 12 09 05 AURORA at 12 14 05_NIM Summary 4" xfId="5539"/>
    <cellStyle name="_Value Copy 11 30 05 gas 12 09 05 AURORA at 12 14 05_NIM Summary 5" xfId="5540"/>
    <cellStyle name="_Value Copy 11 30 05 gas 12 09 05 AURORA at 12 14 05_NIM Summary 6" xfId="5541"/>
    <cellStyle name="_Value Copy 11 30 05 gas 12 09 05 AURORA at 12 14 05_NIM Summary 7" xfId="5542"/>
    <cellStyle name="_Value Copy 11 30 05 gas 12 09 05 AURORA at 12 14 05_NIM Summary 8" xfId="5543"/>
    <cellStyle name="_Value Copy 11 30 05 gas 12 09 05 AURORA at 12 14 05_NIM Summary 9" xfId="5544"/>
    <cellStyle name="_Value Copy 11 30 05 gas 12 09 05 AURORA at 12 14 05_PCA 10 -  Exhibit D from A Kellogg Jan 2011" xfId="5545"/>
    <cellStyle name="_Value Copy 11 30 05 gas 12 09 05 AURORA at 12 14 05_PCA 10 -  Exhibit D from A Kellogg July 2011" xfId="5546"/>
    <cellStyle name="_Value Copy 11 30 05 gas 12 09 05 AURORA at 12 14 05_PCA 10 -  Exhibit D from S Free Rcv'd 12-11" xfId="5547"/>
    <cellStyle name="_Value Copy 11 30 05 gas 12 09 05 AURORA at 12 14 05_PCA 7 - Exhibit D update 11_30_08 (2)" xfId="5548"/>
    <cellStyle name="_Value Copy 11 30 05 gas 12 09 05 AURORA at 12 14 05_PCA 7 - Exhibit D update 11_30_08 (2) 2" xfId="5549"/>
    <cellStyle name="_Value Copy 11 30 05 gas 12 09 05 AURORA at 12 14 05_PCA 7 - Exhibit D update 11_30_08 (2) 2 2" xfId="5550"/>
    <cellStyle name="_Value Copy 11 30 05 gas 12 09 05 AURORA at 12 14 05_PCA 7 - Exhibit D update 11_30_08 (2) 3" xfId="5551"/>
    <cellStyle name="_Value Copy 11 30 05 gas 12 09 05 AURORA at 12 14 05_PCA 7 - Exhibit D update 11_30_08 (2) 4" xfId="5552"/>
    <cellStyle name="_Value Copy 11 30 05 gas 12 09 05 AURORA at 12 14 05_PCA 7 - Exhibit D update 11_30_08 (2)_NIM Summary" xfId="5553"/>
    <cellStyle name="_Value Copy 11 30 05 gas 12 09 05 AURORA at 12 14 05_PCA 7 - Exhibit D update 11_30_08 (2)_NIM Summary 2" xfId="5554"/>
    <cellStyle name="_Value Copy 11 30 05 gas 12 09 05 AURORA at 12 14 05_PCA 8 - Exhibit D update 12_31_09" xfId="5555"/>
    <cellStyle name="_Value Copy 11 30 05 gas 12 09 05 AURORA at 12 14 05_PCA 8 - Exhibit D update 12_31_09 2" xfId="5556"/>
    <cellStyle name="_Value Copy 11 30 05 gas 12 09 05 AURORA at 12 14 05_PCA 9 -  Exhibit D April 2010" xfId="5557"/>
    <cellStyle name="_Value Copy 11 30 05 gas 12 09 05 AURORA at 12 14 05_PCA 9 -  Exhibit D April 2010 (3)" xfId="5558"/>
    <cellStyle name="_Value Copy 11 30 05 gas 12 09 05 AURORA at 12 14 05_PCA 9 -  Exhibit D April 2010 (3) 2" xfId="5559"/>
    <cellStyle name="_Value Copy 11 30 05 gas 12 09 05 AURORA at 12 14 05_PCA 9 -  Exhibit D April 2010 2" xfId="5560"/>
    <cellStyle name="_Value Copy 11 30 05 gas 12 09 05 AURORA at 12 14 05_PCA 9 -  Exhibit D April 2010 3" xfId="5561"/>
    <cellStyle name="_Value Copy 11 30 05 gas 12 09 05 AURORA at 12 14 05_PCA 9 -  Exhibit D Feb 2010" xfId="5562"/>
    <cellStyle name="_Value Copy 11 30 05 gas 12 09 05 AURORA at 12 14 05_PCA 9 -  Exhibit D Feb 2010 2" xfId="5563"/>
    <cellStyle name="_Value Copy 11 30 05 gas 12 09 05 AURORA at 12 14 05_PCA 9 -  Exhibit D Feb 2010 v2" xfId="5564"/>
    <cellStyle name="_Value Copy 11 30 05 gas 12 09 05 AURORA at 12 14 05_PCA 9 -  Exhibit D Feb 2010 v2 2" xfId="5565"/>
    <cellStyle name="_Value Copy 11 30 05 gas 12 09 05 AURORA at 12 14 05_PCA 9 -  Exhibit D Feb 2010 WF" xfId="5566"/>
    <cellStyle name="_Value Copy 11 30 05 gas 12 09 05 AURORA at 12 14 05_PCA 9 -  Exhibit D Feb 2010 WF 2" xfId="5567"/>
    <cellStyle name="_Value Copy 11 30 05 gas 12 09 05 AURORA at 12 14 05_PCA 9 -  Exhibit D Jan 2010" xfId="5568"/>
    <cellStyle name="_Value Copy 11 30 05 gas 12 09 05 AURORA at 12 14 05_PCA 9 -  Exhibit D Jan 2010 2" xfId="5569"/>
    <cellStyle name="_Value Copy 11 30 05 gas 12 09 05 AURORA at 12 14 05_PCA 9 -  Exhibit D March 2010 (2)" xfId="5570"/>
    <cellStyle name="_Value Copy 11 30 05 gas 12 09 05 AURORA at 12 14 05_PCA 9 -  Exhibit D March 2010 (2) 2" xfId="5571"/>
    <cellStyle name="_Value Copy 11 30 05 gas 12 09 05 AURORA at 12 14 05_PCA 9 -  Exhibit D Nov 2010" xfId="5572"/>
    <cellStyle name="_Value Copy 11 30 05 gas 12 09 05 AURORA at 12 14 05_PCA 9 -  Exhibit D Nov 2010 2" xfId="5573"/>
    <cellStyle name="_Value Copy 11 30 05 gas 12 09 05 AURORA at 12 14 05_PCA 9 - Exhibit D at August 2010" xfId="5574"/>
    <cellStyle name="_Value Copy 11 30 05 gas 12 09 05 AURORA at 12 14 05_PCA 9 - Exhibit D at August 2010 2" xfId="5575"/>
    <cellStyle name="_Value Copy 11 30 05 gas 12 09 05 AURORA at 12 14 05_PCA 9 - Exhibit D June 2010 GRC" xfId="5576"/>
    <cellStyle name="_Value Copy 11 30 05 gas 12 09 05 AURORA at 12 14 05_PCA 9 - Exhibit D June 2010 GRC 2" xfId="5577"/>
    <cellStyle name="_Value Copy 11 30 05 gas 12 09 05 AURORA at 12 14 05_Power Costs - Comparison bx Rbtl-Staff-Jt-PC" xfId="5578"/>
    <cellStyle name="_Value Copy 11 30 05 gas 12 09 05 AURORA at 12 14 05_Power Costs - Comparison bx Rbtl-Staff-Jt-PC 2" xfId="5579"/>
    <cellStyle name="_Value Copy 11 30 05 gas 12 09 05 AURORA at 12 14 05_Power Costs - Comparison bx Rbtl-Staff-Jt-PC 2 2" xfId="5580"/>
    <cellStyle name="_Value Copy 11 30 05 gas 12 09 05 AURORA at 12 14 05_Power Costs - Comparison bx Rbtl-Staff-Jt-PC 3" xfId="5581"/>
    <cellStyle name="_Value Copy 11 30 05 gas 12 09 05 AURORA at 12 14 05_Power Costs - Comparison bx Rbtl-Staff-Jt-PC 4" xfId="5582"/>
    <cellStyle name="_Value Copy 11 30 05 gas 12 09 05 AURORA at 12 14 05_Power Costs - Comparison bx Rbtl-Staff-Jt-PC_Adj Bench DR 3 for Initial Briefs (Electric)" xfId="5583"/>
    <cellStyle name="_Value Copy 11 30 05 gas 12 09 05 AURORA at 12 14 05_Power Costs - Comparison bx Rbtl-Staff-Jt-PC_Adj Bench DR 3 for Initial Briefs (Electric) 2" xfId="5584"/>
    <cellStyle name="_Value Copy 11 30 05 gas 12 09 05 AURORA at 12 14 05_Power Costs - Comparison bx Rbtl-Staff-Jt-PC_Adj Bench DR 3 for Initial Briefs (Electric) 2 2" xfId="5585"/>
    <cellStyle name="_Value Copy 11 30 05 gas 12 09 05 AURORA at 12 14 05_Power Costs - Comparison bx Rbtl-Staff-Jt-PC_Adj Bench DR 3 for Initial Briefs (Electric) 3" xfId="5586"/>
    <cellStyle name="_Value Copy 11 30 05 gas 12 09 05 AURORA at 12 14 05_Power Costs - Comparison bx Rbtl-Staff-Jt-PC_Adj Bench DR 3 for Initial Briefs (Electric) 4" xfId="5587"/>
    <cellStyle name="_Value Copy 11 30 05 gas 12 09 05 AURORA at 12 14 05_Power Costs - Comparison bx Rbtl-Staff-Jt-PC_Electric Rev Req Model (2009 GRC) Rebuttal" xfId="5588"/>
    <cellStyle name="_Value Copy 11 30 05 gas 12 09 05 AURORA at 12 14 05_Power Costs - Comparison bx Rbtl-Staff-Jt-PC_Electric Rev Req Model (2009 GRC) Rebuttal 2" xfId="5589"/>
    <cellStyle name="_Value Copy 11 30 05 gas 12 09 05 AURORA at 12 14 05_Power Costs - Comparison bx Rbtl-Staff-Jt-PC_Electric Rev Req Model (2009 GRC) Rebuttal 2 2" xfId="5590"/>
    <cellStyle name="_Value Copy 11 30 05 gas 12 09 05 AURORA at 12 14 05_Power Costs - Comparison bx Rbtl-Staff-Jt-PC_Electric Rev Req Model (2009 GRC) Rebuttal 3" xfId="5591"/>
    <cellStyle name="_Value Copy 11 30 05 gas 12 09 05 AURORA at 12 14 05_Power Costs - Comparison bx Rbtl-Staff-Jt-PC_Electric Rev Req Model (2009 GRC) Rebuttal 4" xfId="5592"/>
    <cellStyle name="_Value Copy 11 30 05 gas 12 09 05 AURORA at 12 14 05_Power Costs - Comparison bx Rbtl-Staff-Jt-PC_Electric Rev Req Model (2009 GRC) Rebuttal REmoval of New  WH Solar AdjustMI" xfId="5593"/>
    <cellStyle name="_Value Copy 11 30 05 gas 12 09 05 AURORA at 12 14 05_Power Costs - Comparison bx Rbtl-Staff-Jt-PC_Electric Rev Req Model (2009 GRC) Rebuttal REmoval of New  WH Solar AdjustMI 2" xfId="5594"/>
    <cellStyle name="_Value Copy 11 30 05 gas 12 09 05 AURORA at 12 14 05_Power Costs - Comparison bx Rbtl-Staff-Jt-PC_Electric Rev Req Model (2009 GRC) Rebuttal REmoval of New  WH Solar AdjustMI 2 2" xfId="5595"/>
    <cellStyle name="_Value Copy 11 30 05 gas 12 09 05 AURORA at 12 14 05_Power Costs - Comparison bx Rbtl-Staff-Jt-PC_Electric Rev Req Model (2009 GRC) Rebuttal REmoval of New  WH Solar AdjustMI 3" xfId="5596"/>
    <cellStyle name="_Value Copy 11 30 05 gas 12 09 05 AURORA at 12 14 05_Power Costs - Comparison bx Rbtl-Staff-Jt-PC_Electric Rev Req Model (2009 GRC) Rebuttal REmoval of New  WH Solar AdjustMI 4" xfId="5597"/>
    <cellStyle name="_Value Copy 11 30 05 gas 12 09 05 AURORA at 12 14 05_Power Costs - Comparison bx Rbtl-Staff-Jt-PC_Electric Rev Req Model (2009 GRC) Revised 01-18-2010" xfId="5598"/>
    <cellStyle name="_Value Copy 11 30 05 gas 12 09 05 AURORA at 12 14 05_Power Costs - Comparison bx Rbtl-Staff-Jt-PC_Electric Rev Req Model (2009 GRC) Revised 01-18-2010 2" xfId="5599"/>
    <cellStyle name="_Value Copy 11 30 05 gas 12 09 05 AURORA at 12 14 05_Power Costs - Comparison bx Rbtl-Staff-Jt-PC_Electric Rev Req Model (2009 GRC) Revised 01-18-2010 2 2" xfId="5600"/>
    <cellStyle name="_Value Copy 11 30 05 gas 12 09 05 AURORA at 12 14 05_Power Costs - Comparison bx Rbtl-Staff-Jt-PC_Electric Rev Req Model (2009 GRC) Revised 01-18-2010 3" xfId="5601"/>
    <cellStyle name="_Value Copy 11 30 05 gas 12 09 05 AURORA at 12 14 05_Power Costs - Comparison bx Rbtl-Staff-Jt-PC_Electric Rev Req Model (2009 GRC) Revised 01-18-2010 4" xfId="5602"/>
    <cellStyle name="_Value Copy 11 30 05 gas 12 09 05 AURORA at 12 14 05_Power Costs - Comparison bx Rbtl-Staff-Jt-PC_Final Order Electric EXHIBIT A-1" xfId="5603"/>
    <cellStyle name="_Value Copy 11 30 05 gas 12 09 05 AURORA at 12 14 05_Power Costs - Comparison bx Rbtl-Staff-Jt-PC_Final Order Electric EXHIBIT A-1 2" xfId="5604"/>
    <cellStyle name="_Value Copy 11 30 05 gas 12 09 05 AURORA at 12 14 05_Power Costs - Comparison bx Rbtl-Staff-Jt-PC_Final Order Electric EXHIBIT A-1 2 2" xfId="5605"/>
    <cellStyle name="_Value Copy 11 30 05 gas 12 09 05 AURORA at 12 14 05_Power Costs - Comparison bx Rbtl-Staff-Jt-PC_Final Order Electric EXHIBIT A-1 3" xfId="5606"/>
    <cellStyle name="_Value Copy 11 30 05 gas 12 09 05 AURORA at 12 14 05_Power Costs - Comparison bx Rbtl-Staff-Jt-PC_Final Order Electric EXHIBIT A-1 4" xfId="5607"/>
    <cellStyle name="_Value Copy 11 30 05 gas 12 09 05 AURORA at 12 14 05_Production Adj 4.37" xfId="5608"/>
    <cellStyle name="_Value Copy 11 30 05 gas 12 09 05 AURORA at 12 14 05_Production Adj 4.37 2" xfId="5609"/>
    <cellStyle name="_Value Copy 11 30 05 gas 12 09 05 AURORA at 12 14 05_Production Adj 4.37 2 2" xfId="5610"/>
    <cellStyle name="_Value Copy 11 30 05 gas 12 09 05 AURORA at 12 14 05_Production Adj 4.37 3" xfId="5611"/>
    <cellStyle name="_Value Copy 11 30 05 gas 12 09 05 AURORA at 12 14 05_Purchased Power Adj 4.03" xfId="5612"/>
    <cellStyle name="_Value Copy 11 30 05 gas 12 09 05 AURORA at 12 14 05_Purchased Power Adj 4.03 2" xfId="5613"/>
    <cellStyle name="_Value Copy 11 30 05 gas 12 09 05 AURORA at 12 14 05_Purchased Power Adj 4.03 2 2" xfId="5614"/>
    <cellStyle name="_Value Copy 11 30 05 gas 12 09 05 AURORA at 12 14 05_Purchased Power Adj 4.03 3" xfId="5615"/>
    <cellStyle name="_Value Copy 11 30 05 gas 12 09 05 AURORA at 12 14 05_Rate Design Sch 24" xfId="5616"/>
    <cellStyle name="_Value Copy 11 30 05 gas 12 09 05 AURORA at 12 14 05_Rate Design Sch 24 2" xfId="5617"/>
    <cellStyle name="_Value Copy 11 30 05 gas 12 09 05 AURORA at 12 14 05_Rate Design Sch 25" xfId="5618"/>
    <cellStyle name="_Value Copy 11 30 05 gas 12 09 05 AURORA at 12 14 05_Rate Design Sch 25 2" xfId="5619"/>
    <cellStyle name="_Value Copy 11 30 05 gas 12 09 05 AURORA at 12 14 05_Rate Design Sch 25 2 2" xfId="5620"/>
    <cellStyle name="_Value Copy 11 30 05 gas 12 09 05 AURORA at 12 14 05_Rate Design Sch 25 3" xfId="5621"/>
    <cellStyle name="_Value Copy 11 30 05 gas 12 09 05 AURORA at 12 14 05_Rate Design Sch 26" xfId="5622"/>
    <cellStyle name="_Value Copy 11 30 05 gas 12 09 05 AURORA at 12 14 05_Rate Design Sch 26 2" xfId="5623"/>
    <cellStyle name="_Value Copy 11 30 05 gas 12 09 05 AURORA at 12 14 05_Rate Design Sch 26 2 2" xfId="5624"/>
    <cellStyle name="_Value Copy 11 30 05 gas 12 09 05 AURORA at 12 14 05_Rate Design Sch 26 3" xfId="5625"/>
    <cellStyle name="_Value Copy 11 30 05 gas 12 09 05 AURORA at 12 14 05_Rate Design Sch 31" xfId="5626"/>
    <cellStyle name="_Value Copy 11 30 05 gas 12 09 05 AURORA at 12 14 05_Rate Design Sch 31 2" xfId="5627"/>
    <cellStyle name="_Value Copy 11 30 05 gas 12 09 05 AURORA at 12 14 05_Rate Design Sch 31 2 2" xfId="5628"/>
    <cellStyle name="_Value Copy 11 30 05 gas 12 09 05 AURORA at 12 14 05_Rate Design Sch 31 3" xfId="5629"/>
    <cellStyle name="_Value Copy 11 30 05 gas 12 09 05 AURORA at 12 14 05_Rate Design Sch 43" xfId="5630"/>
    <cellStyle name="_Value Copy 11 30 05 gas 12 09 05 AURORA at 12 14 05_Rate Design Sch 43 2" xfId="5631"/>
    <cellStyle name="_Value Copy 11 30 05 gas 12 09 05 AURORA at 12 14 05_Rate Design Sch 43 2 2" xfId="5632"/>
    <cellStyle name="_Value Copy 11 30 05 gas 12 09 05 AURORA at 12 14 05_Rate Design Sch 43 3" xfId="5633"/>
    <cellStyle name="_Value Copy 11 30 05 gas 12 09 05 AURORA at 12 14 05_Rate Design Sch 448-449" xfId="5634"/>
    <cellStyle name="_Value Copy 11 30 05 gas 12 09 05 AURORA at 12 14 05_Rate Design Sch 448-449 2" xfId="5635"/>
    <cellStyle name="_Value Copy 11 30 05 gas 12 09 05 AURORA at 12 14 05_Rate Design Sch 46" xfId="5636"/>
    <cellStyle name="_Value Copy 11 30 05 gas 12 09 05 AURORA at 12 14 05_Rate Design Sch 46 2" xfId="5637"/>
    <cellStyle name="_Value Copy 11 30 05 gas 12 09 05 AURORA at 12 14 05_Rate Design Sch 46 2 2" xfId="5638"/>
    <cellStyle name="_Value Copy 11 30 05 gas 12 09 05 AURORA at 12 14 05_Rate Design Sch 46 3" xfId="5639"/>
    <cellStyle name="_Value Copy 11 30 05 gas 12 09 05 AURORA at 12 14 05_Rate Spread" xfId="5640"/>
    <cellStyle name="_Value Copy 11 30 05 gas 12 09 05 AURORA at 12 14 05_Rate Spread 2" xfId="5641"/>
    <cellStyle name="_Value Copy 11 30 05 gas 12 09 05 AURORA at 12 14 05_Rate Spread 2 2" xfId="5642"/>
    <cellStyle name="_Value Copy 11 30 05 gas 12 09 05 AURORA at 12 14 05_Rate Spread 3" xfId="5643"/>
    <cellStyle name="_Value Copy 11 30 05 gas 12 09 05 AURORA at 12 14 05_Rebuttal Power Costs" xfId="5644"/>
    <cellStyle name="_Value Copy 11 30 05 gas 12 09 05 AURORA at 12 14 05_Rebuttal Power Costs 2" xfId="5645"/>
    <cellStyle name="_Value Copy 11 30 05 gas 12 09 05 AURORA at 12 14 05_Rebuttal Power Costs 2 2" xfId="5646"/>
    <cellStyle name="_Value Copy 11 30 05 gas 12 09 05 AURORA at 12 14 05_Rebuttal Power Costs 3" xfId="5647"/>
    <cellStyle name="_Value Copy 11 30 05 gas 12 09 05 AURORA at 12 14 05_Rebuttal Power Costs 4" xfId="5648"/>
    <cellStyle name="_Value Copy 11 30 05 gas 12 09 05 AURORA at 12 14 05_Rebuttal Power Costs_Adj Bench DR 3 for Initial Briefs (Electric)" xfId="5649"/>
    <cellStyle name="_Value Copy 11 30 05 gas 12 09 05 AURORA at 12 14 05_Rebuttal Power Costs_Adj Bench DR 3 for Initial Briefs (Electric) 2" xfId="5650"/>
    <cellStyle name="_Value Copy 11 30 05 gas 12 09 05 AURORA at 12 14 05_Rebuttal Power Costs_Adj Bench DR 3 for Initial Briefs (Electric) 2 2" xfId="5651"/>
    <cellStyle name="_Value Copy 11 30 05 gas 12 09 05 AURORA at 12 14 05_Rebuttal Power Costs_Adj Bench DR 3 for Initial Briefs (Electric) 3" xfId="5652"/>
    <cellStyle name="_Value Copy 11 30 05 gas 12 09 05 AURORA at 12 14 05_Rebuttal Power Costs_Adj Bench DR 3 for Initial Briefs (Electric) 4" xfId="5653"/>
    <cellStyle name="_Value Copy 11 30 05 gas 12 09 05 AURORA at 12 14 05_Rebuttal Power Costs_Electric Rev Req Model (2009 GRC) Rebuttal" xfId="5654"/>
    <cellStyle name="_Value Copy 11 30 05 gas 12 09 05 AURORA at 12 14 05_Rebuttal Power Costs_Electric Rev Req Model (2009 GRC) Rebuttal 2" xfId="5655"/>
    <cellStyle name="_Value Copy 11 30 05 gas 12 09 05 AURORA at 12 14 05_Rebuttal Power Costs_Electric Rev Req Model (2009 GRC) Rebuttal 2 2" xfId="5656"/>
    <cellStyle name="_Value Copy 11 30 05 gas 12 09 05 AURORA at 12 14 05_Rebuttal Power Costs_Electric Rev Req Model (2009 GRC) Rebuttal 3" xfId="5657"/>
    <cellStyle name="_Value Copy 11 30 05 gas 12 09 05 AURORA at 12 14 05_Rebuttal Power Costs_Electric Rev Req Model (2009 GRC) Rebuttal 4" xfId="5658"/>
    <cellStyle name="_Value Copy 11 30 05 gas 12 09 05 AURORA at 12 14 05_Rebuttal Power Costs_Electric Rev Req Model (2009 GRC) Rebuttal REmoval of New  WH Solar AdjustMI" xfId="5659"/>
    <cellStyle name="_Value Copy 11 30 05 gas 12 09 05 AURORA at 12 14 05_Rebuttal Power Costs_Electric Rev Req Model (2009 GRC) Rebuttal REmoval of New  WH Solar AdjustMI 2" xfId="5660"/>
    <cellStyle name="_Value Copy 11 30 05 gas 12 09 05 AURORA at 12 14 05_Rebuttal Power Costs_Electric Rev Req Model (2009 GRC) Rebuttal REmoval of New  WH Solar AdjustMI 2 2" xfId="5661"/>
    <cellStyle name="_Value Copy 11 30 05 gas 12 09 05 AURORA at 12 14 05_Rebuttal Power Costs_Electric Rev Req Model (2009 GRC) Rebuttal REmoval of New  WH Solar AdjustMI 3" xfId="5662"/>
    <cellStyle name="_Value Copy 11 30 05 gas 12 09 05 AURORA at 12 14 05_Rebuttal Power Costs_Electric Rev Req Model (2009 GRC) Rebuttal REmoval of New  WH Solar AdjustMI 4" xfId="5663"/>
    <cellStyle name="_Value Copy 11 30 05 gas 12 09 05 AURORA at 12 14 05_Rebuttal Power Costs_Electric Rev Req Model (2009 GRC) Revised 01-18-2010" xfId="5664"/>
    <cellStyle name="_Value Copy 11 30 05 gas 12 09 05 AURORA at 12 14 05_Rebuttal Power Costs_Electric Rev Req Model (2009 GRC) Revised 01-18-2010 2" xfId="5665"/>
    <cellStyle name="_Value Copy 11 30 05 gas 12 09 05 AURORA at 12 14 05_Rebuttal Power Costs_Electric Rev Req Model (2009 GRC) Revised 01-18-2010 2 2" xfId="5666"/>
    <cellStyle name="_Value Copy 11 30 05 gas 12 09 05 AURORA at 12 14 05_Rebuttal Power Costs_Electric Rev Req Model (2009 GRC) Revised 01-18-2010 3" xfId="5667"/>
    <cellStyle name="_Value Copy 11 30 05 gas 12 09 05 AURORA at 12 14 05_Rebuttal Power Costs_Electric Rev Req Model (2009 GRC) Revised 01-18-2010 4" xfId="5668"/>
    <cellStyle name="_Value Copy 11 30 05 gas 12 09 05 AURORA at 12 14 05_Rebuttal Power Costs_Final Order Electric EXHIBIT A-1" xfId="5669"/>
    <cellStyle name="_Value Copy 11 30 05 gas 12 09 05 AURORA at 12 14 05_Rebuttal Power Costs_Final Order Electric EXHIBIT A-1 2" xfId="5670"/>
    <cellStyle name="_Value Copy 11 30 05 gas 12 09 05 AURORA at 12 14 05_Rebuttal Power Costs_Final Order Electric EXHIBIT A-1 2 2" xfId="5671"/>
    <cellStyle name="_Value Copy 11 30 05 gas 12 09 05 AURORA at 12 14 05_Rebuttal Power Costs_Final Order Electric EXHIBIT A-1 3" xfId="5672"/>
    <cellStyle name="_Value Copy 11 30 05 gas 12 09 05 AURORA at 12 14 05_Rebuttal Power Costs_Final Order Electric EXHIBIT A-1 4" xfId="5673"/>
    <cellStyle name="_Value Copy 11 30 05 gas 12 09 05 AURORA at 12 14 05_ROR 5.02" xfId="5674"/>
    <cellStyle name="_Value Copy 11 30 05 gas 12 09 05 AURORA at 12 14 05_ROR 5.02 2" xfId="5675"/>
    <cellStyle name="_Value Copy 11 30 05 gas 12 09 05 AURORA at 12 14 05_ROR 5.02 2 2" xfId="5676"/>
    <cellStyle name="_Value Copy 11 30 05 gas 12 09 05 AURORA at 12 14 05_ROR 5.02 3" xfId="5677"/>
    <cellStyle name="_Value Copy 11 30 05 gas 12 09 05 AURORA at 12 14 05_Sch 40 Feeder OH 2008" xfId="5678"/>
    <cellStyle name="_Value Copy 11 30 05 gas 12 09 05 AURORA at 12 14 05_Sch 40 Feeder OH 2008 2" xfId="5679"/>
    <cellStyle name="_Value Copy 11 30 05 gas 12 09 05 AURORA at 12 14 05_Sch 40 Feeder OH 2008 2 2" xfId="5680"/>
    <cellStyle name="_Value Copy 11 30 05 gas 12 09 05 AURORA at 12 14 05_Sch 40 Feeder OH 2008 3" xfId="5681"/>
    <cellStyle name="_Value Copy 11 30 05 gas 12 09 05 AURORA at 12 14 05_Sch 40 Interim Energy Rates " xfId="5682"/>
    <cellStyle name="_Value Copy 11 30 05 gas 12 09 05 AURORA at 12 14 05_Sch 40 Interim Energy Rates  2" xfId="5683"/>
    <cellStyle name="_Value Copy 11 30 05 gas 12 09 05 AURORA at 12 14 05_Sch 40 Interim Energy Rates  2 2" xfId="5684"/>
    <cellStyle name="_Value Copy 11 30 05 gas 12 09 05 AURORA at 12 14 05_Sch 40 Interim Energy Rates  3" xfId="5685"/>
    <cellStyle name="_Value Copy 11 30 05 gas 12 09 05 AURORA at 12 14 05_Sch 40 Substation A&amp;G 2008" xfId="5686"/>
    <cellStyle name="_Value Copy 11 30 05 gas 12 09 05 AURORA at 12 14 05_Sch 40 Substation A&amp;G 2008 2" xfId="5687"/>
    <cellStyle name="_Value Copy 11 30 05 gas 12 09 05 AURORA at 12 14 05_Sch 40 Substation A&amp;G 2008 2 2" xfId="5688"/>
    <cellStyle name="_Value Copy 11 30 05 gas 12 09 05 AURORA at 12 14 05_Sch 40 Substation A&amp;G 2008 3" xfId="5689"/>
    <cellStyle name="_Value Copy 11 30 05 gas 12 09 05 AURORA at 12 14 05_Sch 40 Substation O&amp;M 2008" xfId="5690"/>
    <cellStyle name="_Value Copy 11 30 05 gas 12 09 05 AURORA at 12 14 05_Sch 40 Substation O&amp;M 2008 2" xfId="5691"/>
    <cellStyle name="_Value Copy 11 30 05 gas 12 09 05 AURORA at 12 14 05_Sch 40 Substation O&amp;M 2008 2 2" xfId="5692"/>
    <cellStyle name="_Value Copy 11 30 05 gas 12 09 05 AURORA at 12 14 05_Sch 40 Substation O&amp;M 2008 3" xfId="5693"/>
    <cellStyle name="_Value Copy 11 30 05 gas 12 09 05 AURORA at 12 14 05_Subs 2008" xfId="5694"/>
    <cellStyle name="_Value Copy 11 30 05 gas 12 09 05 AURORA at 12 14 05_Subs 2008 2" xfId="5695"/>
    <cellStyle name="_Value Copy 11 30 05 gas 12 09 05 AURORA at 12 14 05_Subs 2008 2 2" xfId="5696"/>
    <cellStyle name="_Value Copy 11 30 05 gas 12 09 05 AURORA at 12 14 05_Subs 2008 3" xfId="5697"/>
    <cellStyle name="_Value Copy 11 30 05 gas 12 09 05 AURORA at 12 14 05_Transmission Workbook for May BOD" xfId="5698"/>
    <cellStyle name="_Value Copy 11 30 05 gas 12 09 05 AURORA at 12 14 05_Transmission Workbook for May BOD 2" xfId="5699"/>
    <cellStyle name="_Value Copy 11 30 05 gas 12 09 05 AURORA at 12 14 05_Wind Integration 10GRC" xfId="5700"/>
    <cellStyle name="_Value Copy 11 30 05 gas 12 09 05 AURORA at 12 14 05_Wind Integration 10GRC 2" xfId="5701"/>
    <cellStyle name="_VC 2007GRC PC 10312007" xfId="5702"/>
    <cellStyle name="_VC 6.15.06 update on 06GRC power costs.xls Chart 1" xfId="5703"/>
    <cellStyle name="_VC 6.15.06 update on 06GRC power costs.xls Chart 1 2" xfId="5704"/>
    <cellStyle name="_VC 6.15.06 update on 06GRC power costs.xls Chart 1 2 2" xfId="5705"/>
    <cellStyle name="_VC 6.15.06 update on 06GRC power costs.xls Chart 1 2 2 2" xfId="5706"/>
    <cellStyle name="_VC 6.15.06 update on 06GRC power costs.xls Chart 1 2 3" xfId="5707"/>
    <cellStyle name="_VC 6.15.06 update on 06GRC power costs.xls Chart 1 3" xfId="5708"/>
    <cellStyle name="_VC 6.15.06 update on 06GRC power costs.xls Chart 1 3 2" xfId="5709"/>
    <cellStyle name="_VC 6.15.06 update on 06GRC power costs.xls Chart 1 3 2 2" xfId="5710"/>
    <cellStyle name="_VC 6.15.06 update on 06GRC power costs.xls Chart 1 3 3" xfId="5711"/>
    <cellStyle name="_VC 6.15.06 update on 06GRC power costs.xls Chart 1 3 3 2" xfId="5712"/>
    <cellStyle name="_VC 6.15.06 update on 06GRC power costs.xls Chart 1 3 4" xfId="5713"/>
    <cellStyle name="_VC 6.15.06 update on 06GRC power costs.xls Chart 1 3 4 2" xfId="5714"/>
    <cellStyle name="_VC 6.15.06 update on 06GRC power costs.xls Chart 1 4" xfId="5715"/>
    <cellStyle name="_VC 6.15.06 update on 06GRC power costs.xls Chart 1 4 2" xfId="5716"/>
    <cellStyle name="_VC 6.15.06 update on 06GRC power costs.xls Chart 1 5" xfId="5717"/>
    <cellStyle name="_VC 6.15.06 update on 06GRC power costs.xls Chart 1 6" xfId="5718"/>
    <cellStyle name="_VC 6.15.06 update on 06GRC power costs.xls Chart 1 7" xfId="5719"/>
    <cellStyle name="_VC 6.15.06 update on 06GRC power costs.xls Chart 1_04 07E Wild Horse Wind Expansion (C) (2)" xfId="5720"/>
    <cellStyle name="_VC 6.15.06 update on 06GRC power costs.xls Chart 1_04 07E Wild Horse Wind Expansion (C) (2) 2" xfId="5721"/>
    <cellStyle name="_VC 6.15.06 update on 06GRC power costs.xls Chart 1_04 07E Wild Horse Wind Expansion (C) (2) 2 2" xfId="5722"/>
    <cellStyle name="_VC 6.15.06 update on 06GRC power costs.xls Chart 1_04 07E Wild Horse Wind Expansion (C) (2) 3" xfId="5723"/>
    <cellStyle name="_VC 6.15.06 update on 06GRC power costs.xls Chart 1_04 07E Wild Horse Wind Expansion (C) (2) 4" xfId="5724"/>
    <cellStyle name="_VC 6.15.06 update on 06GRC power costs.xls Chart 1_04 07E Wild Horse Wind Expansion (C) (2)_Adj Bench DR 3 for Initial Briefs (Electric)" xfId="5725"/>
    <cellStyle name="_VC 6.15.06 update on 06GRC power costs.xls Chart 1_04 07E Wild Horse Wind Expansion (C) (2)_Adj Bench DR 3 for Initial Briefs (Electric) 2" xfId="5726"/>
    <cellStyle name="_VC 6.15.06 update on 06GRC power costs.xls Chart 1_04 07E Wild Horse Wind Expansion (C) (2)_Adj Bench DR 3 for Initial Briefs (Electric) 2 2" xfId="5727"/>
    <cellStyle name="_VC 6.15.06 update on 06GRC power costs.xls Chart 1_04 07E Wild Horse Wind Expansion (C) (2)_Adj Bench DR 3 for Initial Briefs (Electric) 3" xfId="5728"/>
    <cellStyle name="_VC 6.15.06 update on 06GRC power costs.xls Chart 1_04 07E Wild Horse Wind Expansion (C) (2)_Adj Bench DR 3 for Initial Briefs (Electric) 4" xfId="5729"/>
    <cellStyle name="_VC 6.15.06 update on 06GRC power costs.xls Chart 1_04 07E Wild Horse Wind Expansion (C) (2)_Book1" xfId="5730"/>
    <cellStyle name="_VC 6.15.06 update on 06GRC power costs.xls Chart 1_04 07E Wild Horse Wind Expansion (C) (2)_Electric Rev Req Model (2009 GRC) " xfId="5731"/>
    <cellStyle name="_VC 6.15.06 update on 06GRC power costs.xls Chart 1_04 07E Wild Horse Wind Expansion (C) (2)_Electric Rev Req Model (2009 GRC)  2" xfId="5732"/>
    <cellStyle name="_VC 6.15.06 update on 06GRC power costs.xls Chart 1_04 07E Wild Horse Wind Expansion (C) (2)_Electric Rev Req Model (2009 GRC)  2 2" xfId="5733"/>
    <cellStyle name="_VC 6.15.06 update on 06GRC power costs.xls Chart 1_04 07E Wild Horse Wind Expansion (C) (2)_Electric Rev Req Model (2009 GRC)  3" xfId="5734"/>
    <cellStyle name="_VC 6.15.06 update on 06GRC power costs.xls Chart 1_04 07E Wild Horse Wind Expansion (C) (2)_Electric Rev Req Model (2009 GRC)  4" xfId="5735"/>
    <cellStyle name="_VC 6.15.06 update on 06GRC power costs.xls Chart 1_04 07E Wild Horse Wind Expansion (C) (2)_Electric Rev Req Model (2009 GRC) Rebuttal" xfId="5736"/>
    <cellStyle name="_VC 6.15.06 update on 06GRC power costs.xls Chart 1_04 07E Wild Horse Wind Expansion (C) (2)_Electric Rev Req Model (2009 GRC) Rebuttal 2" xfId="5737"/>
    <cellStyle name="_VC 6.15.06 update on 06GRC power costs.xls Chart 1_04 07E Wild Horse Wind Expansion (C) (2)_Electric Rev Req Model (2009 GRC) Rebuttal 2 2" xfId="5738"/>
    <cellStyle name="_VC 6.15.06 update on 06GRC power costs.xls Chart 1_04 07E Wild Horse Wind Expansion (C) (2)_Electric Rev Req Model (2009 GRC) Rebuttal 3" xfId="5739"/>
    <cellStyle name="_VC 6.15.06 update on 06GRC power costs.xls Chart 1_04 07E Wild Horse Wind Expansion (C) (2)_Electric Rev Req Model (2009 GRC) Rebuttal 4" xfId="5740"/>
    <cellStyle name="_VC 6.15.06 update on 06GRC power costs.xls Chart 1_04 07E Wild Horse Wind Expansion (C) (2)_Electric Rev Req Model (2009 GRC) Rebuttal REmoval of New  WH Solar AdjustMI" xfId="5741"/>
    <cellStyle name="_VC 6.15.06 update on 06GRC power costs.xls Chart 1_04 07E Wild Horse Wind Expansion (C) (2)_Electric Rev Req Model (2009 GRC) Rebuttal REmoval of New  WH Solar AdjustMI 2" xfId="5742"/>
    <cellStyle name="_VC 6.15.06 update on 06GRC power costs.xls Chart 1_04 07E Wild Horse Wind Expansion (C) (2)_Electric Rev Req Model (2009 GRC) Rebuttal REmoval of New  WH Solar AdjustMI 2 2" xfId="5743"/>
    <cellStyle name="_VC 6.15.06 update on 06GRC power costs.xls Chart 1_04 07E Wild Horse Wind Expansion (C) (2)_Electric Rev Req Model (2009 GRC) Rebuttal REmoval of New  WH Solar AdjustMI 3" xfId="5744"/>
    <cellStyle name="_VC 6.15.06 update on 06GRC power costs.xls Chart 1_04 07E Wild Horse Wind Expansion (C) (2)_Electric Rev Req Model (2009 GRC) Rebuttal REmoval of New  WH Solar AdjustMI 4" xfId="5745"/>
    <cellStyle name="_VC 6.15.06 update on 06GRC power costs.xls Chart 1_04 07E Wild Horse Wind Expansion (C) (2)_Electric Rev Req Model (2009 GRC) Revised 01-18-2010" xfId="5746"/>
    <cellStyle name="_VC 6.15.06 update on 06GRC power costs.xls Chart 1_04 07E Wild Horse Wind Expansion (C) (2)_Electric Rev Req Model (2009 GRC) Revised 01-18-2010 2" xfId="5747"/>
    <cellStyle name="_VC 6.15.06 update on 06GRC power costs.xls Chart 1_04 07E Wild Horse Wind Expansion (C) (2)_Electric Rev Req Model (2009 GRC) Revised 01-18-2010 2 2" xfId="5748"/>
    <cellStyle name="_VC 6.15.06 update on 06GRC power costs.xls Chart 1_04 07E Wild Horse Wind Expansion (C) (2)_Electric Rev Req Model (2009 GRC) Revised 01-18-2010 3" xfId="5749"/>
    <cellStyle name="_VC 6.15.06 update on 06GRC power costs.xls Chart 1_04 07E Wild Horse Wind Expansion (C) (2)_Electric Rev Req Model (2009 GRC) Revised 01-18-2010 4" xfId="5750"/>
    <cellStyle name="_VC 6.15.06 update on 06GRC power costs.xls Chart 1_04 07E Wild Horse Wind Expansion (C) (2)_Electric Rev Req Model (2010 GRC)" xfId="5751"/>
    <cellStyle name="_VC 6.15.06 update on 06GRC power costs.xls Chart 1_04 07E Wild Horse Wind Expansion (C) (2)_Electric Rev Req Model (2010 GRC) SF" xfId="5752"/>
    <cellStyle name="_VC 6.15.06 update on 06GRC power costs.xls Chart 1_04 07E Wild Horse Wind Expansion (C) (2)_Final Order Electric EXHIBIT A-1" xfId="5753"/>
    <cellStyle name="_VC 6.15.06 update on 06GRC power costs.xls Chart 1_04 07E Wild Horse Wind Expansion (C) (2)_Final Order Electric EXHIBIT A-1 2" xfId="5754"/>
    <cellStyle name="_VC 6.15.06 update on 06GRC power costs.xls Chart 1_04 07E Wild Horse Wind Expansion (C) (2)_Final Order Electric EXHIBIT A-1 2 2" xfId="5755"/>
    <cellStyle name="_VC 6.15.06 update on 06GRC power costs.xls Chart 1_04 07E Wild Horse Wind Expansion (C) (2)_Final Order Electric EXHIBIT A-1 3" xfId="5756"/>
    <cellStyle name="_VC 6.15.06 update on 06GRC power costs.xls Chart 1_04 07E Wild Horse Wind Expansion (C) (2)_Final Order Electric EXHIBIT A-1 4" xfId="5757"/>
    <cellStyle name="_VC 6.15.06 update on 06GRC power costs.xls Chart 1_04 07E Wild Horse Wind Expansion (C) (2)_TENASKA REGULATORY ASSET" xfId="5758"/>
    <cellStyle name="_VC 6.15.06 update on 06GRC power costs.xls Chart 1_04 07E Wild Horse Wind Expansion (C) (2)_TENASKA REGULATORY ASSET 2" xfId="5759"/>
    <cellStyle name="_VC 6.15.06 update on 06GRC power costs.xls Chart 1_04 07E Wild Horse Wind Expansion (C) (2)_TENASKA REGULATORY ASSET 2 2" xfId="5760"/>
    <cellStyle name="_VC 6.15.06 update on 06GRC power costs.xls Chart 1_04 07E Wild Horse Wind Expansion (C) (2)_TENASKA REGULATORY ASSET 3" xfId="5761"/>
    <cellStyle name="_VC 6.15.06 update on 06GRC power costs.xls Chart 1_04 07E Wild Horse Wind Expansion (C) (2)_TENASKA REGULATORY ASSET 4" xfId="5762"/>
    <cellStyle name="_VC 6.15.06 update on 06GRC power costs.xls Chart 1_16.37E Wild Horse Expansion DeferralRevwrkingfile SF" xfId="5763"/>
    <cellStyle name="_VC 6.15.06 update on 06GRC power costs.xls Chart 1_16.37E Wild Horse Expansion DeferralRevwrkingfile SF 2" xfId="5764"/>
    <cellStyle name="_VC 6.15.06 update on 06GRC power costs.xls Chart 1_16.37E Wild Horse Expansion DeferralRevwrkingfile SF 2 2" xfId="5765"/>
    <cellStyle name="_VC 6.15.06 update on 06GRC power costs.xls Chart 1_16.37E Wild Horse Expansion DeferralRevwrkingfile SF 3" xfId="5766"/>
    <cellStyle name="_VC 6.15.06 update on 06GRC power costs.xls Chart 1_16.37E Wild Horse Expansion DeferralRevwrkingfile SF 4" xfId="5767"/>
    <cellStyle name="_VC 6.15.06 update on 06GRC power costs.xls Chart 1_2009 Compliance Filing PCA Exhibits for GRC" xfId="5768"/>
    <cellStyle name="_VC 6.15.06 update on 06GRC power costs.xls Chart 1_2009 Compliance Filing PCA Exhibits for GRC 2" xfId="5769"/>
    <cellStyle name="_VC 6.15.06 update on 06GRC power costs.xls Chart 1_2009 GRC Compl Filing - Exhibit D" xfId="5770"/>
    <cellStyle name="_VC 6.15.06 update on 06GRC power costs.xls Chart 1_2009 GRC Compl Filing - Exhibit D 2" xfId="5771"/>
    <cellStyle name="_VC 6.15.06 update on 06GRC power costs.xls Chart 1_2009 GRC Compl Filing - Exhibit D 3" xfId="5772"/>
    <cellStyle name="_VC 6.15.06 update on 06GRC power costs.xls Chart 1_3.01 Income Statement" xfId="5773"/>
    <cellStyle name="_VC 6.15.06 update on 06GRC power costs.xls Chart 1_4 31 Regulatory Assets and Liabilities  7 06- Exhibit D" xfId="5774"/>
    <cellStyle name="_VC 6.15.06 update on 06GRC power costs.xls Chart 1_4 31 Regulatory Assets and Liabilities  7 06- Exhibit D 2" xfId="5775"/>
    <cellStyle name="_VC 6.15.06 update on 06GRC power costs.xls Chart 1_4 31 Regulatory Assets and Liabilities  7 06- Exhibit D 2 2" xfId="5776"/>
    <cellStyle name="_VC 6.15.06 update on 06GRC power costs.xls Chart 1_4 31 Regulatory Assets and Liabilities  7 06- Exhibit D 3" xfId="5777"/>
    <cellStyle name="_VC 6.15.06 update on 06GRC power costs.xls Chart 1_4 31 Regulatory Assets and Liabilities  7 06- Exhibit D 4" xfId="5778"/>
    <cellStyle name="_VC 6.15.06 update on 06GRC power costs.xls Chart 1_4 31 Regulatory Assets and Liabilities  7 06- Exhibit D_NIM Summary" xfId="5779"/>
    <cellStyle name="_VC 6.15.06 update on 06GRC power costs.xls Chart 1_4 31 Regulatory Assets and Liabilities  7 06- Exhibit D_NIM Summary 2" xfId="5780"/>
    <cellStyle name="_VC 6.15.06 update on 06GRC power costs.xls Chart 1_4 32 Regulatory Assets and Liabilities  7 06- Exhibit D" xfId="5781"/>
    <cellStyle name="_VC 6.15.06 update on 06GRC power costs.xls Chart 1_4 32 Regulatory Assets and Liabilities  7 06- Exhibit D 2" xfId="5782"/>
    <cellStyle name="_VC 6.15.06 update on 06GRC power costs.xls Chart 1_4 32 Regulatory Assets and Liabilities  7 06- Exhibit D 2 2" xfId="5783"/>
    <cellStyle name="_VC 6.15.06 update on 06GRC power costs.xls Chart 1_4 32 Regulatory Assets and Liabilities  7 06- Exhibit D 3" xfId="5784"/>
    <cellStyle name="_VC 6.15.06 update on 06GRC power costs.xls Chart 1_4 32 Regulatory Assets and Liabilities  7 06- Exhibit D 4" xfId="5785"/>
    <cellStyle name="_VC 6.15.06 update on 06GRC power costs.xls Chart 1_4 32 Regulatory Assets and Liabilities  7 06- Exhibit D_NIM Summary" xfId="5786"/>
    <cellStyle name="_VC 6.15.06 update on 06GRC power costs.xls Chart 1_4 32 Regulatory Assets and Liabilities  7 06- Exhibit D_NIM Summary 2" xfId="5787"/>
    <cellStyle name="_VC 6.15.06 update on 06GRC power costs.xls Chart 1_ACCOUNTS" xfId="5788"/>
    <cellStyle name="_VC 6.15.06 update on 06GRC power costs.xls Chart 1_AURORA Total New" xfId="5789"/>
    <cellStyle name="_VC 6.15.06 update on 06GRC power costs.xls Chart 1_AURORA Total New 2" xfId="5790"/>
    <cellStyle name="_VC 6.15.06 update on 06GRC power costs.xls Chart 1_Book2" xfId="5791"/>
    <cellStyle name="_VC 6.15.06 update on 06GRC power costs.xls Chart 1_Book2 2" xfId="5792"/>
    <cellStyle name="_VC 6.15.06 update on 06GRC power costs.xls Chart 1_Book2 2 2" xfId="5793"/>
    <cellStyle name="_VC 6.15.06 update on 06GRC power costs.xls Chart 1_Book2 3" xfId="5794"/>
    <cellStyle name="_VC 6.15.06 update on 06GRC power costs.xls Chart 1_Book2 4" xfId="5795"/>
    <cellStyle name="_VC 6.15.06 update on 06GRC power costs.xls Chart 1_Book2_Adj Bench DR 3 for Initial Briefs (Electric)" xfId="5796"/>
    <cellStyle name="_VC 6.15.06 update on 06GRC power costs.xls Chart 1_Book2_Adj Bench DR 3 for Initial Briefs (Electric) 2" xfId="5797"/>
    <cellStyle name="_VC 6.15.06 update on 06GRC power costs.xls Chart 1_Book2_Adj Bench DR 3 for Initial Briefs (Electric) 2 2" xfId="5798"/>
    <cellStyle name="_VC 6.15.06 update on 06GRC power costs.xls Chart 1_Book2_Adj Bench DR 3 for Initial Briefs (Electric) 3" xfId="5799"/>
    <cellStyle name="_VC 6.15.06 update on 06GRC power costs.xls Chart 1_Book2_Adj Bench DR 3 for Initial Briefs (Electric) 4" xfId="5800"/>
    <cellStyle name="_VC 6.15.06 update on 06GRC power costs.xls Chart 1_Book2_Electric Rev Req Model (2009 GRC) Rebuttal" xfId="5801"/>
    <cellStyle name="_VC 6.15.06 update on 06GRC power costs.xls Chart 1_Book2_Electric Rev Req Model (2009 GRC) Rebuttal 2" xfId="5802"/>
    <cellStyle name="_VC 6.15.06 update on 06GRC power costs.xls Chart 1_Book2_Electric Rev Req Model (2009 GRC) Rebuttal 2 2" xfId="5803"/>
    <cellStyle name="_VC 6.15.06 update on 06GRC power costs.xls Chart 1_Book2_Electric Rev Req Model (2009 GRC) Rebuttal 3" xfId="5804"/>
    <cellStyle name="_VC 6.15.06 update on 06GRC power costs.xls Chart 1_Book2_Electric Rev Req Model (2009 GRC) Rebuttal 4" xfId="5805"/>
    <cellStyle name="_VC 6.15.06 update on 06GRC power costs.xls Chart 1_Book2_Electric Rev Req Model (2009 GRC) Rebuttal REmoval of New  WH Solar AdjustMI" xfId="5806"/>
    <cellStyle name="_VC 6.15.06 update on 06GRC power costs.xls Chart 1_Book2_Electric Rev Req Model (2009 GRC) Rebuttal REmoval of New  WH Solar AdjustMI 2" xfId="5807"/>
    <cellStyle name="_VC 6.15.06 update on 06GRC power costs.xls Chart 1_Book2_Electric Rev Req Model (2009 GRC) Rebuttal REmoval of New  WH Solar AdjustMI 2 2" xfId="5808"/>
    <cellStyle name="_VC 6.15.06 update on 06GRC power costs.xls Chart 1_Book2_Electric Rev Req Model (2009 GRC) Rebuttal REmoval of New  WH Solar AdjustMI 3" xfId="5809"/>
    <cellStyle name="_VC 6.15.06 update on 06GRC power costs.xls Chart 1_Book2_Electric Rev Req Model (2009 GRC) Rebuttal REmoval of New  WH Solar AdjustMI 4" xfId="5810"/>
    <cellStyle name="_VC 6.15.06 update on 06GRC power costs.xls Chart 1_Book2_Electric Rev Req Model (2009 GRC) Revised 01-18-2010" xfId="5811"/>
    <cellStyle name="_VC 6.15.06 update on 06GRC power costs.xls Chart 1_Book2_Electric Rev Req Model (2009 GRC) Revised 01-18-2010 2" xfId="5812"/>
    <cellStyle name="_VC 6.15.06 update on 06GRC power costs.xls Chart 1_Book2_Electric Rev Req Model (2009 GRC) Revised 01-18-2010 2 2" xfId="5813"/>
    <cellStyle name="_VC 6.15.06 update on 06GRC power costs.xls Chart 1_Book2_Electric Rev Req Model (2009 GRC) Revised 01-18-2010 3" xfId="5814"/>
    <cellStyle name="_VC 6.15.06 update on 06GRC power costs.xls Chart 1_Book2_Electric Rev Req Model (2009 GRC) Revised 01-18-2010 4" xfId="5815"/>
    <cellStyle name="_VC 6.15.06 update on 06GRC power costs.xls Chart 1_Book2_Final Order Electric EXHIBIT A-1" xfId="5816"/>
    <cellStyle name="_VC 6.15.06 update on 06GRC power costs.xls Chart 1_Book2_Final Order Electric EXHIBIT A-1 2" xfId="5817"/>
    <cellStyle name="_VC 6.15.06 update on 06GRC power costs.xls Chart 1_Book2_Final Order Electric EXHIBIT A-1 2 2" xfId="5818"/>
    <cellStyle name="_VC 6.15.06 update on 06GRC power costs.xls Chart 1_Book2_Final Order Electric EXHIBIT A-1 3" xfId="5819"/>
    <cellStyle name="_VC 6.15.06 update on 06GRC power costs.xls Chart 1_Book2_Final Order Electric EXHIBIT A-1 4" xfId="5820"/>
    <cellStyle name="_VC 6.15.06 update on 06GRC power costs.xls Chart 1_Book4" xfId="5821"/>
    <cellStyle name="_VC 6.15.06 update on 06GRC power costs.xls Chart 1_Book4 2" xfId="5822"/>
    <cellStyle name="_VC 6.15.06 update on 06GRC power costs.xls Chart 1_Book4 2 2" xfId="5823"/>
    <cellStyle name="_VC 6.15.06 update on 06GRC power costs.xls Chart 1_Book4 3" xfId="5824"/>
    <cellStyle name="_VC 6.15.06 update on 06GRC power costs.xls Chart 1_Book4 4" xfId="5825"/>
    <cellStyle name="_VC 6.15.06 update on 06GRC power costs.xls Chart 1_Book9" xfId="5826"/>
    <cellStyle name="_VC 6.15.06 update on 06GRC power costs.xls Chart 1_Book9 2" xfId="5827"/>
    <cellStyle name="_VC 6.15.06 update on 06GRC power costs.xls Chart 1_Book9 2 2" xfId="5828"/>
    <cellStyle name="_VC 6.15.06 update on 06GRC power costs.xls Chart 1_Book9 3" xfId="5829"/>
    <cellStyle name="_VC 6.15.06 update on 06GRC power costs.xls Chart 1_Book9 4" xfId="5830"/>
    <cellStyle name="_VC 6.15.06 update on 06GRC power costs.xls Chart 1_Chelan PUD Power Costs (8-10)" xfId="5831"/>
    <cellStyle name="_VC 6.15.06 update on 06GRC power costs.xls Chart 1_Gas Rev Req Model (2010 GRC)" xfId="5832"/>
    <cellStyle name="_VC 6.15.06 update on 06GRC power costs.xls Chart 1_INPUTS" xfId="5833"/>
    <cellStyle name="_VC 6.15.06 update on 06GRC power costs.xls Chart 1_INPUTS 2" xfId="5834"/>
    <cellStyle name="_VC 6.15.06 update on 06GRC power costs.xls Chart 1_INPUTS 2 2" xfId="5835"/>
    <cellStyle name="_VC 6.15.06 update on 06GRC power costs.xls Chart 1_INPUTS 3" xfId="5836"/>
    <cellStyle name="_VC 6.15.06 update on 06GRC power costs.xls Chart 1_NIM Summary" xfId="5837"/>
    <cellStyle name="_VC 6.15.06 update on 06GRC power costs.xls Chart 1_NIM Summary 09GRC" xfId="5838"/>
    <cellStyle name="_VC 6.15.06 update on 06GRC power costs.xls Chart 1_NIM Summary 09GRC 2" xfId="5839"/>
    <cellStyle name="_VC 6.15.06 update on 06GRC power costs.xls Chart 1_NIM Summary 2" xfId="5840"/>
    <cellStyle name="_VC 6.15.06 update on 06GRC power costs.xls Chart 1_NIM Summary 3" xfId="5841"/>
    <cellStyle name="_VC 6.15.06 update on 06GRC power costs.xls Chart 1_NIM Summary 4" xfId="5842"/>
    <cellStyle name="_VC 6.15.06 update on 06GRC power costs.xls Chart 1_NIM Summary 5" xfId="5843"/>
    <cellStyle name="_VC 6.15.06 update on 06GRC power costs.xls Chart 1_NIM Summary 6" xfId="5844"/>
    <cellStyle name="_VC 6.15.06 update on 06GRC power costs.xls Chart 1_NIM Summary 7" xfId="5845"/>
    <cellStyle name="_VC 6.15.06 update on 06GRC power costs.xls Chart 1_NIM Summary 8" xfId="5846"/>
    <cellStyle name="_VC 6.15.06 update on 06GRC power costs.xls Chart 1_NIM Summary 9" xfId="5847"/>
    <cellStyle name="_VC 6.15.06 update on 06GRC power costs.xls Chart 1_PCA 10 -  Exhibit D from A Kellogg Jan 2011" xfId="5848"/>
    <cellStyle name="_VC 6.15.06 update on 06GRC power costs.xls Chart 1_PCA 10 -  Exhibit D from A Kellogg July 2011" xfId="5849"/>
    <cellStyle name="_VC 6.15.06 update on 06GRC power costs.xls Chart 1_PCA 10 -  Exhibit D from S Free Rcv'd 12-11" xfId="5850"/>
    <cellStyle name="_VC 6.15.06 update on 06GRC power costs.xls Chart 1_PCA 9 -  Exhibit D April 2010" xfId="5851"/>
    <cellStyle name="_VC 6.15.06 update on 06GRC power costs.xls Chart 1_PCA 9 -  Exhibit D April 2010 (3)" xfId="5852"/>
    <cellStyle name="_VC 6.15.06 update on 06GRC power costs.xls Chart 1_PCA 9 -  Exhibit D April 2010 (3) 2" xfId="5853"/>
    <cellStyle name="_VC 6.15.06 update on 06GRC power costs.xls Chart 1_PCA 9 -  Exhibit D April 2010 2" xfId="5854"/>
    <cellStyle name="_VC 6.15.06 update on 06GRC power costs.xls Chart 1_PCA 9 -  Exhibit D April 2010 3" xfId="5855"/>
    <cellStyle name="_VC 6.15.06 update on 06GRC power costs.xls Chart 1_PCA 9 -  Exhibit D Nov 2010" xfId="5856"/>
    <cellStyle name="_VC 6.15.06 update on 06GRC power costs.xls Chart 1_PCA 9 -  Exhibit D Nov 2010 2" xfId="5857"/>
    <cellStyle name="_VC 6.15.06 update on 06GRC power costs.xls Chart 1_PCA 9 - Exhibit D at August 2010" xfId="5858"/>
    <cellStyle name="_VC 6.15.06 update on 06GRC power costs.xls Chart 1_PCA 9 - Exhibit D at August 2010 2" xfId="5859"/>
    <cellStyle name="_VC 6.15.06 update on 06GRC power costs.xls Chart 1_PCA 9 - Exhibit D June 2010 GRC" xfId="5860"/>
    <cellStyle name="_VC 6.15.06 update on 06GRC power costs.xls Chart 1_PCA 9 - Exhibit D June 2010 GRC 2" xfId="5861"/>
    <cellStyle name="_VC 6.15.06 update on 06GRC power costs.xls Chart 1_Power Costs - Comparison bx Rbtl-Staff-Jt-PC" xfId="5862"/>
    <cellStyle name="_VC 6.15.06 update on 06GRC power costs.xls Chart 1_Power Costs - Comparison bx Rbtl-Staff-Jt-PC 2" xfId="5863"/>
    <cellStyle name="_VC 6.15.06 update on 06GRC power costs.xls Chart 1_Power Costs - Comparison bx Rbtl-Staff-Jt-PC 2 2" xfId="5864"/>
    <cellStyle name="_VC 6.15.06 update on 06GRC power costs.xls Chart 1_Power Costs - Comparison bx Rbtl-Staff-Jt-PC 3" xfId="5865"/>
    <cellStyle name="_VC 6.15.06 update on 06GRC power costs.xls Chart 1_Power Costs - Comparison bx Rbtl-Staff-Jt-PC 4" xfId="5866"/>
    <cellStyle name="_VC 6.15.06 update on 06GRC power costs.xls Chart 1_Power Costs - Comparison bx Rbtl-Staff-Jt-PC_Adj Bench DR 3 for Initial Briefs (Electric)" xfId="5867"/>
    <cellStyle name="_VC 6.15.06 update on 06GRC power costs.xls Chart 1_Power Costs - Comparison bx Rbtl-Staff-Jt-PC_Adj Bench DR 3 for Initial Briefs (Electric) 2" xfId="5868"/>
    <cellStyle name="_VC 6.15.06 update on 06GRC power costs.xls Chart 1_Power Costs - Comparison bx Rbtl-Staff-Jt-PC_Adj Bench DR 3 for Initial Briefs (Electric) 2 2" xfId="5869"/>
    <cellStyle name="_VC 6.15.06 update on 06GRC power costs.xls Chart 1_Power Costs - Comparison bx Rbtl-Staff-Jt-PC_Adj Bench DR 3 for Initial Briefs (Electric) 3" xfId="5870"/>
    <cellStyle name="_VC 6.15.06 update on 06GRC power costs.xls Chart 1_Power Costs - Comparison bx Rbtl-Staff-Jt-PC_Adj Bench DR 3 for Initial Briefs (Electric) 4" xfId="5871"/>
    <cellStyle name="_VC 6.15.06 update on 06GRC power costs.xls Chart 1_Power Costs - Comparison bx Rbtl-Staff-Jt-PC_Electric Rev Req Model (2009 GRC) Rebuttal" xfId="5872"/>
    <cellStyle name="_VC 6.15.06 update on 06GRC power costs.xls Chart 1_Power Costs - Comparison bx Rbtl-Staff-Jt-PC_Electric Rev Req Model (2009 GRC) Rebuttal 2" xfId="5873"/>
    <cellStyle name="_VC 6.15.06 update on 06GRC power costs.xls Chart 1_Power Costs - Comparison bx Rbtl-Staff-Jt-PC_Electric Rev Req Model (2009 GRC) Rebuttal 2 2" xfId="5874"/>
    <cellStyle name="_VC 6.15.06 update on 06GRC power costs.xls Chart 1_Power Costs - Comparison bx Rbtl-Staff-Jt-PC_Electric Rev Req Model (2009 GRC) Rebuttal 3" xfId="5875"/>
    <cellStyle name="_VC 6.15.06 update on 06GRC power costs.xls Chart 1_Power Costs - Comparison bx Rbtl-Staff-Jt-PC_Electric Rev Req Model (2009 GRC) Rebuttal 4" xfId="5876"/>
    <cellStyle name="_VC 6.15.06 update on 06GRC power costs.xls Chart 1_Power Costs - Comparison bx Rbtl-Staff-Jt-PC_Electric Rev Req Model (2009 GRC) Rebuttal REmoval of New  WH Solar AdjustMI" xfId="5877"/>
    <cellStyle name="_VC 6.15.06 update on 06GRC power costs.xls Chart 1_Power Costs - Comparison bx Rbtl-Staff-Jt-PC_Electric Rev Req Model (2009 GRC) Rebuttal REmoval of New  WH Solar AdjustMI 2" xfId="5878"/>
    <cellStyle name="_VC 6.15.06 update on 06GRC power costs.xls Chart 1_Power Costs - Comparison bx Rbtl-Staff-Jt-PC_Electric Rev Req Model (2009 GRC) Rebuttal REmoval of New  WH Solar AdjustMI 2 2" xfId="5879"/>
    <cellStyle name="_VC 6.15.06 update on 06GRC power costs.xls Chart 1_Power Costs - Comparison bx Rbtl-Staff-Jt-PC_Electric Rev Req Model (2009 GRC) Rebuttal REmoval of New  WH Solar AdjustMI 3" xfId="5880"/>
    <cellStyle name="_VC 6.15.06 update on 06GRC power costs.xls Chart 1_Power Costs - Comparison bx Rbtl-Staff-Jt-PC_Electric Rev Req Model (2009 GRC) Rebuttal REmoval of New  WH Solar AdjustMI 4" xfId="5881"/>
    <cellStyle name="_VC 6.15.06 update on 06GRC power costs.xls Chart 1_Power Costs - Comparison bx Rbtl-Staff-Jt-PC_Electric Rev Req Model (2009 GRC) Revised 01-18-2010" xfId="5882"/>
    <cellStyle name="_VC 6.15.06 update on 06GRC power costs.xls Chart 1_Power Costs - Comparison bx Rbtl-Staff-Jt-PC_Electric Rev Req Model (2009 GRC) Revised 01-18-2010 2" xfId="5883"/>
    <cellStyle name="_VC 6.15.06 update on 06GRC power costs.xls Chart 1_Power Costs - Comparison bx Rbtl-Staff-Jt-PC_Electric Rev Req Model (2009 GRC) Revised 01-18-2010 2 2" xfId="5884"/>
    <cellStyle name="_VC 6.15.06 update on 06GRC power costs.xls Chart 1_Power Costs - Comparison bx Rbtl-Staff-Jt-PC_Electric Rev Req Model (2009 GRC) Revised 01-18-2010 3" xfId="5885"/>
    <cellStyle name="_VC 6.15.06 update on 06GRC power costs.xls Chart 1_Power Costs - Comparison bx Rbtl-Staff-Jt-PC_Electric Rev Req Model (2009 GRC) Revised 01-18-2010 4" xfId="5886"/>
    <cellStyle name="_VC 6.15.06 update on 06GRC power costs.xls Chart 1_Power Costs - Comparison bx Rbtl-Staff-Jt-PC_Final Order Electric EXHIBIT A-1" xfId="5887"/>
    <cellStyle name="_VC 6.15.06 update on 06GRC power costs.xls Chart 1_Power Costs - Comparison bx Rbtl-Staff-Jt-PC_Final Order Electric EXHIBIT A-1 2" xfId="5888"/>
    <cellStyle name="_VC 6.15.06 update on 06GRC power costs.xls Chart 1_Power Costs - Comparison bx Rbtl-Staff-Jt-PC_Final Order Electric EXHIBIT A-1 2 2" xfId="5889"/>
    <cellStyle name="_VC 6.15.06 update on 06GRC power costs.xls Chart 1_Power Costs - Comparison bx Rbtl-Staff-Jt-PC_Final Order Electric EXHIBIT A-1 3" xfId="5890"/>
    <cellStyle name="_VC 6.15.06 update on 06GRC power costs.xls Chart 1_Power Costs - Comparison bx Rbtl-Staff-Jt-PC_Final Order Electric EXHIBIT A-1 4" xfId="5891"/>
    <cellStyle name="_VC 6.15.06 update on 06GRC power costs.xls Chart 1_Production Adj 4.37" xfId="5892"/>
    <cellStyle name="_VC 6.15.06 update on 06GRC power costs.xls Chart 1_Production Adj 4.37 2" xfId="5893"/>
    <cellStyle name="_VC 6.15.06 update on 06GRC power costs.xls Chart 1_Production Adj 4.37 2 2" xfId="5894"/>
    <cellStyle name="_VC 6.15.06 update on 06GRC power costs.xls Chart 1_Production Adj 4.37 3" xfId="5895"/>
    <cellStyle name="_VC 6.15.06 update on 06GRC power costs.xls Chart 1_Purchased Power Adj 4.03" xfId="5896"/>
    <cellStyle name="_VC 6.15.06 update on 06GRC power costs.xls Chart 1_Purchased Power Adj 4.03 2" xfId="5897"/>
    <cellStyle name="_VC 6.15.06 update on 06GRC power costs.xls Chart 1_Purchased Power Adj 4.03 2 2" xfId="5898"/>
    <cellStyle name="_VC 6.15.06 update on 06GRC power costs.xls Chart 1_Purchased Power Adj 4.03 3" xfId="5899"/>
    <cellStyle name="_VC 6.15.06 update on 06GRC power costs.xls Chart 1_Rebuttal Power Costs" xfId="5900"/>
    <cellStyle name="_VC 6.15.06 update on 06GRC power costs.xls Chart 1_Rebuttal Power Costs 2" xfId="5901"/>
    <cellStyle name="_VC 6.15.06 update on 06GRC power costs.xls Chart 1_Rebuttal Power Costs 2 2" xfId="5902"/>
    <cellStyle name="_VC 6.15.06 update on 06GRC power costs.xls Chart 1_Rebuttal Power Costs 3" xfId="5903"/>
    <cellStyle name="_VC 6.15.06 update on 06GRC power costs.xls Chart 1_Rebuttal Power Costs 4" xfId="5904"/>
    <cellStyle name="_VC 6.15.06 update on 06GRC power costs.xls Chart 1_Rebuttal Power Costs_Adj Bench DR 3 for Initial Briefs (Electric)" xfId="5905"/>
    <cellStyle name="_VC 6.15.06 update on 06GRC power costs.xls Chart 1_Rebuttal Power Costs_Adj Bench DR 3 for Initial Briefs (Electric) 2" xfId="5906"/>
    <cellStyle name="_VC 6.15.06 update on 06GRC power costs.xls Chart 1_Rebuttal Power Costs_Adj Bench DR 3 for Initial Briefs (Electric) 2 2" xfId="5907"/>
    <cellStyle name="_VC 6.15.06 update on 06GRC power costs.xls Chart 1_Rebuttal Power Costs_Adj Bench DR 3 for Initial Briefs (Electric) 3" xfId="5908"/>
    <cellStyle name="_VC 6.15.06 update on 06GRC power costs.xls Chart 1_Rebuttal Power Costs_Adj Bench DR 3 for Initial Briefs (Electric) 4" xfId="5909"/>
    <cellStyle name="_VC 6.15.06 update on 06GRC power costs.xls Chart 1_Rebuttal Power Costs_Electric Rev Req Model (2009 GRC) Rebuttal" xfId="5910"/>
    <cellStyle name="_VC 6.15.06 update on 06GRC power costs.xls Chart 1_Rebuttal Power Costs_Electric Rev Req Model (2009 GRC) Rebuttal 2" xfId="5911"/>
    <cellStyle name="_VC 6.15.06 update on 06GRC power costs.xls Chart 1_Rebuttal Power Costs_Electric Rev Req Model (2009 GRC) Rebuttal 2 2" xfId="5912"/>
    <cellStyle name="_VC 6.15.06 update on 06GRC power costs.xls Chart 1_Rebuttal Power Costs_Electric Rev Req Model (2009 GRC) Rebuttal 3" xfId="5913"/>
    <cellStyle name="_VC 6.15.06 update on 06GRC power costs.xls Chart 1_Rebuttal Power Costs_Electric Rev Req Model (2009 GRC) Rebuttal 4" xfId="5914"/>
    <cellStyle name="_VC 6.15.06 update on 06GRC power costs.xls Chart 1_Rebuttal Power Costs_Electric Rev Req Model (2009 GRC) Rebuttal REmoval of New  WH Solar AdjustMI" xfId="5915"/>
    <cellStyle name="_VC 6.15.06 update on 06GRC power costs.xls Chart 1_Rebuttal Power Costs_Electric Rev Req Model (2009 GRC) Rebuttal REmoval of New  WH Solar AdjustMI 2" xfId="5916"/>
    <cellStyle name="_VC 6.15.06 update on 06GRC power costs.xls Chart 1_Rebuttal Power Costs_Electric Rev Req Model (2009 GRC) Rebuttal REmoval of New  WH Solar AdjustMI 2 2" xfId="5917"/>
    <cellStyle name="_VC 6.15.06 update on 06GRC power costs.xls Chart 1_Rebuttal Power Costs_Electric Rev Req Model (2009 GRC) Rebuttal REmoval of New  WH Solar AdjustMI 3" xfId="5918"/>
    <cellStyle name="_VC 6.15.06 update on 06GRC power costs.xls Chart 1_Rebuttal Power Costs_Electric Rev Req Model (2009 GRC) Rebuttal REmoval of New  WH Solar AdjustMI 4" xfId="5919"/>
    <cellStyle name="_VC 6.15.06 update on 06GRC power costs.xls Chart 1_Rebuttal Power Costs_Electric Rev Req Model (2009 GRC) Revised 01-18-2010" xfId="5920"/>
    <cellStyle name="_VC 6.15.06 update on 06GRC power costs.xls Chart 1_Rebuttal Power Costs_Electric Rev Req Model (2009 GRC) Revised 01-18-2010 2" xfId="5921"/>
    <cellStyle name="_VC 6.15.06 update on 06GRC power costs.xls Chart 1_Rebuttal Power Costs_Electric Rev Req Model (2009 GRC) Revised 01-18-2010 2 2" xfId="5922"/>
    <cellStyle name="_VC 6.15.06 update on 06GRC power costs.xls Chart 1_Rebuttal Power Costs_Electric Rev Req Model (2009 GRC) Revised 01-18-2010 3" xfId="5923"/>
    <cellStyle name="_VC 6.15.06 update on 06GRC power costs.xls Chart 1_Rebuttal Power Costs_Electric Rev Req Model (2009 GRC) Revised 01-18-2010 4" xfId="5924"/>
    <cellStyle name="_VC 6.15.06 update on 06GRC power costs.xls Chart 1_Rebuttal Power Costs_Final Order Electric EXHIBIT A-1" xfId="5925"/>
    <cellStyle name="_VC 6.15.06 update on 06GRC power costs.xls Chart 1_Rebuttal Power Costs_Final Order Electric EXHIBIT A-1 2" xfId="5926"/>
    <cellStyle name="_VC 6.15.06 update on 06GRC power costs.xls Chart 1_Rebuttal Power Costs_Final Order Electric EXHIBIT A-1 2 2" xfId="5927"/>
    <cellStyle name="_VC 6.15.06 update on 06GRC power costs.xls Chart 1_Rebuttal Power Costs_Final Order Electric EXHIBIT A-1 3" xfId="5928"/>
    <cellStyle name="_VC 6.15.06 update on 06GRC power costs.xls Chart 1_Rebuttal Power Costs_Final Order Electric EXHIBIT A-1 4" xfId="5929"/>
    <cellStyle name="_VC 6.15.06 update on 06GRC power costs.xls Chart 1_ROR &amp; CONV FACTOR" xfId="5930"/>
    <cellStyle name="_VC 6.15.06 update on 06GRC power costs.xls Chart 1_ROR &amp; CONV FACTOR 2" xfId="5931"/>
    <cellStyle name="_VC 6.15.06 update on 06GRC power costs.xls Chart 1_ROR &amp; CONV FACTOR 2 2" xfId="5932"/>
    <cellStyle name="_VC 6.15.06 update on 06GRC power costs.xls Chart 1_ROR &amp; CONV FACTOR 3" xfId="5933"/>
    <cellStyle name="_VC 6.15.06 update on 06GRC power costs.xls Chart 1_ROR 5.02" xfId="5934"/>
    <cellStyle name="_VC 6.15.06 update on 06GRC power costs.xls Chart 1_ROR 5.02 2" xfId="5935"/>
    <cellStyle name="_VC 6.15.06 update on 06GRC power costs.xls Chart 1_ROR 5.02 2 2" xfId="5936"/>
    <cellStyle name="_VC 6.15.06 update on 06GRC power costs.xls Chart 1_ROR 5.02 3" xfId="5937"/>
    <cellStyle name="_VC 6.15.06 update on 06GRC power costs.xls Chart 1_Wind Integration 10GRC" xfId="5938"/>
    <cellStyle name="_VC 6.15.06 update on 06GRC power costs.xls Chart 1_Wind Integration 10GRC 2" xfId="5939"/>
    <cellStyle name="_VC 6.15.06 update on 06GRC power costs.xls Chart 2" xfId="5940"/>
    <cellStyle name="_VC 6.15.06 update on 06GRC power costs.xls Chart 2 2" xfId="5941"/>
    <cellStyle name="_VC 6.15.06 update on 06GRC power costs.xls Chart 2 2 2" xfId="5942"/>
    <cellStyle name="_VC 6.15.06 update on 06GRC power costs.xls Chart 2 2 2 2" xfId="5943"/>
    <cellStyle name="_VC 6.15.06 update on 06GRC power costs.xls Chart 2 2 3" xfId="5944"/>
    <cellStyle name="_VC 6.15.06 update on 06GRC power costs.xls Chart 2 3" xfId="5945"/>
    <cellStyle name="_VC 6.15.06 update on 06GRC power costs.xls Chart 2 3 2" xfId="5946"/>
    <cellStyle name="_VC 6.15.06 update on 06GRC power costs.xls Chart 2 3 2 2" xfId="5947"/>
    <cellStyle name="_VC 6.15.06 update on 06GRC power costs.xls Chart 2 3 3" xfId="5948"/>
    <cellStyle name="_VC 6.15.06 update on 06GRC power costs.xls Chart 2 3 3 2" xfId="5949"/>
    <cellStyle name="_VC 6.15.06 update on 06GRC power costs.xls Chart 2 3 4" xfId="5950"/>
    <cellStyle name="_VC 6.15.06 update on 06GRC power costs.xls Chart 2 3 4 2" xfId="5951"/>
    <cellStyle name="_VC 6.15.06 update on 06GRC power costs.xls Chart 2 4" xfId="5952"/>
    <cellStyle name="_VC 6.15.06 update on 06GRC power costs.xls Chart 2 4 2" xfId="5953"/>
    <cellStyle name="_VC 6.15.06 update on 06GRC power costs.xls Chart 2 5" xfId="5954"/>
    <cellStyle name="_VC 6.15.06 update on 06GRC power costs.xls Chart 2 6" xfId="5955"/>
    <cellStyle name="_VC 6.15.06 update on 06GRC power costs.xls Chart 2 7" xfId="5956"/>
    <cellStyle name="_VC 6.15.06 update on 06GRC power costs.xls Chart 2_04 07E Wild Horse Wind Expansion (C) (2)" xfId="5957"/>
    <cellStyle name="_VC 6.15.06 update on 06GRC power costs.xls Chart 2_04 07E Wild Horse Wind Expansion (C) (2) 2" xfId="5958"/>
    <cellStyle name="_VC 6.15.06 update on 06GRC power costs.xls Chart 2_04 07E Wild Horse Wind Expansion (C) (2) 2 2" xfId="5959"/>
    <cellStyle name="_VC 6.15.06 update on 06GRC power costs.xls Chart 2_04 07E Wild Horse Wind Expansion (C) (2) 3" xfId="5960"/>
    <cellStyle name="_VC 6.15.06 update on 06GRC power costs.xls Chart 2_04 07E Wild Horse Wind Expansion (C) (2) 4" xfId="5961"/>
    <cellStyle name="_VC 6.15.06 update on 06GRC power costs.xls Chart 2_04 07E Wild Horse Wind Expansion (C) (2)_Adj Bench DR 3 for Initial Briefs (Electric)" xfId="5962"/>
    <cellStyle name="_VC 6.15.06 update on 06GRC power costs.xls Chart 2_04 07E Wild Horse Wind Expansion (C) (2)_Adj Bench DR 3 for Initial Briefs (Electric) 2" xfId="5963"/>
    <cellStyle name="_VC 6.15.06 update on 06GRC power costs.xls Chart 2_04 07E Wild Horse Wind Expansion (C) (2)_Adj Bench DR 3 for Initial Briefs (Electric) 2 2" xfId="5964"/>
    <cellStyle name="_VC 6.15.06 update on 06GRC power costs.xls Chart 2_04 07E Wild Horse Wind Expansion (C) (2)_Adj Bench DR 3 for Initial Briefs (Electric) 3" xfId="5965"/>
    <cellStyle name="_VC 6.15.06 update on 06GRC power costs.xls Chart 2_04 07E Wild Horse Wind Expansion (C) (2)_Adj Bench DR 3 for Initial Briefs (Electric) 4" xfId="5966"/>
    <cellStyle name="_VC 6.15.06 update on 06GRC power costs.xls Chart 2_04 07E Wild Horse Wind Expansion (C) (2)_Book1" xfId="5967"/>
    <cellStyle name="_VC 6.15.06 update on 06GRC power costs.xls Chart 2_04 07E Wild Horse Wind Expansion (C) (2)_Electric Rev Req Model (2009 GRC) " xfId="5968"/>
    <cellStyle name="_VC 6.15.06 update on 06GRC power costs.xls Chart 2_04 07E Wild Horse Wind Expansion (C) (2)_Electric Rev Req Model (2009 GRC)  2" xfId="5969"/>
    <cellStyle name="_VC 6.15.06 update on 06GRC power costs.xls Chart 2_04 07E Wild Horse Wind Expansion (C) (2)_Electric Rev Req Model (2009 GRC)  2 2" xfId="5970"/>
    <cellStyle name="_VC 6.15.06 update on 06GRC power costs.xls Chart 2_04 07E Wild Horse Wind Expansion (C) (2)_Electric Rev Req Model (2009 GRC)  3" xfId="5971"/>
    <cellStyle name="_VC 6.15.06 update on 06GRC power costs.xls Chart 2_04 07E Wild Horse Wind Expansion (C) (2)_Electric Rev Req Model (2009 GRC)  4" xfId="5972"/>
    <cellStyle name="_VC 6.15.06 update on 06GRC power costs.xls Chart 2_04 07E Wild Horse Wind Expansion (C) (2)_Electric Rev Req Model (2009 GRC) Rebuttal" xfId="5973"/>
    <cellStyle name="_VC 6.15.06 update on 06GRC power costs.xls Chart 2_04 07E Wild Horse Wind Expansion (C) (2)_Electric Rev Req Model (2009 GRC) Rebuttal 2" xfId="5974"/>
    <cellStyle name="_VC 6.15.06 update on 06GRC power costs.xls Chart 2_04 07E Wild Horse Wind Expansion (C) (2)_Electric Rev Req Model (2009 GRC) Rebuttal 2 2" xfId="5975"/>
    <cellStyle name="_VC 6.15.06 update on 06GRC power costs.xls Chart 2_04 07E Wild Horse Wind Expansion (C) (2)_Electric Rev Req Model (2009 GRC) Rebuttal 3" xfId="5976"/>
    <cellStyle name="_VC 6.15.06 update on 06GRC power costs.xls Chart 2_04 07E Wild Horse Wind Expansion (C) (2)_Electric Rev Req Model (2009 GRC) Rebuttal 4" xfId="5977"/>
    <cellStyle name="_VC 6.15.06 update on 06GRC power costs.xls Chart 2_04 07E Wild Horse Wind Expansion (C) (2)_Electric Rev Req Model (2009 GRC) Rebuttal REmoval of New  WH Solar AdjustMI" xfId="5978"/>
    <cellStyle name="_VC 6.15.06 update on 06GRC power costs.xls Chart 2_04 07E Wild Horse Wind Expansion (C) (2)_Electric Rev Req Model (2009 GRC) Rebuttal REmoval of New  WH Solar AdjustMI 2" xfId="5979"/>
    <cellStyle name="_VC 6.15.06 update on 06GRC power costs.xls Chart 2_04 07E Wild Horse Wind Expansion (C) (2)_Electric Rev Req Model (2009 GRC) Rebuttal REmoval of New  WH Solar AdjustMI 2 2" xfId="5980"/>
    <cellStyle name="_VC 6.15.06 update on 06GRC power costs.xls Chart 2_04 07E Wild Horse Wind Expansion (C) (2)_Electric Rev Req Model (2009 GRC) Rebuttal REmoval of New  WH Solar AdjustMI 3" xfId="5981"/>
    <cellStyle name="_VC 6.15.06 update on 06GRC power costs.xls Chart 2_04 07E Wild Horse Wind Expansion (C) (2)_Electric Rev Req Model (2009 GRC) Rebuttal REmoval of New  WH Solar AdjustMI 4" xfId="5982"/>
    <cellStyle name="_VC 6.15.06 update on 06GRC power costs.xls Chart 2_04 07E Wild Horse Wind Expansion (C) (2)_Electric Rev Req Model (2009 GRC) Revised 01-18-2010" xfId="5983"/>
    <cellStyle name="_VC 6.15.06 update on 06GRC power costs.xls Chart 2_04 07E Wild Horse Wind Expansion (C) (2)_Electric Rev Req Model (2009 GRC) Revised 01-18-2010 2" xfId="5984"/>
    <cellStyle name="_VC 6.15.06 update on 06GRC power costs.xls Chart 2_04 07E Wild Horse Wind Expansion (C) (2)_Electric Rev Req Model (2009 GRC) Revised 01-18-2010 2 2" xfId="5985"/>
    <cellStyle name="_VC 6.15.06 update on 06GRC power costs.xls Chart 2_04 07E Wild Horse Wind Expansion (C) (2)_Electric Rev Req Model (2009 GRC) Revised 01-18-2010 3" xfId="5986"/>
    <cellStyle name="_VC 6.15.06 update on 06GRC power costs.xls Chart 2_04 07E Wild Horse Wind Expansion (C) (2)_Electric Rev Req Model (2009 GRC) Revised 01-18-2010 4" xfId="5987"/>
    <cellStyle name="_VC 6.15.06 update on 06GRC power costs.xls Chart 2_04 07E Wild Horse Wind Expansion (C) (2)_Electric Rev Req Model (2010 GRC)" xfId="5988"/>
    <cellStyle name="_VC 6.15.06 update on 06GRC power costs.xls Chart 2_04 07E Wild Horse Wind Expansion (C) (2)_Electric Rev Req Model (2010 GRC) SF" xfId="5989"/>
    <cellStyle name="_VC 6.15.06 update on 06GRC power costs.xls Chart 2_04 07E Wild Horse Wind Expansion (C) (2)_Final Order Electric EXHIBIT A-1" xfId="5990"/>
    <cellStyle name="_VC 6.15.06 update on 06GRC power costs.xls Chart 2_04 07E Wild Horse Wind Expansion (C) (2)_Final Order Electric EXHIBIT A-1 2" xfId="5991"/>
    <cellStyle name="_VC 6.15.06 update on 06GRC power costs.xls Chart 2_04 07E Wild Horse Wind Expansion (C) (2)_Final Order Electric EXHIBIT A-1 2 2" xfId="5992"/>
    <cellStyle name="_VC 6.15.06 update on 06GRC power costs.xls Chart 2_04 07E Wild Horse Wind Expansion (C) (2)_Final Order Electric EXHIBIT A-1 3" xfId="5993"/>
    <cellStyle name="_VC 6.15.06 update on 06GRC power costs.xls Chart 2_04 07E Wild Horse Wind Expansion (C) (2)_Final Order Electric EXHIBIT A-1 4" xfId="5994"/>
    <cellStyle name="_VC 6.15.06 update on 06GRC power costs.xls Chart 2_04 07E Wild Horse Wind Expansion (C) (2)_TENASKA REGULATORY ASSET" xfId="5995"/>
    <cellStyle name="_VC 6.15.06 update on 06GRC power costs.xls Chart 2_04 07E Wild Horse Wind Expansion (C) (2)_TENASKA REGULATORY ASSET 2" xfId="5996"/>
    <cellStyle name="_VC 6.15.06 update on 06GRC power costs.xls Chart 2_04 07E Wild Horse Wind Expansion (C) (2)_TENASKA REGULATORY ASSET 2 2" xfId="5997"/>
    <cellStyle name="_VC 6.15.06 update on 06GRC power costs.xls Chart 2_04 07E Wild Horse Wind Expansion (C) (2)_TENASKA REGULATORY ASSET 3" xfId="5998"/>
    <cellStyle name="_VC 6.15.06 update on 06GRC power costs.xls Chart 2_04 07E Wild Horse Wind Expansion (C) (2)_TENASKA REGULATORY ASSET 4" xfId="5999"/>
    <cellStyle name="_VC 6.15.06 update on 06GRC power costs.xls Chart 2_16.37E Wild Horse Expansion DeferralRevwrkingfile SF" xfId="6000"/>
    <cellStyle name="_VC 6.15.06 update on 06GRC power costs.xls Chart 2_16.37E Wild Horse Expansion DeferralRevwrkingfile SF 2" xfId="6001"/>
    <cellStyle name="_VC 6.15.06 update on 06GRC power costs.xls Chart 2_16.37E Wild Horse Expansion DeferralRevwrkingfile SF 2 2" xfId="6002"/>
    <cellStyle name="_VC 6.15.06 update on 06GRC power costs.xls Chart 2_16.37E Wild Horse Expansion DeferralRevwrkingfile SF 3" xfId="6003"/>
    <cellStyle name="_VC 6.15.06 update on 06GRC power costs.xls Chart 2_16.37E Wild Horse Expansion DeferralRevwrkingfile SF 4" xfId="6004"/>
    <cellStyle name="_VC 6.15.06 update on 06GRC power costs.xls Chart 2_2009 Compliance Filing PCA Exhibits for GRC" xfId="6005"/>
    <cellStyle name="_VC 6.15.06 update on 06GRC power costs.xls Chart 2_2009 Compliance Filing PCA Exhibits for GRC 2" xfId="6006"/>
    <cellStyle name="_VC 6.15.06 update on 06GRC power costs.xls Chart 2_2009 GRC Compl Filing - Exhibit D" xfId="6007"/>
    <cellStyle name="_VC 6.15.06 update on 06GRC power costs.xls Chart 2_2009 GRC Compl Filing - Exhibit D 2" xfId="6008"/>
    <cellStyle name="_VC 6.15.06 update on 06GRC power costs.xls Chart 2_2009 GRC Compl Filing - Exhibit D 3" xfId="6009"/>
    <cellStyle name="_VC 6.15.06 update on 06GRC power costs.xls Chart 2_3.01 Income Statement" xfId="6010"/>
    <cellStyle name="_VC 6.15.06 update on 06GRC power costs.xls Chart 2_4 31 Regulatory Assets and Liabilities  7 06- Exhibit D" xfId="6011"/>
    <cellStyle name="_VC 6.15.06 update on 06GRC power costs.xls Chart 2_4 31 Regulatory Assets and Liabilities  7 06- Exhibit D 2" xfId="6012"/>
    <cellStyle name="_VC 6.15.06 update on 06GRC power costs.xls Chart 2_4 31 Regulatory Assets and Liabilities  7 06- Exhibit D 2 2" xfId="6013"/>
    <cellStyle name="_VC 6.15.06 update on 06GRC power costs.xls Chart 2_4 31 Regulatory Assets and Liabilities  7 06- Exhibit D 3" xfId="6014"/>
    <cellStyle name="_VC 6.15.06 update on 06GRC power costs.xls Chart 2_4 31 Regulatory Assets and Liabilities  7 06- Exhibit D 4" xfId="6015"/>
    <cellStyle name="_VC 6.15.06 update on 06GRC power costs.xls Chart 2_4 31 Regulatory Assets and Liabilities  7 06- Exhibit D_NIM Summary" xfId="6016"/>
    <cellStyle name="_VC 6.15.06 update on 06GRC power costs.xls Chart 2_4 31 Regulatory Assets and Liabilities  7 06- Exhibit D_NIM Summary 2" xfId="6017"/>
    <cellStyle name="_VC 6.15.06 update on 06GRC power costs.xls Chart 2_4 32 Regulatory Assets and Liabilities  7 06- Exhibit D" xfId="6018"/>
    <cellStyle name="_VC 6.15.06 update on 06GRC power costs.xls Chart 2_4 32 Regulatory Assets and Liabilities  7 06- Exhibit D 2" xfId="6019"/>
    <cellStyle name="_VC 6.15.06 update on 06GRC power costs.xls Chart 2_4 32 Regulatory Assets and Liabilities  7 06- Exhibit D 2 2" xfId="6020"/>
    <cellStyle name="_VC 6.15.06 update on 06GRC power costs.xls Chart 2_4 32 Regulatory Assets and Liabilities  7 06- Exhibit D 3" xfId="6021"/>
    <cellStyle name="_VC 6.15.06 update on 06GRC power costs.xls Chart 2_4 32 Regulatory Assets and Liabilities  7 06- Exhibit D 4" xfId="6022"/>
    <cellStyle name="_VC 6.15.06 update on 06GRC power costs.xls Chart 2_4 32 Regulatory Assets and Liabilities  7 06- Exhibit D_NIM Summary" xfId="6023"/>
    <cellStyle name="_VC 6.15.06 update on 06GRC power costs.xls Chart 2_4 32 Regulatory Assets and Liabilities  7 06- Exhibit D_NIM Summary 2" xfId="6024"/>
    <cellStyle name="_VC 6.15.06 update on 06GRC power costs.xls Chart 2_ACCOUNTS" xfId="6025"/>
    <cellStyle name="_VC 6.15.06 update on 06GRC power costs.xls Chart 2_AURORA Total New" xfId="6026"/>
    <cellStyle name="_VC 6.15.06 update on 06GRC power costs.xls Chart 2_AURORA Total New 2" xfId="6027"/>
    <cellStyle name="_VC 6.15.06 update on 06GRC power costs.xls Chart 2_Book2" xfId="6028"/>
    <cellStyle name="_VC 6.15.06 update on 06GRC power costs.xls Chart 2_Book2 2" xfId="6029"/>
    <cellStyle name="_VC 6.15.06 update on 06GRC power costs.xls Chart 2_Book2 2 2" xfId="6030"/>
    <cellStyle name="_VC 6.15.06 update on 06GRC power costs.xls Chart 2_Book2 3" xfId="6031"/>
    <cellStyle name="_VC 6.15.06 update on 06GRC power costs.xls Chart 2_Book2 4" xfId="6032"/>
    <cellStyle name="_VC 6.15.06 update on 06GRC power costs.xls Chart 2_Book2_Adj Bench DR 3 for Initial Briefs (Electric)" xfId="6033"/>
    <cellStyle name="_VC 6.15.06 update on 06GRC power costs.xls Chart 2_Book2_Adj Bench DR 3 for Initial Briefs (Electric) 2" xfId="6034"/>
    <cellStyle name="_VC 6.15.06 update on 06GRC power costs.xls Chart 2_Book2_Adj Bench DR 3 for Initial Briefs (Electric) 2 2" xfId="6035"/>
    <cellStyle name="_VC 6.15.06 update on 06GRC power costs.xls Chart 2_Book2_Adj Bench DR 3 for Initial Briefs (Electric) 3" xfId="6036"/>
    <cellStyle name="_VC 6.15.06 update on 06GRC power costs.xls Chart 2_Book2_Adj Bench DR 3 for Initial Briefs (Electric) 4" xfId="6037"/>
    <cellStyle name="_VC 6.15.06 update on 06GRC power costs.xls Chart 2_Book2_Electric Rev Req Model (2009 GRC) Rebuttal" xfId="6038"/>
    <cellStyle name="_VC 6.15.06 update on 06GRC power costs.xls Chart 2_Book2_Electric Rev Req Model (2009 GRC) Rebuttal 2" xfId="6039"/>
    <cellStyle name="_VC 6.15.06 update on 06GRC power costs.xls Chart 2_Book2_Electric Rev Req Model (2009 GRC) Rebuttal 2 2" xfId="6040"/>
    <cellStyle name="_VC 6.15.06 update on 06GRC power costs.xls Chart 2_Book2_Electric Rev Req Model (2009 GRC) Rebuttal 3" xfId="6041"/>
    <cellStyle name="_VC 6.15.06 update on 06GRC power costs.xls Chart 2_Book2_Electric Rev Req Model (2009 GRC) Rebuttal 4" xfId="6042"/>
    <cellStyle name="_VC 6.15.06 update on 06GRC power costs.xls Chart 2_Book2_Electric Rev Req Model (2009 GRC) Rebuttal REmoval of New  WH Solar AdjustMI" xfId="6043"/>
    <cellStyle name="_VC 6.15.06 update on 06GRC power costs.xls Chart 2_Book2_Electric Rev Req Model (2009 GRC) Rebuttal REmoval of New  WH Solar AdjustMI 2" xfId="6044"/>
    <cellStyle name="_VC 6.15.06 update on 06GRC power costs.xls Chart 2_Book2_Electric Rev Req Model (2009 GRC) Rebuttal REmoval of New  WH Solar AdjustMI 2 2" xfId="6045"/>
    <cellStyle name="_VC 6.15.06 update on 06GRC power costs.xls Chart 2_Book2_Electric Rev Req Model (2009 GRC) Rebuttal REmoval of New  WH Solar AdjustMI 3" xfId="6046"/>
    <cellStyle name="_VC 6.15.06 update on 06GRC power costs.xls Chart 2_Book2_Electric Rev Req Model (2009 GRC) Rebuttal REmoval of New  WH Solar AdjustMI 4" xfId="6047"/>
    <cellStyle name="_VC 6.15.06 update on 06GRC power costs.xls Chart 2_Book2_Electric Rev Req Model (2009 GRC) Revised 01-18-2010" xfId="6048"/>
    <cellStyle name="_VC 6.15.06 update on 06GRC power costs.xls Chart 2_Book2_Electric Rev Req Model (2009 GRC) Revised 01-18-2010 2" xfId="6049"/>
    <cellStyle name="_VC 6.15.06 update on 06GRC power costs.xls Chart 2_Book2_Electric Rev Req Model (2009 GRC) Revised 01-18-2010 2 2" xfId="6050"/>
    <cellStyle name="_VC 6.15.06 update on 06GRC power costs.xls Chart 2_Book2_Electric Rev Req Model (2009 GRC) Revised 01-18-2010 3" xfId="6051"/>
    <cellStyle name="_VC 6.15.06 update on 06GRC power costs.xls Chart 2_Book2_Electric Rev Req Model (2009 GRC) Revised 01-18-2010 4" xfId="6052"/>
    <cellStyle name="_VC 6.15.06 update on 06GRC power costs.xls Chart 2_Book2_Final Order Electric EXHIBIT A-1" xfId="6053"/>
    <cellStyle name="_VC 6.15.06 update on 06GRC power costs.xls Chart 2_Book2_Final Order Electric EXHIBIT A-1 2" xfId="6054"/>
    <cellStyle name="_VC 6.15.06 update on 06GRC power costs.xls Chart 2_Book2_Final Order Electric EXHIBIT A-1 2 2" xfId="6055"/>
    <cellStyle name="_VC 6.15.06 update on 06GRC power costs.xls Chart 2_Book2_Final Order Electric EXHIBIT A-1 3" xfId="6056"/>
    <cellStyle name="_VC 6.15.06 update on 06GRC power costs.xls Chart 2_Book2_Final Order Electric EXHIBIT A-1 4" xfId="6057"/>
    <cellStyle name="_VC 6.15.06 update on 06GRC power costs.xls Chart 2_Book4" xfId="6058"/>
    <cellStyle name="_VC 6.15.06 update on 06GRC power costs.xls Chart 2_Book4 2" xfId="6059"/>
    <cellStyle name="_VC 6.15.06 update on 06GRC power costs.xls Chart 2_Book4 2 2" xfId="6060"/>
    <cellStyle name="_VC 6.15.06 update on 06GRC power costs.xls Chart 2_Book4 3" xfId="6061"/>
    <cellStyle name="_VC 6.15.06 update on 06GRC power costs.xls Chart 2_Book4 4" xfId="6062"/>
    <cellStyle name="_VC 6.15.06 update on 06GRC power costs.xls Chart 2_Book9" xfId="6063"/>
    <cellStyle name="_VC 6.15.06 update on 06GRC power costs.xls Chart 2_Book9 2" xfId="6064"/>
    <cellStyle name="_VC 6.15.06 update on 06GRC power costs.xls Chart 2_Book9 2 2" xfId="6065"/>
    <cellStyle name="_VC 6.15.06 update on 06GRC power costs.xls Chart 2_Book9 3" xfId="6066"/>
    <cellStyle name="_VC 6.15.06 update on 06GRC power costs.xls Chart 2_Book9 4" xfId="6067"/>
    <cellStyle name="_VC 6.15.06 update on 06GRC power costs.xls Chart 2_Chelan PUD Power Costs (8-10)" xfId="6068"/>
    <cellStyle name="_VC 6.15.06 update on 06GRC power costs.xls Chart 2_Gas Rev Req Model (2010 GRC)" xfId="6069"/>
    <cellStyle name="_VC 6.15.06 update on 06GRC power costs.xls Chart 2_INPUTS" xfId="6070"/>
    <cellStyle name="_VC 6.15.06 update on 06GRC power costs.xls Chart 2_INPUTS 2" xfId="6071"/>
    <cellStyle name="_VC 6.15.06 update on 06GRC power costs.xls Chart 2_INPUTS 2 2" xfId="6072"/>
    <cellStyle name="_VC 6.15.06 update on 06GRC power costs.xls Chart 2_INPUTS 3" xfId="6073"/>
    <cellStyle name="_VC 6.15.06 update on 06GRC power costs.xls Chart 2_NIM Summary" xfId="6074"/>
    <cellStyle name="_VC 6.15.06 update on 06GRC power costs.xls Chart 2_NIM Summary 09GRC" xfId="6075"/>
    <cellStyle name="_VC 6.15.06 update on 06GRC power costs.xls Chart 2_NIM Summary 09GRC 2" xfId="6076"/>
    <cellStyle name="_VC 6.15.06 update on 06GRC power costs.xls Chart 2_NIM Summary 2" xfId="6077"/>
    <cellStyle name="_VC 6.15.06 update on 06GRC power costs.xls Chart 2_NIM Summary 3" xfId="6078"/>
    <cellStyle name="_VC 6.15.06 update on 06GRC power costs.xls Chart 2_NIM Summary 4" xfId="6079"/>
    <cellStyle name="_VC 6.15.06 update on 06GRC power costs.xls Chart 2_NIM Summary 5" xfId="6080"/>
    <cellStyle name="_VC 6.15.06 update on 06GRC power costs.xls Chart 2_NIM Summary 6" xfId="6081"/>
    <cellStyle name="_VC 6.15.06 update on 06GRC power costs.xls Chart 2_NIM Summary 7" xfId="6082"/>
    <cellStyle name="_VC 6.15.06 update on 06GRC power costs.xls Chart 2_NIM Summary 8" xfId="6083"/>
    <cellStyle name="_VC 6.15.06 update on 06GRC power costs.xls Chart 2_NIM Summary 9" xfId="6084"/>
    <cellStyle name="_VC 6.15.06 update on 06GRC power costs.xls Chart 2_PCA 10 -  Exhibit D from A Kellogg Jan 2011" xfId="6085"/>
    <cellStyle name="_VC 6.15.06 update on 06GRC power costs.xls Chart 2_PCA 10 -  Exhibit D from A Kellogg July 2011" xfId="6086"/>
    <cellStyle name="_VC 6.15.06 update on 06GRC power costs.xls Chart 2_PCA 10 -  Exhibit D from S Free Rcv'd 12-11" xfId="6087"/>
    <cellStyle name="_VC 6.15.06 update on 06GRC power costs.xls Chart 2_PCA 9 -  Exhibit D April 2010" xfId="6088"/>
    <cellStyle name="_VC 6.15.06 update on 06GRC power costs.xls Chart 2_PCA 9 -  Exhibit D April 2010 (3)" xfId="6089"/>
    <cellStyle name="_VC 6.15.06 update on 06GRC power costs.xls Chart 2_PCA 9 -  Exhibit D April 2010 (3) 2" xfId="6090"/>
    <cellStyle name="_VC 6.15.06 update on 06GRC power costs.xls Chart 2_PCA 9 -  Exhibit D April 2010 2" xfId="6091"/>
    <cellStyle name="_VC 6.15.06 update on 06GRC power costs.xls Chart 2_PCA 9 -  Exhibit D April 2010 3" xfId="6092"/>
    <cellStyle name="_VC 6.15.06 update on 06GRC power costs.xls Chart 2_PCA 9 -  Exhibit D Nov 2010" xfId="6093"/>
    <cellStyle name="_VC 6.15.06 update on 06GRC power costs.xls Chart 2_PCA 9 -  Exhibit D Nov 2010 2" xfId="6094"/>
    <cellStyle name="_VC 6.15.06 update on 06GRC power costs.xls Chart 2_PCA 9 - Exhibit D at August 2010" xfId="6095"/>
    <cellStyle name="_VC 6.15.06 update on 06GRC power costs.xls Chart 2_PCA 9 - Exhibit D at August 2010 2" xfId="6096"/>
    <cellStyle name="_VC 6.15.06 update on 06GRC power costs.xls Chart 2_PCA 9 - Exhibit D June 2010 GRC" xfId="6097"/>
    <cellStyle name="_VC 6.15.06 update on 06GRC power costs.xls Chart 2_PCA 9 - Exhibit D June 2010 GRC 2" xfId="6098"/>
    <cellStyle name="_VC 6.15.06 update on 06GRC power costs.xls Chart 2_Power Costs - Comparison bx Rbtl-Staff-Jt-PC" xfId="6099"/>
    <cellStyle name="_VC 6.15.06 update on 06GRC power costs.xls Chart 2_Power Costs - Comparison bx Rbtl-Staff-Jt-PC 2" xfId="6100"/>
    <cellStyle name="_VC 6.15.06 update on 06GRC power costs.xls Chart 2_Power Costs - Comparison bx Rbtl-Staff-Jt-PC 2 2" xfId="6101"/>
    <cellStyle name="_VC 6.15.06 update on 06GRC power costs.xls Chart 2_Power Costs - Comparison bx Rbtl-Staff-Jt-PC 3" xfId="6102"/>
    <cellStyle name="_VC 6.15.06 update on 06GRC power costs.xls Chart 2_Power Costs - Comparison bx Rbtl-Staff-Jt-PC 4" xfId="6103"/>
    <cellStyle name="_VC 6.15.06 update on 06GRC power costs.xls Chart 2_Power Costs - Comparison bx Rbtl-Staff-Jt-PC_Adj Bench DR 3 for Initial Briefs (Electric)" xfId="6104"/>
    <cellStyle name="_VC 6.15.06 update on 06GRC power costs.xls Chart 2_Power Costs - Comparison bx Rbtl-Staff-Jt-PC_Adj Bench DR 3 for Initial Briefs (Electric) 2" xfId="6105"/>
    <cellStyle name="_VC 6.15.06 update on 06GRC power costs.xls Chart 2_Power Costs - Comparison bx Rbtl-Staff-Jt-PC_Adj Bench DR 3 for Initial Briefs (Electric) 2 2" xfId="6106"/>
    <cellStyle name="_VC 6.15.06 update on 06GRC power costs.xls Chart 2_Power Costs - Comparison bx Rbtl-Staff-Jt-PC_Adj Bench DR 3 for Initial Briefs (Electric) 3" xfId="6107"/>
    <cellStyle name="_VC 6.15.06 update on 06GRC power costs.xls Chart 2_Power Costs - Comparison bx Rbtl-Staff-Jt-PC_Adj Bench DR 3 for Initial Briefs (Electric) 4" xfId="6108"/>
    <cellStyle name="_VC 6.15.06 update on 06GRC power costs.xls Chart 2_Power Costs - Comparison bx Rbtl-Staff-Jt-PC_Electric Rev Req Model (2009 GRC) Rebuttal" xfId="6109"/>
    <cellStyle name="_VC 6.15.06 update on 06GRC power costs.xls Chart 2_Power Costs - Comparison bx Rbtl-Staff-Jt-PC_Electric Rev Req Model (2009 GRC) Rebuttal 2" xfId="6110"/>
    <cellStyle name="_VC 6.15.06 update on 06GRC power costs.xls Chart 2_Power Costs - Comparison bx Rbtl-Staff-Jt-PC_Electric Rev Req Model (2009 GRC) Rebuttal 2 2" xfId="6111"/>
    <cellStyle name="_VC 6.15.06 update on 06GRC power costs.xls Chart 2_Power Costs - Comparison bx Rbtl-Staff-Jt-PC_Electric Rev Req Model (2009 GRC) Rebuttal 3" xfId="6112"/>
    <cellStyle name="_VC 6.15.06 update on 06GRC power costs.xls Chart 2_Power Costs - Comparison bx Rbtl-Staff-Jt-PC_Electric Rev Req Model (2009 GRC) Rebuttal 4" xfId="6113"/>
    <cellStyle name="_VC 6.15.06 update on 06GRC power costs.xls Chart 2_Power Costs - Comparison bx Rbtl-Staff-Jt-PC_Electric Rev Req Model (2009 GRC) Rebuttal REmoval of New  WH Solar AdjustMI" xfId="6114"/>
    <cellStyle name="_VC 6.15.06 update on 06GRC power costs.xls Chart 2_Power Costs - Comparison bx Rbtl-Staff-Jt-PC_Electric Rev Req Model (2009 GRC) Rebuttal REmoval of New  WH Solar AdjustMI 2" xfId="6115"/>
    <cellStyle name="_VC 6.15.06 update on 06GRC power costs.xls Chart 2_Power Costs - Comparison bx Rbtl-Staff-Jt-PC_Electric Rev Req Model (2009 GRC) Rebuttal REmoval of New  WH Solar AdjustMI 2 2" xfId="6116"/>
    <cellStyle name="_VC 6.15.06 update on 06GRC power costs.xls Chart 2_Power Costs - Comparison bx Rbtl-Staff-Jt-PC_Electric Rev Req Model (2009 GRC) Rebuttal REmoval of New  WH Solar AdjustMI 3" xfId="6117"/>
    <cellStyle name="_VC 6.15.06 update on 06GRC power costs.xls Chart 2_Power Costs - Comparison bx Rbtl-Staff-Jt-PC_Electric Rev Req Model (2009 GRC) Rebuttal REmoval of New  WH Solar AdjustMI 4" xfId="6118"/>
    <cellStyle name="_VC 6.15.06 update on 06GRC power costs.xls Chart 2_Power Costs - Comparison bx Rbtl-Staff-Jt-PC_Electric Rev Req Model (2009 GRC) Revised 01-18-2010" xfId="6119"/>
    <cellStyle name="_VC 6.15.06 update on 06GRC power costs.xls Chart 2_Power Costs - Comparison bx Rbtl-Staff-Jt-PC_Electric Rev Req Model (2009 GRC) Revised 01-18-2010 2" xfId="6120"/>
    <cellStyle name="_VC 6.15.06 update on 06GRC power costs.xls Chart 2_Power Costs - Comparison bx Rbtl-Staff-Jt-PC_Electric Rev Req Model (2009 GRC) Revised 01-18-2010 2 2" xfId="6121"/>
    <cellStyle name="_VC 6.15.06 update on 06GRC power costs.xls Chart 2_Power Costs - Comparison bx Rbtl-Staff-Jt-PC_Electric Rev Req Model (2009 GRC) Revised 01-18-2010 3" xfId="6122"/>
    <cellStyle name="_VC 6.15.06 update on 06GRC power costs.xls Chart 2_Power Costs - Comparison bx Rbtl-Staff-Jt-PC_Electric Rev Req Model (2009 GRC) Revised 01-18-2010 4" xfId="6123"/>
    <cellStyle name="_VC 6.15.06 update on 06GRC power costs.xls Chart 2_Power Costs - Comparison bx Rbtl-Staff-Jt-PC_Final Order Electric EXHIBIT A-1" xfId="6124"/>
    <cellStyle name="_VC 6.15.06 update on 06GRC power costs.xls Chart 2_Power Costs - Comparison bx Rbtl-Staff-Jt-PC_Final Order Electric EXHIBIT A-1 2" xfId="6125"/>
    <cellStyle name="_VC 6.15.06 update on 06GRC power costs.xls Chart 2_Power Costs - Comparison bx Rbtl-Staff-Jt-PC_Final Order Electric EXHIBIT A-1 2 2" xfId="6126"/>
    <cellStyle name="_VC 6.15.06 update on 06GRC power costs.xls Chart 2_Power Costs - Comparison bx Rbtl-Staff-Jt-PC_Final Order Electric EXHIBIT A-1 3" xfId="6127"/>
    <cellStyle name="_VC 6.15.06 update on 06GRC power costs.xls Chart 2_Power Costs - Comparison bx Rbtl-Staff-Jt-PC_Final Order Electric EXHIBIT A-1 4" xfId="6128"/>
    <cellStyle name="_VC 6.15.06 update on 06GRC power costs.xls Chart 2_Production Adj 4.37" xfId="6129"/>
    <cellStyle name="_VC 6.15.06 update on 06GRC power costs.xls Chart 2_Production Adj 4.37 2" xfId="6130"/>
    <cellStyle name="_VC 6.15.06 update on 06GRC power costs.xls Chart 2_Production Adj 4.37 2 2" xfId="6131"/>
    <cellStyle name="_VC 6.15.06 update on 06GRC power costs.xls Chart 2_Production Adj 4.37 3" xfId="6132"/>
    <cellStyle name="_VC 6.15.06 update on 06GRC power costs.xls Chart 2_Purchased Power Adj 4.03" xfId="6133"/>
    <cellStyle name="_VC 6.15.06 update on 06GRC power costs.xls Chart 2_Purchased Power Adj 4.03 2" xfId="6134"/>
    <cellStyle name="_VC 6.15.06 update on 06GRC power costs.xls Chart 2_Purchased Power Adj 4.03 2 2" xfId="6135"/>
    <cellStyle name="_VC 6.15.06 update on 06GRC power costs.xls Chart 2_Purchased Power Adj 4.03 3" xfId="6136"/>
    <cellStyle name="_VC 6.15.06 update on 06GRC power costs.xls Chart 2_Rebuttal Power Costs" xfId="6137"/>
    <cellStyle name="_VC 6.15.06 update on 06GRC power costs.xls Chart 2_Rebuttal Power Costs 2" xfId="6138"/>
    <cellStyle name="_VC 6.15.06 update on 06GRC power costs.xls Chart 2_Rebuttal Power Costs 2 2" xfId="6139"/>
    <cellStyle name="_VC 6.15.06 update on 06GRC power costs.xls Chart 2_Rebuttal Power Costs 3" xfId="6140"/>
    <cellStyle name="_VC 6.15.06 update on 06GRC power costs.xls Chart 2_Rebuttal Power Costs 4" xfId="6141"/>
    <cellStyle name="_VC 6.15.06 update on 06GRC power costs.xls Chart 2_Rebuttal Power Costs_Adj Bench DR 3 for Initial Briefs (Electric)" xfId="6142"/>
    <cellStyle name="_VC 6.15.06 update on 06GRC power costs.xls Chart 2_Rebuttal Power Costs_Adj Bench DR 3 for Initial Briefs (Electric) 2" xfId="6143"/>
    <cellStyle name="_VC 6.15.06 update on 06GRC power costs.xls Chart 2_Rebuttal Power Costs_Adj Bench DR 3 for Initial Briefs (Electric) 2 2" xfId="6144"/>
    <cellStyle name="_VC 6.15.06 update on 06GRC power costs.xls Chart 2_Rebuttal Power Costs_Adj Bench DR 3 for Initial Briefs (Electric) 3" xfId="6145"/>
    <cellStyle name="_VC 6.15.06 update on 06GRC power costs.xls Chart 2_Rebuttal Power Costs_Adj Bench DR 3 for Initial Briefs (Electric) 4" xfId="6146"/>
    <cellStyle name="_VC 6.15.06 update on 06GRC power costs.xls Chart 2_Rebuttal Power Costs_Electric Rev Req Model (2009 GRC) Rebuttal" xfId="6147"/>
    <cellStyle name="_VC 6.15.06 update on 06GRC power costs.xls Chart 2_Rebuttal Power Costs_Electric Rev Req Model (2009 GRC) Rebuttal 2" xfId="6148"/>
    <cellStyle name="_VC 6.15.06 update on 06GRC power costs.xls Chart 2_Rebuttal Power Costs_Electric Rev Req Model (2009 GRC) Rebuttal 2 2" xfId="6149"/>
    <cellStyle name="_VC 6.15.06 update on 06GRC power costs.xls Chart 2_Rebuttal Power Costs_Electric Rev Req Model (2009 GRC) Rebuttal 3" xfId="6150"/>
    <cellStyle name="_VC 6.15.06 update on 06GRC power costs.xls Chart 2_Rebuttal Power Costs_Electric Rev Req Model (2009 GRC) Rebuttal 4" xfId="6151"/>
    <cellStyle name="_VC 6.15.06 update on 06GRC power costs.xls Chart 2_Rebuttal Power Costs_Electric Rev Req Model (2009 GRC) Rebuttal REmoval of New  WH Solar AdjustMI" xfId="6152"/>
    <cellStyle name="_VC 6.15.06 update on 06GRC power costs.xls Chart 2_Rebuttal Power Costs_Electric Rev Req Model (2009 GRC) Rebuttal REmoval of New  WH Solar AdjustMI 2" xfId="6153"/>
    <cellStyle name="_VC 6.15.06 update on 06GRC power costs.xls Chart 2_Rebuttal Power Costs_Electric Rev Req Model (2009 GRC) Rebuttal REmoval of New  WH Solar AdjustMI 2 2" xfId="6154"/>
    <cellStyle name="_VC 6.15.06 update on 06GRC power costs.xls Chart 2_Rebuttal Power Costs_Electric Rev Req Model (2009 GRC) Rebuttal REmoval of New  WH Solar AdjustMI 3" xfId="6155"/>
    <cellStyle name="_VC 6.15.06 update on 06GRC power costs.xls Chart 2_Rebuttal Power Costs_Electric Rev Req Model (2009 GRC) Rebuttal REmoval of New  WH Solar AdjustMI 4" xfId="6156"/>
    <cellStyle name="_VC 6.15.06 update on 06GRC power costs.xls Chart 2_Rebuttal Power Costs_Electric Rev Req Model (2009 GRC) Revised 01-18-2010" xfId="6157"/>
    <cellStyle name="_VC 6.15.06 update on 06GRC power costs.xls Chart 2_Rebuttal Power Costs_Electric Rev Req Model (2009 GRC) Revised 01-18-2010 2" xfId="6158"/>
    <cellStyle name="_VC 6.15.06 update on 06GRC power costs.xls Chart 2_Rebuttal Power Costs_Electric Rev Req Model (2009 GRC) Revised 01-18-2010 2 2" xfId="6159"/>
    <cellStyle name="_VC 6.15.06 update on 06GRC power costs.xls Chart 2_Rebuttal Power Costs_Electric Rev Req Model (2009 GRC) Revised 01-18-2010 3" xfId="6160"/>
    <cellStyle name="_VC 6.15.06 update on 06GRC power costs.xls Chart 2_Rebuttal Power Costs_Electric Rev Req Model (2009 GRC) Revised 01-18-2010 4" xfId="6161"/>
    <cellStyle name="_VC 6.15.06 update on 06GRC power costs.xls Chart 2_Rebuttal Power Costs_Final Order Electric EXHIBIT A-1" xfId="6162"/>
    <cellStyle name="_VC 6.15.06 update on 06GRC power costs.xls Chart 2_Rebuttal Power Costs_Final Order Electric EXHIBIT A-1 2" xfId="6163"/>
    <cellStyle name="_VC 6.15.06 update on 06GRC power costs.xls Chart 2_Rebuttal Power Costs_Final Order Electric EXHIBIT A-1 2 2" xfId="6164"/>
    <cellStyle name="_VC 6.15.06 update on 06GRC power costs.xls Chart 2_Rebuttal Power Costs_Final Order Electric EXHIBIT A-1 3" xfId="6165"/>
    <cellStyle name="_VC 6.15.06 update on 06GRC power costs.xls Chart 2_Rebuttal Power Costs_Final Order Electric EXHIBIT A-1 4" xfId="6166"/>
    <cellStyle name="_VC 6.15.06 update on 06GRC power costs.xls Chart 2_ROR &amp; CONV FACTOR" xfId="6167"/>
    <cellStyle name="_VC 6.15.06 update on 06GRC power costs.xls Chart 2_ROR &amp; CONV FACTOR 2" xfId="6168"/>
    <cellStyle name="_VC 6.15.06 update on 06GRC power costs.xls Chart 2_ROR &amp; CONV FACTOR 2 2" xfId="6169"/>
    <cellStyle name="_VC 6.15.06 update on 06GRC power costs.xls Chart 2_ROR &amp; CONV FACTOR 3" xfId="6170"/>
    <cellStyle name="_VC 6.15.06 update on 06GRC power costs.xls Chart 2_ROR 5.02" xfId="6171"/>
    <cellStyle name="_VC 6.15.06 update on 06GRC power costs.xls Chart 2_ROR 5.02 2" xfId="6172"/>
    <cellStyle name="_VC 6.15.06 update on 06GRC power costs.xls Chart 2_ROR 5.02 2 2" xfId="6173"/>
    <cellStyle name="_VC 6.15.06 update on 06GRC power costs.xls Chart 2_ROR 5.02 3" xfId="6174"/>
    <cellStyle name="_VC 6.15.06 update on 06GRC power costs.xls Chart 2_Wind Integration 10GRC" xfId="6175"/>
    <cellStyle name="_VC 6.15.06 update on 06GRC power costs.xls Chart 2_Wind Integration 10GRC 2" xfId="6176"/>
    <cellStyle name="_VC 6.15.06 update on 06GRC power costs.xls Chart 3" xfId="6177"/>
    <cellStyle name="_VC 6.15.06 update on 06GRC power costs.xls Chart 3 2" xfId="6178"/>
    <cellStyle name="_VC 6.15.06 update on 06GRC power costs.xls Chart 3 2 2" xfId="6179"/>
    <cellStyle name="_VC 6.15.06 update on 06GRC power costs.xls Chart 3 2 2 2" xfId="6180"/>
    <cellStyle name="_VC 6.15.06 update on 06GRC power costs.xls Chart 3 2 3" xfId="6181"/>
    <cellStyle name="_VC 6.15.06 update on 06GRC power costs.xls Chart 3 3" xfId="6182"/>
    <cellStyle name="_VC 6.15.06 update on 06GRC power costs.xls Chart 3 3 2" xfId="6183"/>
    <cellStyle name="_VC 6.15.06 update on 06GRC power costs.xls Chart 3 3 2 2" xfId="6184"/>
    <cellStyle name="_VC 6.15.06 update on 06GRC power costs.xls Chart 3 3 3" xfId="6185"/>
    <cellStyle name="_VC 6.15.06 update on 06GRC power costs.xls Chart 3 3 3 2" xfId="6186"/>
    <cellStyle name="_VC 6.15.06 update on 06GRC power costs.xls Chart 3 3 4" xfId="6187"/>
    <cellStyle name="_VC 6.15.06 update on 06GRC power costs.xls Chart 3 3 4 2" xfId="6188"/>
    <cellStyle name="_VC 6.15.06 update on 06GRC power costs.xls Chart 3 4" xfId="6189"/>
    <cellStyle name="_VC 6.15.06 update on 06GRC power costs.xls Chart 3 4 2" xfId="6190"/>
    <cellStyle name="_VC 6.15.06 update on 06GRC power costs.xls Chart 3 5" xfId="6191"/>
    <cellStyle name="_VC 6.15.06 update on 06GRC power costs.xls Chart 3 6" xfId="6192"/>
    <cellStyle name="_VC 6.15.06 update on 06GRC power costs.xls Chart 3 7" xfId="6193"/>
    <cellStyle name="_VC 6.15.06 update on 06GRC power costs.xls Chart 3_04 07E Wild Horse Wind Expansion (C) (2)" xfId="6194"/>
    <cellStyle name="_VC 6.15.06 update on 06GRC power costs.xls Chart 3_04 07E Wild Horse Wind Expansion (C) (2) 2" xfId="6195"/>
    <cellStyle name="_VC 6.15.06 update on 06GRC power costs.xls Chart 3_04 07E Wild Horse Wind Expansion (C) (2) 2 2" xfId="6196"/>
    <cellStyle name="_VC 6.15.06 update on 06GRC power costs.xls Chart 3_04 07E Wild Horse Wind Expansion (C) (2) 3" xfId="6197"/>
    <cellStyle name="_VC 6.15.06 update on 06GRC power costs.xls Chart 3_04 07E Wild Horse Wind Expansion (C) (2) 4" xfId="6198"/>
    <cellStyle name="_VC 6.15.06 update on 06GRC power costs.xls Chart 3_04 07E Wild Horse Wind Expansion (C) (2)_Adj Bench DR 3 for Initial Briefs (Electric)" xfId="6199"/>
    <cellStyle name="_VC 6.15.06 update on 06GRC power costs.xls Chart 3_04 07E Wild Horse Wind Expansion (C) (2)_Adj Bench DR 3 for Initial Briefs (Electric) 2" xfId="6200"/>
    <cellStyle name="_VC 6.15.06 update on 06GRC power costs.xls Chart 3_04 07E Wild Horse Wind Expansion (C) (2)_Adj Bench DR 3 for Initial Briefs (Electric) 2 2" xfId="6201"/>
    <cellStyle name="_VC 6.15.06 update on 06GRC power costs.xls Chart 3_04 07E Wild Horse Wind Expansion (C) (2)_Adj Bench DR 3 for Initial Briefs (Electric) 3" xfId="6202"/>
    <cellStyle name="_VC 6.15.06 update on 06GRC power costs.xls Chart 3_04 07E Wild Horse Wind Expansion (C) (2)_Adj Bench DR 3 for Initial Briefs (Electric) 4" xfId="6203"/>
    <cellStyle name="_VC 6.15.06 update on 06GRC power costs.xls Chart 3_04 07E Wild Horse Wind Expansion (C) (2)_Book1" xfId="6204"/>
    <cellStyle name="_VC 6.15.06 update on 06GRC power costs.xls Chart 3_04 07E Wild Horse Wind Expansion (C) (2)_Electric Rev Req Model (2009 GRC) " xfId="6205"/>
    <cellStyle name="_VC 6.15.06 update on 06GRC power costs.xls Chart 3_04 07E Wild Horse Wind Expansion (C) (2)_Electric Rev Req Model (2009 GRC)  2" xfId="6206"/>
    <cellStyle name="_VC 6.15.06 update on 06GRC power costs.xls Chart 3_04 07E Wild Horse Wind Expansion (C) (2)_Electric Rev Req Model (2009 GRC)  2 2" xfId="6207"/>
    <cellStyle name="_VC 6.15.06 update on 06GRC power costs.xls Chart 3_04 07E Wild Horse Wind Expansion (C) (2)_Electric Rev Req Model (2009 GRC)  3" xfId="6208"/>
    <cellStyle name="_VC 6.15.06 update on 06GRC power costs.xls Chart 3_04 07E Wild Horse Wind Expansion (C) (2)_Electric Rev Req Model (2009 GRC)  4" xfId="6209"/>
    <cellStyle name="_VC 6.15.06 update on 06GRC power costs.xls Chart 3_04 07E Wild Horse Wind Expansion (C) (2)_Electric Rev Req Model (2009 GRC) Rebuttal" xfId="6210"/>
    <cellStyle name="_VC 6.15.06 update on 06GRC power costs.xls Chart 3_04 07E Wild Horse Wind Expansion (C) (2)_Electric Rev Req Model (2009 GRC) Rebuttal 2" xfId="6211"/>
    <cellStyle name="_VC 6.15.06 update on 06GRC power costs.xls Chart 3_04 07E Wild Horse Wind Expansion (C) (2)_Electric Rev Req Model (2009 GRC) Rebuttal 2 2" xfId="6212"/>
    <cellStyle name="_VC 6.15.06 update on 06GRC power costs.xls Chart 3_04 07E Wild Horse Wind Expansion (C) (2)_Electric Rev Req Model (2009 GRC) Rebuttal 3" xfId="6213"/>
    <cellStyle name="_VC 6.15.06 update on 06GRC power costs.xls Chart 3_04 07E Wild Horse Wind Expansion (C) (2)_Electric Rev Req Model (2009 GRC) Rebuttal 4" xfId="6214"/>
    <cellStyle name="_VC 6.15.06 update on 06GRC power costs.xls Chart 3_04 07E Wild Horse Wind Expansion (C) (2)_Electric Rev Req Model (2009 GRC) Rebuttal REmoval of New  WH Solar AdjustMI" xfId="6215"/>
    <cellStyle name="_VC 6.15.06 update on 06GRC power costs.xls Chart 3_04 07E Wild Horse Wind Expansion (C) (2)_Electric Rev Req Model (2009 GRC) Rebuttal REmoval of New  WH Solar AdjustMI 2" xfId="6216"/>
    <cellStyle name="_VC 6.15.06 update on 06GRC power costs.xls Chart 3_04 07E Wild Horse Wind Expansion (C) (2)_Electric Rev Req Model (2009 GRC) Rebuttal REmoval of New  WH Solar AdjustMI 2 2" xfId="6217"/>
    <cellStyle name="_VC 6.15.06 update on 06GRC power costs.xls Chart 3_04 07E Wild Horse Wind Expansion (C) (2)_Electric Rev Req Model (2009 GRC) Rebuttal REmoval of New  WH Solar AdjustMI 3" xfId="6218"/>
    <cellStyle name="_VC 6.15.06 update on 06GRC power costs.xls Chart 3_04 07E Wild Horse Wind Expansion (C) (2)_Electric Rev Req Model (2009 GRC) Rebuttal REmoval of New  WH Solar AdjustMI 4" xfId="6219"/>
    <cellStyle name="_VC 6.15.06 update on 06GRC power costs.xls Chart 3_04 07E Wild Horse Wind Expansion (C) (2)_Electric Rev Req Model (2009 GRC) Revised 01-18-2010" xfId="6220"/>
    <cellStyle name="_VC 6.15.06 update on 06GRC power costs.xls Chart 3_04 07E Wild Horse Wind Expansion (C) (2)_Electric Rev Req Model (2009 GRC) Revised 01-18-2010 2" xfId="6221"/>
    <cellStyle name="_VC 6.15.06 update on 06GRC power costs.xls Chart 3_04 07E Wild Horse Wind Expansion (C) (2)_Electric Rev Req Model (2009 GRC) Revised 01-18-2010 2 2" xfId="6222"/>
    <cellStyle name="_VC 6.15.06 update on 06GRC power costs.xls Chart 3_04 07E Wild Horse Wind Expansion (C) (2)_Electric Rev Req Model (2009 GRC) Revised 01-18-2010 3" xfId="6223"/>
    <cellStyle name="_VC 6.15.06 update on 06GRC power costs.xls Chart 3_04 07E Wild Horse Wind Expansion (C) (2)_Electric Rev Req Model (2009 GRC) Revised 01-18-2010 4" xfId="6224"/>
    <cellStyle name="_VC 6.15.06 update on 06GRC power costs.xls Chart 3_04 07E Wild Horse Wind Expansion (C) (2)_Electric Rev Req Model (2010 GRC)" xfId="6225"/>
    <cellStyle name="_VC 6.15.06 update on 06GRC power costs.xls Chart 3_04 07E Wild Horse Wind Expansion (C) (2)_Electric Rev Req Model (2010 GRC) SF" xfId="6226"/>
    <cellStyle name="_VC 6.15.06 update on 06GRC power costs.xls Chart 3_04 07E Wild Horse Wind Expansion (C) (2)_Final Order Electric EXHIBIT A-1" xfId="6227"/>
    <cellStyle name="_VC 6.15.06 update on 06GRC power costs.xls Chart 3_04 07E Wild Horse Wind Expansion (C) (2)_Final Order Electric EXHIBIT A-1 2" xfId="6228"/>
    <cellStyle name="_VC 6.15.06 update on 06GRC power costs.xls Chart 3_04 07E Wild Horse Wind Expansion (C) (2)_Final Order Electric EXHIBIT A-1 2 2" xfId="6229"/>
    <cellStyle name="_VC 6.15.06 update on 06GRC power costs.xls Chart 3_04 07E Wild Horse Wind Expansion (C) (2)_Final Order Electric EXHIBIT A-1 3" xfId="6230"/>
    <cellStyle name="_VC 6.15.06 update on 06GRC power costs.xls Chart 3_04 07E Wild Horse Wind Expansion (C) (2)_Final Order Electric EXHIBIT A-1 4" xfId="6231"/>
    <cellStyle name="_VC 6.15.06 update on 06GRC power costs.xls Chart 3_04 07E Wild Horse Wind Expansion (C) (2)_TENASKA REGULATORY ASSET" xfId="6232"/>
    <cellStyle name="_VC 6.15.06 update on 06GRC power costs.xls Chart 3_04 07E Wild Horse Wind Expansion (C) (2)_TENASKA REGULATORY ASSET 2" xfId="6233"/>
    <cellStyle name="_VC 6.15.06 update on 06GRC power costs.xls Chart 3_04 07E Wild Horse Wind Expansion (C) (2)_TENASKA REGULATORY ASSET 2 2" xfId="6234"/>
    <cellStyle name="_VC 6.15.06 update on 06GRC power costs.xls Chart 3_04 07E Wild Horse Wind Expansion (C) (2)_TENASKA REGULATORY ASSET 3" xfId="6235"/>
    <cellStyle name="_VC 6.15.06 update on 06GRC power costs.xls Chart 3_04 07E Wild Horse Wind Expansion (C) (2)_TENASKA REGULATORY ASSET 4" xfId="6236"/>
    <cellStyle name="_VC 6.15.06 update on 06GRC power costs.xls Chart 3_16.37E Wild Horse Expansion DeferralRevwrkingfile SF" xfId="6237"/>
    <cellStyle name="_VC 6.15.06 update on 06GRC power costs.xls Chart 3_16.37E Wild Horse Expansion DeferralRevwrkingfile SF 2" xfId="6238"/>
    <cellStyle name="_VC 6.15.06 update on 06GRC power costs.xls Chart 3_16.37E Wild Horse Expansion DeferralRevwrkingfile SF 2 2" xfId="6239"/>
    <cellStyle name="_VC 6.15.06 update on 06GRC power costs.xls Chart 3_16.37E Wild Horse Expansion DeferralRevwrkingfile SF 3" xfId="6240"/>
    <cellStyle name="_VC 6.15.06 update on 06GRC power costs.xls Chart 3_16.37E Wild Horse Expansion DeferralRevwrkingfile SF 4" xfId="6241"/>
    <cellStyle name="_VC 6.15.06 update on 06GRC power costs.xls Chart 3_2009 Compliance Filing PCA Exhibits for GRC" xfId="6242"/>
    <cellStyle name="_VC 6.15.06 update on 06GRC power costs.xls Chart 3_2009 Compliance Filing PCA Exhibits for GRC 2" xfId="6243"/>
    <cellStyle name="_VC 6.15.06 update on 06GRC power costs.xls Chart 3_2009 GRC Compl Filing - Exhibit D" xfId="6244"/>
    <cellStyle name="_VC 6.15.06 update on 06GRC power costs.xls Chart 3_2009 GRC Compl Filing - Exhibit D 2" xfId="6245"/>
    <cellStyle name="_VC 6.15.06 update on 06GRC power costs.xls Chart 3_2009 GRC Compl Filing - Exhibit D 3" xfId="6246"/>
    <cellStyle name="_VC 6.15.06 update on 06GRC power costs.xls Chart 3_3.01 Income Statement" xfId="6247"/>
    <cellStyle name="_VC 6.15.06 update on 06GRC power costs.xls Chart 3_4 31 Regulatory Assets and Liabilities  7 06- Exhibit D" xfId="6248"/>
    <cellStyle name="_VC 6.15.06 update on 06GRC power costs.xls Chart 3_4 31 Regulatory Assets and Liabilities  7 06- Exhibit D 2" xfId="6249"/>
    <cellStyle name="_VC 6.15.06 update on 06GRC power costs.xls Chart 3_4 31 Regulatory Assets and Liabilities  7 06- Exhibit D 2 2" xfId="6250"/>
    <cellStyle name="_VC 6.15.06 update on 06GRC power costs.xls Chart 3_4 31 Regulatory Assets and Liabilities  7 06- Exhibit D 3" xfId="6251"/>
    <cellStyle name="_VC 6.15.06 update on 06GRC power costs.xls Chart 3_4 31 Regulatory Assets and Liabilities  7 06- Exhibit D 4" xfId="6252"/>
    <cellStyle name="_VC 6.15.06 update on 06GRC power costs.xls Chart 3_4 31 Regulatory Assets and Liabilities  7 06- Exhibit D_NIM Summary" xfId="6253"/>
    <cellStyle name="_VC 6.15.06 update on 06GRC power costs.xls Chart 3_4 31 Regulatory Assets and Liabilities  7 06- Exhibit D_NIM Summary 2" xfId="6254"/>
    <cellStyle name="_VC 6.15.06 update on 06GRC power costs.xls Chart 3_4 32 Regulatory Assets and Liabilities  7 06- Exhibit D" xfId="6255"/>
    <cellStyle name="_VC 6.15.06 update on 06GRC power costs.xls Chart 3_4 32 Regulatory Assets and Liabilities  7 06- Exhibit D 2" xfId="6256"/>
    <cellStyle name="_VC 6.15.06 update on 06GRC power costs.xls Chart 3_4 32 Regulatory Assets and Liabilities  7 06- Exhibit D 2 2" xfId="6257"/>
    <cellStyle name="_VC 6.15.06 update on 06GRC power costs.xls Chart 3_4 32 Regulatory Assets and Liabilities  7 06- Exhibit D 3" xfId="6258"/>
    <cellStyle name="_VC 6.15.06 update on 06GRC power costs.xls Chart 3_4 32 Regulatory Assets and Liabilities  7 06- Exhibit D 4" xfId="6259"/>
    <cellStyle name="_VC 6.15.06 update on 06GRC power costs.xls Chart 3_4 32 Regulatory Assets and Liabilities  7 06- Exhibit D_NIM Summary" xfId="6260"/>
    <cellStyle name="_VC 6.15.06 update on 06GRC power costs.xls Chart 3_4 32 Regulatory Assets and Liabilities  7 06- Exhibit D_NIM Summary 2" xfId="6261"/>
    <cellStyle name="_VC 6.15.06 update on 06GRC power costs.xls Chart 3_ACCOUNTS" xfId="6262"/>
    <cellStyle name="_VC 6.15.06 update on 06GRC power costs.xls Chart 3_AURORA Total New" xfId="6263"/>
    <cellStyle name="_VC 6.15.06 update on 06GRC power costs.xls Chart 3_AURORA Total New 2" xfId="6264"/>
    <cellStyle name="_VC 6.15.06 update on 06GRC power costs.xls Chart 3_Book2" xfId="6265"/>
    <cellStyle name="_VC 6.15.06 update on 06GRC power costs.xls Chart 3_Book2 2" xfId="6266"/>
    <cellStyle name="_VC 6.15.06 update on 06GRC power costs.xls Chart 3_Book2 2 2" xfId="6267"/>
    <cellStyle name="_VC 6.15.06 update on 06GRC power costs.xls Chart 3_Book2 3" xfId="6268"/>
    <cellStyle name="_VC 6.15.06 update on 06GRC power costs.xls Chart 3_Book2 4" xfId="6269"/>
    <cellStyle name="_VC 6.15.06 update on 06GRC power costs.xls Chart 3_Book2_Adj Bench DR 3 for Initial Briefs (Electric)" xfId="6270"/>
    <cellStyle name="_VC 6.15.06 update on 06GRC power costs.xls Chart 3_Book2_Adj Bench DR 3 for Initial Briefs (Electric) 2" xfId="6271"/>
    <cellStyle name="_VC 6.15.06 update on 06GRC power costs.xls Chart 3_Book2_Adj Bench DR 3 for Initial Briefs (Electric) 2 2" xfId="6272"/>
    <cellStyle name="_VC 6.15.06 update on 06GRC power costs.xls Chart 3_Book2_Adj Bench DR 3 for Initial Briefs (Electric) 3" xfId="6273"/>
    <cellStyle name="_VC 6.15.06 update on 06GRC power costs.xls Chart 3_Book2_Adj Bench DR 3 for Initial Briefs (Electric) 4" xfId="6274"/>
    <cellStyle name="_VC 6.15.06 update on 06GRC power costs.xls Chart 3_Book2_Electric Rev Req Model (2009 GRC) Rebuttal" xfId="6275"/>
    <cellStyle name="_VC 6.15.06 update on 06GRC power costs.xls Chart 3_Book2_Electric Rev Req Model (2009 GRC) Rebuttal 2" xfId="6276"/>
    <cellStyle name="_VC 6.15.06 update on 06GRC power costs.xls Chart 3_Book2_Electric Rev Req Model (2009 GRC) Rebuttal 2 2" xfId="6277"/>
    <cellStyle name="_VC 6.15.06 update on 06GRC power costs.xls Chart 3_Book2_Electric Rev Req Model (2009 GRC) Rebuttal 3" xfId="6278"/>
    <cellStyle name="_VC 6.15.06 update on 06GRC power costs.xls Chart 3_Book2_Electric Rev Req Model (2009 GRC) Rebuttal 4" xfId="6279"/>
    <cellStyle name="_VC 6.15.06 update on 06GRC power costs.xls Chart 3_Book2_Electric Rev Req Model (2009 GRC) Rebuttal REmoval of New  WH Solar AdjustMI" xfId="6280"/>
    <cellStyle name="_VC 6.15.06 update on 06GRC power costs.xls Chart 3_Book2_Electric Rev Req Model (2009 GRC) Rebuttal REmoval of New  WH Solar AdjustMI 2" xfId="6281"/>
    <cellStyle name="_VC 6.15.06 update on 06GRC power costs.xls Chart 3_Book2_Electric Rev Req Model (2009 GRC) Rebuttal REmoval of New  WH Solar AdjustMI 2 2" xfId="6282"/>
    <cellStyle name="_VC 6.15.06 update on 06GRC power costs.xls Chart 3_Book2_Electric Rev Req Model (2009 GRC) Rebuttal REmoval of New  WH Solar AdjustMI 3" xfId="6283"/>
    <cellStyle name="_VC 6.15.06 update on 06GRC power costs.xls Chart 3_Book2_Electric Rev Req Model (2009 GRC) Rebuttal REmoval of New  WH Solar AdjustMI 4" xfId="6284"/>
    <cellStyle name="_VC 6.15.06 update on 06GRC power costs.xls Chart 3_Book2_Electric Rev Req Model (2009 GRC) Revised 01-18-2010" xfId="6285"/>
    <cellStyle name="_VC 6.15.06 update on 06GRC power costs.xls Chart 3_Book2_Electric Rev Req Model (2009 GRC) Revised 01-18-2010 2" xfId="6286"/>
    <cellStyle name="_VC 6.15.06 update on 06GRC power costs.xls Chart 3_Book2_Electric Rev Req Model (2009 GRC) Revised 01-18-2010 2 2" xfId="6287"/>
    <cellStyle name="_VC 6.15.06 update on 06GRC power costs.xls Chart 3_Book2_Electric Rev Req Model (2009 GRC) Revised 01-18-2010 3" xfId="6288"/>
    <cellStyle name="_VC 6.15.06 update on 06GRC power costs.xls Chart 3_Book2_Electric Rev Req Model (2009 GRC) Revised 01-18-2010 4" xfId="6289"/>
    <cellStyle name="_VC 6.15.06 update on 06GRC power costs.xls Chart 3_Book2_Final Order Electric EXHIBIT A-1" xfId="6290"/>
    <cellStyle name="_VC 6.15.06 update on 06GRC power costs.xls Chart 3_Book2_Final Order Electric EXHIBIT A-1 2" xfId="6291"/>
    <cellStyle name="_VC 6.15.06 update on 06GRC power costs.xls Chart 3_Book2_Final Order Electric EXHIBIT A-1 2 2" xfId="6292"/>
    <cellStyle name="_VC 6.15.06 update on 06GRC power costs.xls Chart 3_Book2_Final Order Electric EXHIBIT A-1 3" xfId="6293"/>
    <cellStyle name="_VC 6.15.06 update on 06GRC power costs.xls Chart 3_Book2_Final Order Electric EXHIBIT A-1 4" xfId="6294"/>
    <cellStyle name="_VC 6.15.06 update on 06GRC power costs.xls Chart 3_Book4" xfId="6295"/>
    <cellStyle name="_VC 6.15.06 update on 06GRC power costs.xls Chart 3_Book4 2" xfId="6296"/>
    <cellStyle name="_VC 6.15.06 update on 06GRC power costs.xls Chart 3_Book4 2 2" xfId="6297"/>
    <cellStyle name="_VC 6.15.06 update on 06GRC power costs.xls Chart 3_Book4 3" xfId="6298"/>
    <cellStyle name="_VC 6.15.06 update on 06GRC power costs.xls Chart 3_Book4 4" xfId="6299"/>
    <cellStyle name="_VC 6.15.06 update on 06GRC power costs.xls Chart 3_Book9" xfId="6300"/>
    <cellStyle name="_VC 6.15.06 update on 06GRC power costs.xls Chart 3_Book9 2" xfId="6301"/>
    <cellStyle name="_VC 6.15.06 update on 06GRC power costs.xls Chart 3_Book9 2 2" xfId="6302"/>
    <cellStyle name="_VC 6.15.06 update on 06GRC power costs.xls Chart 3_Book9 3" xfId="6303"/>
    <cellStyle name="_VC 6.15.06 update on 06GRC power costs.xls Chart 3_Book9 4" xfId="6304"/>
    <cellStyle name="_VC 6.15.06 update on 06GRC power costs.xls Chart 3_Chelan PUD Power Costs (8-10)" xfId="6305"/>
    <cellStyle name="_VC 6.15.06 update on 06GRC power costs.xls Chart 3_Gas Rev Req Model (2010 GRC)" xfId="6306"/>
    <cellStyle name="_VC 6.15.06 update on 06GRC power costs.xls Chart 3_INPUTS" xfId="6307"/>
    <cellStyle name="_VC 6.15.06 update on 06GRC power costs.xls Chart 3_INPUTS 2" xfId="6308"/>
    <cellStyle name="_VC 6.15.06 update on 06GRC power costs.xls Chart 3_INPUTS 2 2" xfId="6309"/>
    <cellStyle name="_VC 6.15.06 update on 06GRC power costs.xls Chart 3_INPUTS 3" xfId="6310"/>
    <cellStyle name="_VC 6.15.06 update on 06GRC power costs.xls Chart 3_NIM Summary" xfId="6311"/>
    <cellStyle name="_VC 6.15.06 update on 06GRC power costs.xls Chart 3_NIM Summary 09GRC" xfId="6312"/>
    <cellStyle name="_VC 6.15.06 update on 06GRC power costs.xls Chart 3_NIM Summary 09GRC 2" xfId="6313"/>
    <cellStyle name="_VC 6.15.06 update on 06GRC power costs.xls Chart 3_NIM Summary 2" xfId="6314"/>
    <cellStyle name="_VC 6.15.06 update on 06GRC power costs.xls Chart 3_NIM Summary 3" xfId="6315"/>
    <cellStyle name="_VC 6.15.06 update on 06GRC power costs.xls Chart 3_NIM Summary 4" xfId="6316"/>
    <cellStyle name="_VC 6.15.06 update on 06GRC power costs.xls Chart 3_NIM Summary 5" xfId="6317"/>
    <cellStyle name="_VC 6.15.06 update on 06GRC power costs.xls Chart 3_NIM Summary 6" xfId="6318"/>
    <cellStyle name="_VC 6.15.06 update on 06GRC power costs.xls Chart 3_NIM Summary 7" xfId="6319"/>
    <cellStyle name="_VC 6.15.06 update on 06GRC power costs.xls Chart 3_NIM Summary 8" xfId="6320"/>
    <cellStyle name="_VC 6.15.06 update on 06GRC power costs.xls Chart 3_NIM Summary 9" xfId="6321"/>
    <cellStyle name="_VC 6.15.06 update on 06GRC power costs.xls Chart 3_PCA 10 -  Exhibit D from A Kellogg Jan 2011" xfId="6322"/>
    <cellStyle name="_VC 6.15.06 update on 06GRC power costs.xls Chart 3_PCA 10 -  Exhibit D from A Kellogg July 2011" xfId="6323"/>
    <cellStyle name="_VC 6.15.06 update on 06GRC power costs.xls Chart 3_PCA 10 -  Exhibit D from S Free Rcv'd 12-11" xfId="6324"/>
    <cellStyle name="_VC 6.15.06 update on 06GRC power costs.xls Chart 3_PCA 9 -  Exhibit D April 2010" xfId="6325"/>
    <cellStyle name="_VC 6.15.06 update on 06GRC power costs.xls Chart 3_PCA 9 -  Exhibit D April 2010 (3)" xfId="6326"/>
    <cellStyle name="_VC 6.15.06 update on 06GRC power costs.xls Chart 3_PCA 9 -  Exhibit D April 2010 (3) 2" xfId="6327"/>
    <cellStyle name="_VC 6.15.06 update on 06GRC power costs.xls Chart 3_PCA 9 -  Exhibit D April 2010 2" xfId="6328"/>
    <cellStyle name="_VC 6.15.06 update on 06GRC power costs.xls Chart 3_PCA 9 -  Exhibit D April 2010 3" xfId="6329"/>
    <cellStyle name="_VC 6.15.06 update on 06GRC power costs.xls Chart 3_PCA 9 -  Exhibit D Nov 2010" xfId="6330"/>
    <cellStyle name="_VC 6.15.06 update on 06GRC power costs.xls Chart 3_PCA 9 -  Exhibit D Nov 2010 2" xfId="6331"/>
    <cellStyle name="_VC 6.15.06 update on 06GRC power costs.xls Chart 3_PCA 9 - Exhibit D at August 2010" xfId="6332"/>
    <cellStyle name="_VC 6.15.06 update on 06GRC power costs.xls Chart 3_PCA 9 - Exhibit D at August 2010 2" xfId="6333"/>
    <cellStyle name="_VC 6.15.06 update on 06GRC power costs.xls Chart 3_PCA 9 - Exhibit D June 2010 GRC" xfId="6334"/>
    <cellStyle name="_VC 6.15.06 update on 06GRC power costs.xls Chart 3_PCA 9 - Exhibit D June 2010 GRC 2" xfId="6335"/>
    <cellStyle name="_VC 6.15.06 update on 06GRC power costs.xls Chart 3_Power Costs - Comparison bx Rbtl-Staff-Jt-PC" xfId="6336"/>
    <cellStyle name="_VC 6.15.06 update on 06GRC power costs.xls Chart 3_Power Costs - Comparison bx Rbtl-Staff-Jt-PC 2" xfId="6337"/>
    <cellStyle name="_VC 6.15.06 update on 06GRC power costs.xls Chart 3_Power Costs - Comparison bx Rbtl-Staff-Jt-PC 2 2" xfId="6338"/>
    <cellStyle name="_VC 6.15.06 update on 06GRC power costs.xls Chart 3_Power Costs - Comparison bx Rbtl-Staff-Jt-PC 3" xfId="6339"/>
    <cellStyle name="_VC 6.15.06 update on 06GRC power costs.xls Chart 3_Power Costs - Comparison bx Rbtl-Staff-Jt-PC 4" xfId="6340"/>
    <cellStyle name="_VC 6.15.06 update on 06GRC power costs.xls Chart 3_Power Costs - Comparison bx Rbtl-Staff-Jt-PC_Adj Bench DR 3 for Initial Briefs (Electric)" xfId="6341"/>
    <cellStyle name="_VC 6.15.06 update on 06GRC power costs.xls Chart 3_Power Costs - Comparison bx Rbtl-Staff-Jt-PC_Adj Bench DR 3 for Initial Briefs (Electric) 2" xfId="6342"/>
    <cellStyle name="_VC 6.15.06 update on 06GRC power costs.xls Chart 3_Power Costs - Comparison bx Rbtl-Staff-Jt-PC_Adj Bench DR 3 for Initial Briefs (Electric) 2 2" xfId="6343"/>
    <cellStyle name="_VC 6.15.06 update on 06GRC power costs.xls Chart 3_Power Costs - Comparison bx Rbtl-Staff-Jt-PC_Adj Bench DR 3 for Initial Briefs (Electric) 3" xfId="6344"/>
    <cellStyle name="_VC 6.15.06 update on 06GRC power costs.xls Chart 3_Power Costs - Comparison bx Rbtl-Staff-Jt-PC_Adj Bench DR 3 for Initial Briefs (Electric) 4" xfId="6345"/>
    <cellStyle name="_VC 6.15.06 update on 06GRC power costs.xls Chart 3_Power Costs - Comparison bx Rbtl-Staff-Jt-PC_Electric Rev Req Model (2009 GRC) Rebuttal" xfId="6346"/>
    <cellStyle name="_VC 6.15.06 update on 06GRC power costs.xls Chart 3_Power Costs - Comparison bx Rbtl-Staff-Jt-PC_Electric Rev Req Model (2009 GRC) Rebuttal 2" xfId="6347"/>
    <cellStyle name="_VC 6.15.06 update on 06GRC power costs.xls Chart 3_Power Costs - Comparison bx Rbtl-Staff-Jt-PC_Electric Rev Req Model (2009 GRC) Rebuttal 2 2" xfId="6348"/>
    <cellStyle name="_VC 6.15.06 update on 06GRC power costs.xls Chart 3_Power Costs - Comparison bx Rbtl-Staff-Jt-PC_Electric Rev Req Model (2009 GRC) Rebuttal 3" xfId="6349"/>
    <cellStyle name="_VC 6.15.06 update on 06GRC power costs.xls Chart 3_Power Costs - Comparison bx Rbtl-Staff-Jt-PC_Electric Rev Req Model (2009 GRC) Rebuttal 4" xfId="6350"/>
    <cellStyle name="_VC 6.15.06 update on 06GRC power costs.xls Chart 3_Power Costs - Comparison bx Rbtl-Staff-Jt-PC_Electric Rev Req Model (2009 GRC) Rebuttal REmoval of New  WH Solar AdjustMI" xfId="6351"/>
    <cellStyle name="_VC 6.15.06 update on 06GRC power costs.xls Chart 3_Power Costs - Comparison bx Rbtl-Staff-Jt-PC_Electric Rev Req Model (2009 GRC) Rebuttal REmoval of New  WH Solar AdjustMI 2" xfId="6352"/>
    <cellStyle name="_VC 6.15.06 update on 06GRC power costs.xls Chart 3_Power Costs - Comparison bx Rbtl-Staff-Jt-PC_Electric Rev Req Model (2009 GRC) Rebuttal REmoval of New  WH Solar AdjustMI 2 2" xfId="6353"/>
    <cellStyle name="_VC 6.15.06 update on 06GRC power costs.xls Chart 3_Power Costs - Comparison bx Rbtl-Staff-Jt-PC_Electric Rev Req Model (2009 GRC) Rebuttal REmoval of New  WH Solar AdjustMI 3" xfId="6354"/>
    <cellStyle name="_VC 6.15.06 update on 06GRC power costs.xls Chart 3_Power Costs - Comparison bx Rbtl-Staff-Jt-PC_Electric Rev Req Model (2009 GRC) Rebuttal REmoval of New  WH Solar AdjustMI 4" xfId="6355"/>
    <cellStyle name="_VC 6.15.06 update on 06GRC power costs.xls Chart 3_Power Costs - Comparison bx Rbtl-Staff-Jt-PC_Electric Rev Req Model (2009 GRC) Revised 01-18-2010" xfId="6356"/>
    <cellStyle name="_VC 6.15.06 update on 06GRC power costs.xls Chart 3_Power Costs - Comparison bx Rbtl-Staff-Jt-PC_Electric Rev Req Model (2009 GRC) Revised 01-18-2010 2" xfId="6357"/>
    <cellStyle name="_VC 6.15.06 update on 06GRC power costs.xls Chart 3_Power Costs - Comparison bx Rbtl-Staff-Jt-PC_Electric Rev Req Model (2009 GRC) Revised 01-18-2010 2 2" xfId="6358"/>
    <cellStyle name="_VC 6.15.06 update on 06GRC power costs.xls Chart 3_Power Costs - Comparison bx Rbtl-Staff-Jt-PC_Electric Rev Req Model (2009 GRC) Revised 01-18-2010 3" xfId="6359"/>
    <cellStyle name="_VC 6.15.06 update on 06GRC power costs.xls Chart 3_Power Costs - Comparison bx Rbtl-Staff-Jt-PC_Electric Rev Req Model (2009 GRC) Revised 01-18-2010 4" xfId="6360"/>
    <cellStyle name="_VC 6.15.06 update on 06GRC power costs.xls Chart 3_Power Costs - Comparison bx Rbtl-Staff-Jt-PC_Final Order Electric EXHIBIT A-1" xfId="6361"/>
    <cellStyle name="_VC 6.15.06 update on 06GRC power costs.xls Chart 3_Power Costs - Comparison bx Rbtl-Staff-Jt-PC_Final Order Electric EXHIBIT A-1 2" xfId="6362"/>
    <cellStyle name="_VC 6.15.06 update on 06GRC power costs.xls Chart 3_Power Costs - Comparison bx Rbtl-Staff-Jt-PC_Final Order Electric EXHIBIT A-1 2 2" xfId="6363"/>
    <cellStyle name="_VC 6.15.06 update on 06GRC power costs.xls Chart 3_Power Costs - Comparison bx Rbtl-Staff-Jt-PC_Final Order Electric EXHIBIT A-1 3" xfId="6364"/>
    <cellStyle name="_VC 6.15.06 update on 06GRC power costs.xls Chart 3_Power Costs - Comparison bx Rbtl-Staff-Jt-PC_Final Order Electric EXHIBIT A-1 4" xfId="6365"/>
    <cellStyle name="_VC 6.15.06 update on 06GRC power costs.xls Chart 3_Production Adj 4.37" xfId="6366"/>
    <cellStyle name="_VC 6.15.06 update on 06GRC power costs.xls Chart 3_Production Adj 4.37 2" xfId="6367"/>
    <cellStyle name="_VC 6.15.06 update on 06GRC power costs.xls Chart 3_Production Adj 4.37 2 2" xfId="6368"/>
    <cellStyle name="_VC 6.15.06 update on 06GRC power costs.xls Chart 3_Production Adj 4.37 3" xfId="6369"/>
    <cellStyle name="_VC 6.15.06 update on 06GRC power costs.xls Chart 3_Purchased Power Adj 4.03" xfId="6370"/>
    <cellStyle name="_VC 6.15.06 update on 06GRC power costs.xls Chart 3_Purchased Power Adj 4.03 2" xfId="6371"/>
    <cellStyle name="_VC 6.15.06 update on 06GRC power costs.xls Chart 3_Purchased Power Adj 4.03 2 2" xfId="6372"/>
    <cellStyle name="_VC 6.15.06 update on 06GRC power costs.xls Chart 3_Purchased Power Adj 4.03 3" xfId="6373"/>
    <cellStyle name="_VC 6.15.06 update on 06GRC power costs.xls Chart 3_Rebuttal Power Costs" xfId="6374"/>
    <cellStyle name="_VC 6.15.06 update on 06GRC power costs.xls Chart 3_Rebuttal Power Costs 2" xfId="6375"/>
    <cellStyle name="_VC 6.15.06 update on 06GRC power costs.xls Chart 3_Rebuttal Power Costs 2 2" xfId="6376"/>
    <cellStyle name="_VC 6.15.06 update on 06GRC power costs.xls Chart 3_Rebuttal Power Costs 3" xfId="6377"/>
    <cellStyle name="_VC 6.15.06 update on 06GRC power costs.xls Chart 3_Rebuttal Power Costs 4" xfId="6378"/>
    <cellStyle name="_VC 6.15.06 update on 06GRC power costs.xls Chart 3_Rebuttal Power Costs_Adj Bench DR 3 for Initial Briefs (Electric)" xfId="6379"/>
    <cellStyle name="_VC 6.15.06 update on 06GRC power costs.xls Chart 3_Rebuttal Power Costs_Adj Bench DR 3 for Initial Briefs (Electric) 2" xfId="6380"/>
    <cellStyle name="_VC 6.15.06 update on 06GRC power costs.xls Chart 3_Rebuttal Power Costs_Adj Bench DR 3 for Initial Briefs (Electric) 2 2" xfId="6381"/>
    <cellStyle name="_VC 6.15.06 update on 06GRC power costs.xls Chart 3_Rebuttal Power Costs_Adj Bench DR 3 for Initial Briefs (Electric) 3" xfId="6382"/>
    <cellStyle name="_VC 6.15.06 update on 06GRC power costs.xls Chart 3_Rebuttal Power Costs_Adj Bench DR 3 for Initial Briefs (Electric) 4" xfId="6383"/>
    <cellStyle name="_VC 6.15.06 update on 06GRC power costs.xls Chart 3_Rebuttal Power Costs_Electric Rev Req Model (2009 GRC) Rebuttal" xfId="6384"/>
    <cellStyle name="_VC 6.15.06 update on 06GRC power costs.xls Chart 3_Rebuttal Power Costs_Electric Rev Req Model (2009 GRC) Rebuttal 2" xfId="6385"/>
    <cellStyle name="_VC 6.15.06 update on 06GRC power costs.xls Chart 3_Rebuttal Power Costs_Electric Rev Req Model (2009 GRC) Rebuttal 2 2" xfId="6386"/>
    <cellStyle name="_VC 6.15.06 update on 06GRC power costs.xls Chart 3_Rebuttal Power Costs_Electric Rev Req Model (2009 GRC) Rebuttal 3" xfId="6387"/>
    <cellStyle name="_VC 6.15.06 update on 06GRC power costs.xls Chart 3_Rebuttal Power Costs_Electric Rev Req Model (2009 GRC) Rebuttal 4" xfId="6388"/>
    <cellStyle name="_VC 6.15.06 update on 06GRC power costs.xls Chart 3_Rebuttal Power Costs_Electric Rev Req Model (2009 GRC) Rebuttal REmoval of New  WH Solar AdjustMI" xfId="6389"/>
    <cellStyle name="_VC 6.15.06 update on 06GRC power costs.xls Chart 3_Rebuttal Power Costs_Electric Rev Req Model (2009 GRC) Rebuttal REmoval of New  WH Solar AdjustMI 2" xfId="6390"/>
    <cellStyle name="_VC 6.15.06 update on 06GRC power costs.xls Chart 3_Rebuttal Power Costs_Electric Rev Req Model (2009 GRC) Rebuttal REmoval of New  WH Solar AdjustMI 2 2" xfId="6391"/>
    <cellStyle name="_VC 6.15.06 update on 06GRC power costs.xls Chart 3_Rebuttal Power Costs_Electric Rev Req Model (2009 GRC) Rebuttal REmoval of New  WH Solar AdjustMI 3" xfId="6392"/>
    <cellStyle name="_VC 6.15.06 update on 06GRC power costs.xls Chart 3_Rebuttal Power Costs_Electric Rev Req Model (2009 GRC) Rebuttal REmoval of New  WH Solar AdjustMI 4" xfId="6393"/>
    <cellStyle name="_VC 6.15.06 update on 06GRC power costs.xls Chart 3_Rebuttal Power Costs_Electric Rev Req Model (2009 GRC) Revised 01-18-2010" xfId="6394"/>
    <cellStyle name="_VC 6.15.06 update on 06GRC power costs.xls Chart 3_Rebuttal Power Costs_Electric Rev Req Model (2009 GRC) Revised 01-18-2010 2" xfId="6395"/>
    <cellStyle name="_VC 6.15.06 update on 06GRC power costs.xls Chart 3_Rebuttal Power Costs_Electric Rev Req Model (2009 GRC) Revised 01-18-2010 2 2" xfId="6396"/>
    <cellStyle name="_VC 6.15.06 update on 06GRC power costs.xls Chart 3_Rebuttal Power Costs_Electric Rev Req Model (2009 GRC) Revised 01-18-2010 3" xfId="6397"/>
    <cellStyle name="_VC 6.15.06 update on 06GRC power costs.xls Chart 3_Rebuttal Power Costs_Electric Rev Req Model (2009 GRC) Revised 01-18-2010 4" xfId="6398"/>
    <cellStyle name="_VC 6.15.06 update on 06GRC power costs.xls Chart 3_Rebuttal Power Costs_Final Order Electric EXHIBIT A-1" xfId="6399"/>
    <cellStyle name="_VC 6.15.06 update on 06GRC power costs.xls Chart 3_Rebuttal Power Costs_Final Order Electric EXHIBIT A-1 2" xfId="6400"/>
    <cellStyle name="_VC 6.15.06 update on 06GRC power costs.xls Chart 3_Rebuttal Power Costs_Final Order Electric EXHIBIT A-1 2 2" xfId="6401"/>
    <cellStyle name="_VC 6.15.06 update on 06GRC power costs.xls Chart 3_Rebuttal Power Costs_Final Order Electric EXHIBIT A-1 3" xfId="6402"/>
    <cellStyle name="_VC 6.15.06 update on 06GRC power costs.xls Chart 3_Rebuttal Power Costs_Final Order Electric EXHIBIT A-1 4" xfId="6403"/>
    <cellStyle name="_VC 6.15.06 update on 06GRC power costs.xls Chart 3_ROR &amp; CONV FACTOR" xfId="6404"/>
    <cellStyle name="_VC 6.15.06 update on 06GRC power costs.xls Chart 3_ROR &amp; CONV FACTOR 2" xfId="6405"/>
    <cellStyle name="_VC 6.15.06 update on 06GRC power costs.xls Chart 3_ROR &amp; CONV FACTOR 2 2" xfId="6406"/>
    <cellStyle name="_VC 6.15.06 update on 06GRC power costs.xls Chart 3_ROR &amp; CONV FACTOR 3" xfId="6407"/>
    <cellStyle name="_VC 6.15.06 update on 06GRC power costs.xls Chart 3_ROR 5.02" xfId="6408"/>
    <cellStyle name="_VC 6.15.06 update on 06GRC power costs.xls Chart 3_ROR 5.02 2" xfId="6409"/>
    <cellStyle name="_VC 6.15.06 update on 06GRC power costs.xls Chart 3_ROR 5.02 2 2" xfId="6410"/>
    <cellStyle name="_VC 6.15.06 update on 06GRC power costs.xls Chart 3_ROR 5.02 3" xfId="6411"/>
    <cellStyle name="_VC 6.15.06 update on 06GRC power costs.xls Chart 3_Wind Integration 10GRC" xfId="6412"/>
    <cellStyle name="_VC 6.15.06 update on 06GRC power costs.xls Chart 3_Wind Integration 10GRC 2" xfId="6413"/>
    <cellStyle name="_Worksheet" xfId="6414"/>
    <cellStyle name="_Worksheet 2" xfId="6415"/>
    <cellStyle name="_Worksheet_Chelan PUD Power Costs (8-10)" xfId="6416"/>
    <cellStyle name="_Worksheet_NIM Summary" xfId="6417"/>
    <cellStyle name="_Worksheet_NIM Summary 2" xfId="6418"/>
    <cellStyle name="_Worksheet_Transmission Workbook for May BOD" xfId="6419"/>
    <cellStyle name="_Worksheet_Transmission Workbook for May BOD 2" xfId="6420"/>
    <cellStyle name="_Worksheet_Wind Integration 10GRC" xfId="6421"/>
    <cellStyle name="_Worksheet_Wind Integration 10GRC 2" xfId="6422"/>
    <cellStyle name="0,0_x000d__x000a_NA_x000d__x000a_" xfId="6423"/>
    <cellStyle name="0,0_x000d__x000a_NA_x000d__x000a_ 2" xfId="6424"/>
    <cellStyle name="0000" xfId="6425"/>
    <cellStyle name="000000" xfId="6426"/>
    <cellStyle name="14BLIN - Style8" xfId="6427"/>
    <cellStyle name="14-BT - Style1" xfId="6428"/>
    <cellStyle name="20% - Accent1 2" xfId="6429"/>
    <cellStyle name="20% - Accent1 2 2" xfId="6430"/>
    <cellStyle name="20% - Accent1 2 2 2" xfId="6431"/>
    <cellStyle name="20% - Accent1 2 2 3" xfId="6432"/>
    <cellStyle name="20% - Accent1 2 3" xfId="6433"/>
    <cellStyle name="20% - Accent1 2 3 2" xfId="6434"/>
    <cellStyle name="20% - Accent1 2 4" xfId="6435"/>
    <cellStyle name="20% - Accent1 2 4 2" xfId="6436"/>
    <cellStyle name="20% - Accent1 2 5" xfId="6437"/>
    <cellStyle name="20% - Accent1 2_2009 GRC Compl Filing - Exhibit D" xfId="6438"/>
    <cellStyle name="20% - Accent1 3" xfId="6439"/>
    <cellStyle name="20% - Accent1 3 2" xfId="6440"/>
    <cellStyle name="20% - Accent1 3 3" xfId="6441"/>
    <cellStyle name="20% - Accent1 3 4" xfId="6442"/>
    <cellStyle name="20% - Accent1 4" xfId="6443"/>
    <cellStyle name="20% - Accent1 4 2" xfId="6444"/>
    <cellStyle name="20% - Accent1 4 2 2" xfId="6445"/>
    <cellStyle name="20% - Accent1 4 2 2 2" xfId="6446"/>
    <cellStyle name="20% - Accent1 4 2 3" xfId="6447"/>
    <cellStyle name="20% - Accent1 4 2 3 2" xfId="6448"/>
    <cellStyle name="20% - Accent1 4 2 4" xfId="6449"/>
    <cellStyle name="20% - Accent1 4 3" xfId="6450"/>
    <cellStyle name="20% - Accent1 4 3 2" xfId="6451"/>
    <cellStyle name="20% - Accent1 4 3 2 2" xfId="6452"/>
    <cellStyle name="20% - Accent1 4 3 3" xfId="6453"/>
    <cellStyle name="20% - Accent1 4 4" xfId="6454"/>
    <cellStyle name="20% - Accent1 4 4 2" xfId="6455"/>
    <cellStyle name="20% - Accent1 4 5" xfId="6456"/>
    <cellStyle name="20% - Accent1 4 5 2" xfId="6457"/>
    <cellStyle name="20% - Accent1 4 6" xfId="6458"/>
    <cellStyle name="20% - Accent1 4 7" xfId="6459"/>
    <cellStyle name="20% - Accent1 4 8" xfId="6460"/>
    <cellStyle name="20% - Accent1 5" xfId="6461"/>
    <cellStyle name="20% - Accent1 5 2" xfId="6462"/>
    <cellStyle name="20% - Accent1 6" xfId="6463"/>
    <cellStyle name="20% - Accent1 7" xfId="6464"/>
    <cellStyle name="20% - Accent1 8" xfId="6465"/>
    <cellStyle name="20% - Accent1 9" xfId="6466"/>
    <cellStyle name="20% - Accent2 2" xfId="6467"/>
    <cellStyle name="20% - Accent2 2 2" xfId="6468"/>
    <cellStyle name="20% - Accent2 2 2 2" xfId="6469"/>
    <cellStyle name="20% - Accent2 2 2 3" xfId="6470"/>
    <cellStyle name="20% - Accent2 2 3" xfId="6471"/>
    <cellStyle name="20% - Accent2 2 3 2" xfId="6472"/>
    <cellStyle name="20% - Accent2 2 4" xfId="6473"/>
    <cellStyle name="20% - Accent2 2 4 2" xfId="6474"/>
    <cellStyle name="20% - Accent2 2 5" xfId="6475"/>
    <cellStyle name="20% - Accent2 2_2009 GRC Compl Filing - Exhibit D" xfId="6476"/>
    <cellStyle name="20% - Accent2 3" xfId="6477"/>
    <cellStyle name="20% - Accent2 3 2" xfId="6478"/>
    <cellStyle name="20% - Accent2 3 3" xfId="6479"/>
    <cellStyle name="20% - Accent2 3 4" xfId="6480"/>
    <cellStyle name="20% - Accent2 4" xfId="6481"/>
    <cellStyle name="20% - Accent2 4 2" xfId="6482"/>
    <cellStyle name="20% - Accent2 4 2 2" xfId="6483"/>
    <cellStyle name="20% - Accent2 4 2 2 2" xfId="6484"/>
    <cellStyle name="20% - Accent2 4 2 3" xfId="6485"/>
    <cellStyle name="20% - Accent2 4 2 3 2" xfId="6486"/>
    <cellStyle name="20% - Accent2 4 2 4" xfId="6487"/>
    <cellStyle name="20% - Accent2 4 3" xfId="6488"/>
    <cellStyle name="20% - Accent2 4 3 2" xfId="6489"/>
    <cellStyle name="20% - Accent2 4 3 2 2" xfId="6490"/>
    <cellStyle name="20% - Accent2 4 3 3" xfId="6491"/>
    <cellStyle name="20% - Accent2 4 4" xfId="6492"/>
    <cellStyle name="20% - Accent2 4 4 2" xfId="6493"/>
    <cellStyle name="20% - Accent2 4 5" xfId="6494"/>
    <cellStyle name="20% - Accent2 4 5 2" xfId="6495"/>
    <cellStyle name="20% - Accent2 4 6" xfId="6496"/>
    <cellStyle name="20% - Accent2 4 7" xfId="6497"/>
    <cellStyle name="20% - Accent2 4 8" xfId="6498"/>
    <cellStyle name="20% - Accent2 5" xfId="6499"/>
    <cellStyle name="20% - Accent2 5 2" xfId="6500"/>
    <cellStyle name="20% - Accent2 6" xfId="6501"/>
    <cellStyle name="20% - Accent2 7" xfId="6502"/>
    <cellStyle name="20% - Accent2 8" xfId="6503"/>
    <cellStyle name="20% - Accent2 9" xfId="6504"/>
    <cellStyle name="20% - Accent3 2" xfId="6505"/>
    <cellStyle name="20% - Accent3 2 2" xfId="6506"/>
    <cellStyle name="20% - Accent3 2 2 2" xfId="6507"/>
    <cellStyle name="20% - Accent3 2 2 3" xfId="6508"/>
    <cellStyle name="20% - Accent3 2 3" xfId="6509"/>
    <cellStyle name="20% - Accent3 2 3 2" xfId="6510"/>
    <cellStyle name="20% - Accent3 2 4" xfId="6511"/>
    <cellStyle name="20% - Accent3 2 4 2" xfId="6512"/>
    <cellStyle name="20% - Accent3 2 5" xfId="6513"/>
    <cellStyle name="20% - Accent3 2_2009 GRC Compl Filing - Exhibit D" xfId="6514"/>
    <cellStyle name="20% - Accent3 3" xfId="6515"/>
    <cellStyle name="20% - Accent3 3 2" xfId="6516"/>
    <cellStyle name="20% - Accent3 3 3" xfId="6517"/>
    <cellStyle name="20% - Accent3 3 4" xfId="6518"/>
    <cellStyle name="20% - Accent3 4" xfId="6519"/>
    <cellStyle name="20% - Accent3 4 2" xfId="6520"/>
    <cellStyle name="20% - Accent3 4 2 2" xfId="6521"/>
    <cellStyle name="20% - Accent3 4 2 2 2" xfId="6522"/>
    <cellStyle name="20% - Accent3 4 2 3" xfId="6523"/>
    <cellStyle name="20% - Accent3 4 2 3 2" xfId="6524"/>
    <cellStyle name="20% - Accent3 4 2 4" xfId="6525"/>
    <cellStyle name="20% - Accent3 4 3" xfId="6526"/>
    <cellStyle name="20% - Accent3 4 3 2" xfId="6527"/>
    <cellStyle name="20% - Accent3 4 3 2 2" xfId="6528"/>
    <cellStyle name="20% - Accent3 4 3 3" xfId="6529"/>
    <cellStyle name="20% - Accent3 4 4" xfId="6530"/>
    <cellStyle name="20% - Accent3 4 4 2" xfId="6531"/>
    <cellStyle name="20% - Accent3 4 5" xfId="6532"/>
    <cellStyle name="20% - Accent3 4 5 2" xfId="6533"/>
    <cellStyle name="20% - Accent3 4 6" xfId="6534"/>
    <cellStyle name="20% - Accent3 4 7" xfId="6535"/>
    <cellStyle name="20% - Accent3 4 8" xfId="6536"/>
    <cellStyle name="20% - Accent3 5" xfId="6537"/>
    <cellStyle name="20% - Accent3 5 2" xfId="6538"/>
    <cellStyle name="20% - Accent3 6" xfId="6539"/>
    <cellStyle name="20% - Accent3 7" xfId="6540"/>
    <cellStyle name="20% - Accent3 8" xfId="6541"/>
    <cellStyle name="20% - Accent3 9" xfId="6542"/>
    <cellStyle name="20% - Accent4 2" xfId="6543"/>
    <cellStyle name="20% - Accent4 2 2" xfId="6544"/>
    <cellStyle name="20% - Accent4 2 2 2" xfId="6545"/>
    <cellStyle name="20% - Accent4 2 2 3" xfId="6546"/>
    <cellStyle name="20% - Accent4 2 3" xfId="6547"/>
    <cellStyle name="20% - Accent4 2 3 2" xfId="6548"/>
    <cellStyle name="20% - Accent4 2 4" xfId="6549"/>
    <cellStyle name="20% - Accent4 2 4 2" xfId="6550"/>
    <cellStyle name="20% - Accent4 2 5" xfId="6551"/>
    <cellStyle name="20% - Accent4 2_2009 GRC Compl Filing - Exhibit D" xfId="6552"/>
    <cellStyle name="20% - Accent4 3" xfId="6553"/>
    <cellStyle name="20% - Accent4 3 2" xfId="6554"/>
    <cellStyle name="20% - Accent4 3 3" xfId="6555"/>
    <cellStyle name="20% - Accent4 3 4" xfId="6556"/>
    <cellStyle name="20% - Accent4 4" xfId="6557"/>
    <cellStyle name="20% - Accent4 4 2" xfId="6558"/>
    <cellStyle name="20% - Accent4 4 2 2" xfId="6559"/>
    <cellStyle name="20% - Accent4 4 2 2 2" xfId="6560"/>
    <cellStyle name="20% - Accent4 4 2 3" xfId="6561"/>
    <cellStyle name="20% - Accent4 4 2 3 2" xfId="6562"/>
    <cellStyle name="20% - Accent4 4 2 4" xfId="6563"/>
    <cellStyle name="20% - Accent4 4 3" xfId="6564"/>
    <cellStyle name="20% - Accent4 4 3 2" xfId="6565"/>
    <cellStyle name="20% - Accent4 4 3 2 2" xfId="6566"/>
    <cellStyle name="20% - Accent4 4 3 3" xfId="6567"/>
    <cellStyle name="20% - Accent4 4 4" xfId="6568"/>
    <cellStyle name="20% - Accent4 4 4 2" xfId="6569"/>
    <cellStyle name="20% - Accent4 4 5" xfId="6570"/>
    <cellStyle name="20% - Accent4 4 5 2" xfId="6571"/>
    <cellStyle name="20% - Accent4 4 6" xfId="6572"/>
    <cellStyle name="20% - Accent4 4 7" xfId="6573"/>
    <cellStyle name="20% - Accent4 4 8" xfId="6574"/>
    <cellStyle name="20% - Accent4 5" xfId="6575"/>
    <cellStyle name="20% - Accent4 5 2" xfId="6576"/>
    <cellStyle name="20% - Accent4 6" xfId="6577"/>
    <cellStyle name="20% - Accent4 7" xfId="6578"/>
    <cellStyle name="20% - Accent4 8" xfId="6579"/>
    <cellStyle name="20% - Accent4 9" xfId="6580"/>
    <cellStyle name="20% - Accent5 2" xfId="6581"/>
    <cellStyle name="20% - Accent5 2 2" xfId="6582"/>
    <cellStyle name="20% - Accent5 2 2 2" xfId="6583"/>
    <cellStyle name="20% - Accent5 2 2 3" xfId="6584"/>
    <cellStyle name="20% - Accent5 2 3" xfId="6585"/>
    <cellStyle name="20% - Accent5 2 3 2" xfId="6586"/>
    <cellStyle name="20% - Accent5 2 4" xfId="6587"/>
    <cellStyle name="20% - Accent5 2_2009 GRC Compl Filing - Exhibit D" xfId="6588"/>
    <cellStyle name="20% - Accent5 3" xfId="6589"/>
    <cellStyle name="20% - Accent5 3 2" xfId="6590"/>
    <cellStyle name="20% - Accent5 3 3" xfId="6591"/>
    <cellStyle name="20% - Accent5 3 4" xfId="6592"/>
    <cellStyle name="20% - Accent5 4" xfId="6593"/>
    <cellStyle name="20% - Accent5 4 2" xfId="6594"/>
    <cellStyle name="20% - Accent5 4 2 2" xfId="6595"/>
    <cellStyle name="20% - Accent5 4 3" xfId="6596"/>
    <cellStyle name="20% - Accent5 4 3 2" xfId="6597"/>
    <cellStyle name="20% - Accent5 4 4" xfId="6598"/>
    <cellStyle name="20% - Accent5 5" xfId="6599"/>
    <cellStyle name="20% - Accent5 5 2" xfId="6600"/>
    <cellStyle name="20% - Accent5 5 2 2" xfId="6601"/>
    <cellStyle name="20% - Accent5 5 3" xfId="6602"/>
    <cellStyle name="20% - Accent5 6" xfId="6603"/>
    <cellStyle name="20% - Accent5 6 2" xfId="6604"/>
    <cellStyle name="20% - Accent5 6 2 2" xfId="6605"/>
    <cellStyle name="20% - Accent5 6 3" xfId="6606"/>
    <cellStyle name="20% - Accent5 7" xfId="6607"/>
    <cellStyle name="20% - Accent5 7 2" xfId="6608"/>
    <cellStyle name="20% - Accent5 8" xfId="6609"/>
    <cellStyle name="20% - Accent5 8 2" xfId="6610"/>
    <cellStyle name="20% - Accent5 9" xfId="6611"/>
    <cellStyle name="20% - Accent6 2" xfId="6612"/>
    <cellStyle name="20% - Accent6 2 2" xfId="6613"/>
    <cellStyle name="20% - Accent6 2 2 2" xfId="6614"/>
    <cellStyle name="20% - Accent6 2 2 3" xfId="6615"/>
    <cellStyle name="20% - Accent6 2 3" xfId="6616"/>
    <cellStyle name="20% - Accent6 2 3 2" xfId="6617"/>
    <cellStyle name="20% - Accent6 2 4" xfId="6618"/>
    <cellStyle name="20% - Accent6 2 4 2" xfId="6619"/>
    <cellStyle name="20% - Accent6 2 5" xfId="6620"/>
    <cellStyle name="20% - Accent6 2_2009 GRC Compl Filing - Exhibit D" xfId="6621"/>
    <cellStyle name="20% - Accent6 3" xfId="6622"/>
    <cellStyle name="20% - Accent6 3 2" xfId="6623"/>
    <cellStyle name="20% - Accent6 3 3" xfId="6624"/>
    <cellStyle name="20% - Accent6 3 4" xfId="6625"/>
    <cellStyle name="20% - Accent6 4" xfId="6626"/>
    <cellStyle name="20% - Accent6 4 2" xfId="6627"/>
    <cellStyle name="20% - Accent6 4 2 2" xfId="6628"/>
    <cellStyle name="20% - Accent6 4 2 2 2" xfId="6629"/>
    <cellStyle name="20% - Accent6 4 2 3" xfId="6630"/>
    <cellStyle name="20% - Accent6 4 2 3 2" xfId="6631"/>
    <cellStyle name="20% - Accent6 4 2 4" xfId="6632"/>
    <cellStyle name="20% - Accent6 4 3" xfId="6633"/>
    <cellStyle name="20% - Accent6 4 3 2" xfId="6634"/>
    <cellStyle name="20% - Accent6 4 3 2 2" xfId="6635"/>
    <cellStyle name="20% - Accent6 4 3 3" xfId="6636"/>
    <cellStyle name="20% - Accent6 4 4" xfId="6637"/>
    <cellStyle name="20% - Accent6 4 4 2" xfId="6638"/>
    <cellStyle name="20% - Accent6 4 5" xfId="6639"/>
    <cellStyle name="20% - Accent6 4 5 2" xfId="6640"/>
    <cellStyle name="20% - Accent6 4 6" xfId="6641"/>
    <cellStyle name="20% - Accent6 4 7" xfId="6642"/>
    <cellStyle name="20% - Accent6 4 8" xfId="6643"/>
    <cellStyle name="20% - Accent6 5" xfId="6644"/>
    <cellStyle name="20% - Accent6 5 2" xfId="6645"/>
    <cellStyle name="20% - Accent6 6" xfId="6646"/>
    <cellStyle name="20% - Accent6 7" xfId="6647"/>
    <cellStyle name="20% - Accent6 8" xfId="6648"/>
    <cellStyle name="20% - Accent6 9" xfId="6649"/>
    <cellStyle name="40% - Accent1 2" xfId="6650"/>
    <cellStyle name="40% - Accent1 2 2" xfId="6651"/>
    <cellStyle name="40% - Accent1 2 2 2" xfId="6652"/>
    <cellStyle name="40% - Accent1 2 2 3" xfId="6653"/>
    <cellStyle name="40% - Accent1 2 3" xfId="6654"/>
    <cellStyle name="40% - Accent1 2 3 2" xfId="6655"/>
    <cellStyle name="40% - Accent1 2 4" xfId="6656"/>
    <cellStyle name="40% - Accent1 2 4 2" xfId="6657"/>
    <cellStyle name="40% - Accent1 2 5" xfId="6658"/>
    <cellStyle name="40% - Accent1 2_2009 GRC Compl Filing - Exhibit D" xfId="6659"/>
    <cellStyle name="40% - Accent1 3" xfId="6660"/>
    <cellStyle name="40% - Accent1 3 2" xfId="6661"/>
    <cellStyle name="40% - Accent1 3 3" xfId="6662"/>
    <cellStyle name="40% - Accent1 3 4" xfId="6663"/>
    <cellStyle name="40% - Accent1 4" xfId="6664"/>
    <cellStyle name="40% - Accent1 4 2" xfId="6665"/>
    <cellStyle name="40% - Accent1 4 2 2" xfId="6666"/>
    <cellStyle name="40% - Accent1 4 2 2 2" xfId="6667"/>
    <cellStyle name="40% - Accent1 4 2 3" xfId="6668"/>
    <cellStyle name="40% - Accent1 4 2 3 2" xfId="6669"/>
    <cellStyle name="40% - Accent1 4 2 4" xfId="6670"/>
    <cellStyle name="40% - Accent1 4 3" xfId="6671"/>
    <cellStyle name="40% - Accent1 4 3 2" xfId="6672"/>
    <cellStyle name="40% - Accent1 4 3 2 2" xfId="6673"/>
    <cellStyle name="40% - Accent1 4 3 3" xfId="6674"/>
    <cellStyle name="40% - Accent1 4 4" xfId="6675"/>
    <cellStyle name="40% - Accent1 4 4 2" xfId="6676"/>
    <cellStyle name="40% - Accent1 4 5" xfId="6677"/>
    <cellStyle name="40% - Accent1 4 5 2" xfId="6678"/>
    <cellStyle name="40% - Accent1 4 6" xfId="6679"/>
    <cellStyle name="40% - Accent1 4 7" xfId="6680"/>
    <cellStyle name="40% - Accent1 4 8" xfId="6681"/>
    <cellStyle name="40% - Accent1 5" xfId="6682"/>
    <cellStyle name="40% - Accent1 5 2" xfId="6683"/>
    <cellStyle name="40% - Accent1 6" xfId="6684"/>
    <cellStyle name="40% - Accent1 7" xfId="6685"/>
    <cellStyle name="40% - Accent1 8" xfId="6686"/>
    <cellStyle name="40% - Accent1 9" xfId="6687"/>
    <cellStyle name="40% - Accent2 2" xfId="6688"/>
    <cellStyle name="40% - Accent2 2 2" xfId="6689"/>
    <cellStyle name="40% - Accent2 2 2 2" xfId="6690"/>
    <cellStyle name="40% - Accent2 2 2 3" xfId="6691"/>
    <cellStyle name="40% - Accent2 2 3" xfId="6692"/>
    <cellStyle name="40% - Accent2 2 3 2" xfId="6693"/>
    <cellStyle name="40% - Accent2 2 4" xfId="6694"/>
    <cellStyle name="40% - Accent2 2_2009 GRC Compl Filing - Exhibit D" xfId="6695"/>
    <cellStyle name="40% - Accent2 3" xfId="6696"/>
    <cellStyle name="40% - Accent2 3 2" xfId="6697"/>
    <cellStyle name="40% - Accent2 3 3" xfId="6698"/>
    <cellStyle name="40% - Accent2 3 4" xfId="6699"/>
    <cellStyle name="40% - Accent2 4" xfId="6700"/>
    <cellStyle name="40% - Accent2 4 2" xfId="6701"/>
    <cellStyle name="40% - Accent2 4 2 2" xfId="6702"/>
    <cellStyle name="40% - Accent2 4 3" xfId="6703"/>
    <cellStyle name="40% - Accent2 4 3 2" xfId="6704"/>
    <cellStyle name="40% - Accent2 4 4" xfId="6705"/>
    <cellStyle name="40% - Accent2 5" xfId="6706"/>
    <cellStyle name="40% - Accent2 5 2" xfId="6707"/>
    <cellStyle name="40% - Accent2 5 2 2" xfId="6708"/>
    <cellStyle name="40% - Accent2 5 3" xfId="6709"/>
    <cellStyle name="40% - Accent2 6" xfId="6710"/>
    <cellStyle name="40% - Accent2 6 2" xfId="6711"/>
    <cellStyle name="40% - Accent2 6 2 2" xfId="6712"/>
    <cellStyle name="40% - Accent2 6 3" xfId="6713"/>
    <cellStyle name="40% - Accent2 7" xfId="6714"/>
    <cellStyle name="40% - Accent2 7 2" xfId="6715"/>
    <cellStyle name="40% - Accent2 8" xfId="6716"/>
    <cellStyle name="40% - Accent2 8 2" xfId="6717"/>
    <cellStyle name="40% - Accent2 9" xfId="6718"/>
    <cellStyle name="40% - Accent3 2" xfId="6719"/>
    <cellStyle name="40% - Accent3 2 2" xfId="6720"/>
    <cellStyle name="40% - Accent3 2 2 2" xfId="6721"/>
    <cellStyle name="40% - Accent3 2 2 3" xfId="6722"/>
    <cellStyle name="40% - Accent3 2 3" xfId="6723"/>
    <cellStyle name="40% - Accent3 2 3 2" xfId="6724"/>
    <cellStyle name="40% - Accent3 2 4" xfId="6725"/>
    <cellStyle name="40% - Accent3 2 4 2" xfId="6726"/>
    <cellStyle name="40% - Accent3 2 5" xfId="6727"/>
    <cellStyle name="40% - Accent3 2_2009 GRC Compl Filing - Exhibit D" xfId="6728"/>
    <cellStyle name="40% - Accent3 3" xfId="6729"/>
    <cellStyle name="40% - Accent3 3 2" xfId="6730"/>
    <cellStyle name="40% - Accent3 3 3" xfId="6731"/>
    <cellStyle name="40% - Accent3 3 4" xfId="6732"/>
    <cellStyle name="40% - Accent3 4" xfId="6733"/>
    <cellStyle name="40% - Accent3 4 2" xfId="6734"/>
    <cellStyle name="40% - Accent3 4 2 2" xfId="6735"/>
    <cellStyle name="40% - Accent3 4 2 2 2" xfId="6736"/>
    <cellStyle name="40% - Accent3 4 2 3" xfId="6737"/>
    <cellStyle name="40% - Accent3 4 2 3 2" xfId="6738"/>
    <cellStyle name="40% - Accent3 4 2 4" xfId="6739"/>
    <cellStyle name="40% - Accent3 4 3" xfId="6740"/>
    <cellStyle name="40% - Accent3 4 3 2" xfId="6741"/>
    <cellStyle name="40% - Accent3 4 3 2 2" xfId="6742"/>
    <cellStyle name="40% - Accent3 4 3 3" xfId="6743"/>
    <cellStyle name="40% - Accent3 4 4" xfId="6744"/>
    <cellStyle name="40% - Accent3 4 4 2" xfId="6745"/>
    <cellStyle name="40% - Accent3 4 5" xfId="6746"/>
    <cellStyle name="40% - Accent3 4 5 2" xfId="6747"/>
    <cellStyle name="40% - Accent3 4 6" xfId="6748"/>
    <cellStyle name="40% - Accent3 4 7" xfId="6749"/>
    <cellStyle name="40% - Accent3 4 8" xfId="6750"/>
    <cellStyle name="40% - Accent3 5" xfId="6751"/>
    <cellStyle name="40% - Accent3 5 2" xfId="6752"/>
    <cellStyle name="40% - Accent3 6" xfId="6753"/>
    <cellStyle name="40% - Accent3 7" xfId="6754"/>
    <cellStyle name="40% - Accent3 8" xfId="6755"/>
    <cellStyle name="40% - Accent3 9" xfId="6756"/>
    <cellStyle name="40% - Accent4 2" xfId="6757"/>
    <cellStyle name="40% - Accent4 2 2" xfId="6758"/>
    <cellStyle name="40% - Accent4 2 2 2" xfId="6759"/>
    <cellStyle name="40% - Accent4 2 2 3" xfId="6760"/>
    <cellStyle name="40% - Accent4 2 3" xfId="6761"/>
    <cellStyle name="40% - Accent4 2 3 2" xfId="6762"/>
    <cellStyle name="40% - Accent4 2 4" xfId="6763"/>
    <cellStyle name="40% - Accent4 2 4 2" xfId="6764"/>
    <cellStyle name="40% - Accent4 2 5" xfId="6765"/>
    <cellStyle name="40% - Accent4 2_2009 GRC Compl Filing - Exhibit D" xfId="6766"/>
    <cellStyle name="40% - Accent4 3" xfId="6767"/>
    <cellStyle name="40% - Accent4 3 2" xfId="6768"/>
    <cellStyle name="40% - Accent4 3 3" xfId="6769"/>
    <cellStyle name="40% - Accent4 3 4" xfId="6770"/>
    <cellStyle name="40% - Accent4 4" xfId="6771"/>
    <cellStyle name="40% - Accent4 4 2" xfId="6772"/>
    <cellStyle name="40% - Accent4 4 2 2" xfId="6773"/>
    <cellStyle name="40% - Accent4 4 2 2 2" xfId="6774"/>
    <cellStyle name="40% - Accent4 4 2 3" xfId="6775"/>
    <cellStyle name="40% - Accent4 4 2 3 2" xfId="6776"/>
    <cellStyle name="40% - Accent4 4 2 4" xfId="6777"/>
    <cellStyle name="40% - Accent4 4 3" xfId="6778"/>
    <cellStyle name="40% - Accent4 4 3 2" xfId="6779"/>
    <cellStyle name="40% - Accent4 4 3 2 2" xfId="6780"/>
    <cellStyle name="40% - Accent4 4 3 3" xfId="6781"/>
    <cellStyle name="40% - Accent4 4 4" xfId="6782"/>
    <cellStyle name="40% - Accent4 4 4 2" xfId="6783"/>
    <cellStyle name="40% - Accent4 4 5" xfId="6784"/>
    <cellStyle name="40% - Accent4 4 5 2" xfId="6785"/>
    <cellStyle name="40% - Accent4 4 6" xfId="6786"/>
    <cellStyle name="40% - Accent4 4 7" xfId="6787"/>
    <cellStyle name="40% - Accent4 4 8" xfId="6788"/>
    <cellStyle name="40% - Accent4 5" xfId="6789"/>
    <cellStyle name="40% - Accent4 5 2" xfId="6790"/>
    <cellStyle name="40% - Accent4 6" xfId="6791"/>
    <cellStyle name="40% - Accent4 7" xfId="6792"/>
    <cellStyle name="40% - Accent4 8" xfId="6793"/>
    <cellStyle name="40% - Accent4 9" xfId="6794"/>
    <cellStyle name="40% - Accent5 2" xfId="6795"/>
    <cellStyle name="40% - Accent5 2 2" xfId="6796"/>
    <cellStyle name="40% - Accent5 2 2 2" xfId="6797"/>
    <cellStyle name="40% - Accent5 2 2 3" xfId="6798"/>
    <cellStyle name="40% - Accent5 2 3" xfId="6799"/>
    <cellStyle name="40% - Accent5 2 3 2" xfId="6800"/>
    <cellStyle name="40% - Accent5 2 4" xfId="6801"/>
    <cellStyle name="40% - Accent5 2 4 2" xfId="6802"/>
    <cellStyle name="40% - Accent5 2 5" xfId="6803"/>
    <cellStyle name="40% - Accent5 2_2009 GRC Compl Filing - Exhibit D" xfId="6804"/>
    <cellStyle name="40% - Accent5 3" xfId="6805"/>
    <cellStyle name="40% - Accent5 3 2" xfId="6806"/>
    <cellStyle name="40% - Accent5 3 3" xfId="6807"/>
    <cellStyle name="40% - Accent5 3 4" xfId="6808"/>
    <cellStyle name="40% - Accent5 4" xfId="6809"/>
    <cellStyle name="40% - Accent5 4 2" xfId="6810"/>
    <cellStyle name="40% - Accent5 4 2 2" xfId="6811"/>
    <cellStyle name="40% - Accent5 4 2 2 2" xfId="6812"/>
    <cellStyle name="40% - Accent5 4 2 3" xfId="6813"/>
    <cellStyle name="40% - Accent5 4 2 3 2" xfId="6814"/>
    <cellStyle name="40% - Accent5 4 2 4" xfId="6815"/>
    <cellStyle name="40% - Accent5 4 3" xfId="6816"/>
    <cellStyle name="40% - Accent5 4 3 2" xfId="6817"/>
    <cellStyle name="40% - Accent5 4 3 2 2" xfId="6818"/>
    <cellStyle name="40% - Accent5 4 3 3" xfId="6819"/>
    <cellStyle name="40% - Accent5 4 4" xfId="6820"/>
    <cellStyle name="40% - Accent5 4 4 2" xfId="6821"/>
    <cellStyle name="40% - Accent5 4 5" xfId="6822"/>
    <cellStyle name="40% - Accent5 4 5 2" xfId="6823"/>
    <cellStyle name="40% - Accent5 4 6" xfId="6824"/>
    <cellStyle name="40% - Accent5 4 7" xfId="6825"/>
    <cellStyle name="40% - Accent5 4 8" xfId="6826"/>
    <cellStyle name="40% - Accent5 5" xfId="6827"/>
    <cellStyle name="40% - Accent5 5 2" xfId="6828"/>
    <cellStyle name="40% - Accent5 6" xfId="6829"/>
    <cellStyle name="40% - Accent5 7" xfId="6830"/>
    <cellStyle name="40% - Accent5 8" xfId="6831"/>
    <cellStyle name="40% - Accent5 9" xfId="6832"/>
    <cellStyle name="40% - Accent6 2" xfId="6833"/>
    <cellStyle name="40% - Accent6 2 2" xfId="6834"/>
    <cellStyle name="40% - Accent6 2 2 2" xfId="6835"/>
    <cellStyle name="40% - Accent6 2 2 3" xfId="6836"/>
    <cellStyle name="40% - Accent6 2 3" xfId="6837"/>
    <cellStyle name="40% - Accent6 2 3 2" xfId="6838"/>
    <cellStyle name="40% - Accent6 2 4" xfId="6839"/>
    <cellStyle name="40% - Accent6 2 4 2" xfId="6840"/>
    <cellStyle name="40% - Accent6 2 5" xfId="6841"/>
    <cellStyle name="40% - Accent6 2_2009 GRC Compl Filing - Exhibit D" xfId="6842"/>
    <cellStyle name="40% - Accent6 3" xfId="6843"/>
    <cellStyle name="40% - Accent6 3 2" xfId="6844"/>
    <cellStyle name="40% - Accent6 3 3" xfId="6845"/>
    <cellStyle name="40% - Accent6 3 4" xfId="6846"/>
    <cellStyle name="40% - Accent6 4" xfId="6847"/>
    <cellStyle name="40% - Accent6 4 2" xfId="6848"/>
    <cellStyle name="40% - Accent6 4 2 2" xfId="6849"/>
    <cellStyle name="40% - Accent6 4 2 2 2" xfId="6850"/>
    <cellStyle name="40% - Accent6 4 2 3" xfId="6851"/>
    <cellStyle name="40% - Accent6 4 2 3 2" xfId="6852"/>
    <cellStyle name="40% - Accent6 4 2 4" xfId="6853"/>
    <cellStyle name="40% - Accent6 4 3" xfId="6854"/>
    <cellStyle name="40% - Accent6 4 3 2" xfId="6855"/>
    <cellStyle name="40% - Accent6 4 3 2 2" xfId="6856"/>
    <cellStyle name="40% - Accent6 4 3 3" xfId="6857"/>
    <cellStyle name="40% - Accent6 4 4" xfId="6858"/>
    <cellStyle name="40% - Accent6 4 4 2" xfId="6859"/>
    <cellStyle name="40% - Accent6 4 5" xfId="6860"/>
    <cellStyle name="40% - Accent6 4 5 2" xfId="6861"/>
    <cellStyle name="40% - Accent6 4 6" xfId="6862"/>
    <cellStyle name="40% - Accent6 4 7" xfId="6863"/>
    <cellStyle name="40% - Accent6 4 8" xfId="6864"/>
    <cellStyle name="40% - Accent6 5" xfId="6865"/>
    <cellStyle name="40% - Accent6 5 2" xfId="6866"/>
    <cellStyle name="40% - Accent6 6" xfId="6867"/>
    <cellStyle name="40% - Accent6 7" xfId="6868"/>
    <cellStyle name="40% - Accent6 8" xfId="6869"/>
    <cellStyle name="40% - Accent6 9" xfId="6870"/>
    <cellStyle name="60% - Accent1 2" xfId="6871"/>
    <cellStyle name="60% - Accent1 2 2" xfId="6872"/>
    <cellStyle name="60% - Accent1 2 2 2" xfId="6873"/>
    <cellStyle name="60% - Accent1 2 3" xfId="6874"/>
    <cellStyle name="60% - Accent1 3" xfId="6875"/>
    <cellStyle name="60% - Accent1 3 2" xfId="6876"/>
    <cellStyle name="60% - Accent1 3 3" xfId="6877"/>
    <cellStyle name="60% - Accent1 3 4" xfId="6878"/>
    <cellStyle name="60% - Accent1 4" xfId="6879"/>
    <cellStyle name="60% - Accent1 5" xfId="6880"/>
    <cellStyle name="60% - Accent1 6" xfId="6881"/>
    <cellStyle name="60% - Accent2 2" xfId="6882"/>
    <cellStyle name="60% - Accent2 2 2" xfId="6883"/>
    <cellStyle name="60% - Accent2 2 2 2" xfId="6884"/>
    <cellStyle name="60% - Accent2 2 3" xfId="6885"/>
    <cellStyle name="60% - Accent2 3" xfId="6886"/>
    <cellStyle name="60% - Accent2 3 2" xfId="6887"/>
    <cellStyle name="60% - Accent2 3 3" xfId="6888"/>
    <cellStyle name="60% - Accent2 3 4" xfId="6889"/>
    <cellStyle name="60% - Accent2 4" xfId="6890"/>
    <cellStyle name="60% - Accent2 5" xfId="6891"/>
    <cellStyle name="60% - Accent2 6" xfId="6892"/>
    <cellStyle name="60% - Accent3 2" xfId="6893"/>
    <cellStyle name="60% - Accent3 2 2" xfId="6894"/>
    <cellStyle name="60% - Accent3 2 2 2" xfId="6895"/>
    <cellStyle name="60% - Accent3 2 3" xfId="6896"/>
    <cellStyle name="60% - Accent3 3" xfId="6897"/>
    <cellStyle name="60% - Accent3 3 2" xfId="6898"/>
    <cellStyle name="60% - Accent3 3 3" xfId="6899"/>
    <cellStyle name="60% - Accent3 3 4" xfId="6900"/>
    <cellStyle name="60% - Accent3 4" xfId="6901"/>
    <cellStyle name="60% - Accent3 5" xfId="6902"/>
    <cellStyle name="60% - Accent3 6" xfId="6903"/>
    <cellStyle name="60% - Accent4 2" xfId="6904"/>
    <cellStyle name="60% - Accent4 2 2" xfId="6905"/>
    <cellStyle name="60% - Accent4 2 2 2" xfId="6906"/>
    <cellStyle name="60% - Accent4 2 3" xfId="6907"/>
    <cellStyle name="60% - Accent4 3" xfId="6908"/>
    <cellStyle name="60% - Accent4 3 2" xfId="6909"/>
    <cellStyle name="60% - Accent4 3 3" xfId="6910"/>
    <cellStyle name="60% - Accent4 3 4" xfId="6911"/>
    <cellStyle name="60% - Accent4 4" xfId="6912"/>
    <cellStyle name="60% - Accent4 5" xfId="6913"/>
    <cellStyle name="60% - Accent4 6" xfId="6914"/>
    <cellStyle name="60% - Accent5 2" xfId="6915"/>
    <cellStyle name="60% - Accent5 2 2" xfId="6916"/>
    <cellStyle name="60% - Accent5 2 2 2" xfId="6917"/>
    <cellStyle name="60% - Accent5 2 3" xfId="6918"/>
    <cellStyle name="60% - Accent5 3" xfId="6919"/>
    <cellStyle name="60% - Accent5 3 2" xfId="6920"/>
    <cellStyle name="60% - Accent5 3 3" xfId="6921"/>
    <cellStyle name="60% - Accent5 3 4" xfId="6922"/>
    <cellStyle name="60% - Accent5 4" xfId="6923"/>
    <cellStyle name="60% - Accent5 5" xfId="6924"/>
    <cellStyle name="60% - Accent5 6" xfId="6925"/>
    <cellStyle name="60% - Accent6 2" xfId="6926"/>
    <cellStyle name="60% - Accent6 2 2" xfId="6927"/>
    <cellStyle name="60% - Accent6 2 2 2" xfId="6928"/>
    <cellStyle name="60% - Accent6 2 3" xfId="6929"/>
    <cellStyle name="60% - Accent6 3" xfId="6930"/>
    <cellStyle name="60% - Accent6 3 2" xfId="6931"/>
    <cellStyle name="60% - Accent6 3 3" xfId="6932"/>
    <cellStyle name="60% - Accent6 3 4" xfId="6933"/>
    <cellStyle name="60% - Accent6 4" xfId="6934"/>
    <cellStyle name="60% - Accent6 5" xfId="6935"/>
    <cellStyle name="60% - Accent6 6" xfId="6936"/>
    <cellStyle name="Accent1 - 20%" xfId="6937"/>
    <cellStyle name="Accent1 - 20% 2" xfId="6938"/>
    <cellStyle name="Accent1 - 40%" xfId="6939"/>
    <cellStyle name="Accent1 - 40% 2" xfId="6940"/>
    <cellStyle name="Accent1 - 60%" xfId="6941"/>
    <cellStyle name="Accent1 10" xfId="6942"/>
    <cellStyle name="Accent1 11" xfId="6943"/>
    <cellStyle name="Accent1 2" xfId="6944"/>
    <cellStyle name="Accent1 2 2" xfId="6945"/>
    <cellStyle name="Accent1 2 2 2" xfId="6946"/>
    <cellStyle name="Accent1 2 3" xfId="6947"/>
    <cellStyle name="Accent1 3" xfId="6948"/>
    <cellStyle name="Accent1 3 2" xfId="6949"/>
    <cellStyle name="Accent1 3 3" xfId="6950"/>
    <cellStyle name="Accent1 3 4" xfId="6951"/>
    <cellStyle name="Accent1 4" xfId="6952"/>
    <cellStyle name="Accent1 4 2" xfId="6953"/>
    <cellStyle name="Accent1 4 3" xfId="6954"/>
    <cellStyle name="Accent1 5" xfId="6955"/>
    <cellStyle name="Accent1 6" xfId="6956"/>
    <cellStyle name="Accent1 7" xfId="6957"/>
    <cellStyle name="Accent1 8" xfId="6958"/>
    <cellStyle name="Accent1 9" xfId="6959"/>
    <cellStyle name="Accent2 - 20%" xfId="6960"/>
    <cellStyle name="Accent2 - 20% 2" xfId="6961"/>
    <cellStyle name="Accent2 - 40%" xfId="6962"/>
    <cellStyle name="Accent2 - 40% 2" xfId="6963"/>
    <cellStyle name="Accent2 - 60%" xfId="6964"/>
    <cellStyle name="Accent2 10" xfId="6965"/>
    <cellStyle name="Accent2 11" xfId="6966"/>
    <cellStyle name="Accent2 2" xfId="6967"/>
    <cellStyle name="Accent2 2 2" xfId="6968"/>
    <cellStyle name="Accent2 2 2 2" xfId="6969"/>
    <cellStyle name="Accent2 2 3" xfId="6970"/>
    <cellStyle name="Accent2 3" xfId="6971"/>
    <cellStyle name="Accent2 3 2" xfId="6972"/>
    <cellStyle name="Accent2 3 3" xfId="6973"/>
    <cellStyle name="Accent2 3 4" xfId="6974"/>
    <cellStyle name="Accent2 4" xfId="6975"/>
    <cellStyle name="Accent2 4 2" xfId="6976"/>
    <cellStyle name="Accent2 4 3" xfId="6977"/>
    <cellStyle name="Accent2 5" xfId="6978"/>
    <cellStyle name="Accent2 6" xfId="6979"/>
    <cellStyle name="Accent2 7" xfId="6980"/>
    <cellStyle name="Accent2 8" xfId="6981"/>
    <cellStyle name="Accent2 9" xfId="6982"/>
    <cellStyle name="Accent3 - 20%" xfId="6983"/>
    <cellStyle name="Accent3 - 20% 2" xfId="6984"/>
    <cellStyle name="Accent3 - 40%" xfId="6985"/>
    <cellStyle name="Accent3 - 40% 2" xfId="6986"/>
    <cellStyle name="Accent3 - 60%" xfId="6987"/>
    <cellStyle name="Accent3 10" xfId="6988"/>
    <cellStyle name="Accent3 11" xfId="6989"/>
    <cellStyle name="Accent3 2" xfId="6990"/>
    <cellStyle name="Accent3 2 2" xfId="6991"/>
    <cellStyle name="Accent3 2 2 2" xfId="6992"/>
    <cellStyle name="Accent3 2 3" xfId="6993"/>
    <cellStyle name="Accent3 3" xfId="6994"/>
    <cellStyle name="Accent3 3 2" xfId="6995"/>
    <cellStyle name="Accent3 3 3" xfId="6996"/>
    <cellStyle name="Accent3 3 4" xfId="6997"/>
    <cellStyle name="Accent3 4" xfId="6998"/>
    <cellStyle name="Accent3 4 2" xfId="6999"/>
    <cellStyle name="Accent3 4 3" xfId="7000"/>
    <cellStyle name="Accent3 5" xfId="7001"/>
    <cellStyle name="Accent3 6" xfId="7002"/>
    <cellStyle name="Accent3 7" xfId="7003"/>
    <cellStyle name="Accent3 8" xfId="7004"/>
    <cellStyle name="Accent3 9" xfId="7005"/>
    <cellStyle name="Accent4 - 20%" xfId="7006"/>
    <cellStyle name="Accent4 - 20% 2" xfId="7007"/>
    <cellStyle name="Accent4 - 40%" xfId="7008"/>
    <cellStyle name="Accent4 - 40% 2" xfId="7009"/>
    <cellStyle name="Accent4 - 60%" xfId="7010"/>
    <cellStyle name="Accent4 10" xfId="7011"/>
    <cellStyle name="Accent4 11" xfId="7012"/>
    <cellStyle name="Accent4 2" xfId="7013"/>
    <cellStyle name="Accent4 2 2" xfId="7014"/>
    <cellStyle name="Accent4 2 2 2" xfId="7015"/>
    <cellStyle name="Accent4 2 3" xfId="7016"/>
    <cellStyle name="Accent4 3" xfId="7017"/>
    <cellStyle name="Accent4 3 2" xfId="7018"/>
    <cellStyle name="Accent4 3 3" xfId="7019"/>
    <cellStyle name="Accent4 3 4" xfId="7020"/>
    <cellStyle name="Accent4 4" xfId="7021"/>
    <cellStyle name="Accent4 4 2" xfId="7022"/>
    <cellStyle name="Accent4 4 3" xfId="7023"/>
    <cellStyle name="Accent4 5" xfId="7024"/>
    <cellStyle name="Accent4 6" xfId="7025"/>
    <cellStyle name="Accent4 7" xfId="7026"/>
    <cellStyle name="Accent4 8" xfId="7027"/>
    <cellStyle name="Accent4 9" xfId="7028"/>
    <cellStyle name="Accent5 - 20%" xfId="7029"/>
    <cellStyle name="Accent5 - 20% 2" xfId="7030"/>
    <cellStyle name="Accent5 - 40%" xfId="7031"/>
    <cellStyle name="Accent5 - 40% 2" xfId="7032"/>
    <cellStyle name="Accent5 - 60%" xfId="7033"/>
    <cellStyle name="Accent5 10" xfId="7034"/>
    <cellStyle name="Accent5 11" xfId="7035"/>
    <cellStyle name="Accent5 12" xfId="7036"/>
    <cellStyle name="Accent5 13" xfId="7037"/>
    <cellStyle name="Accent5 14" xfId="7038"/>
    <cellStyle name="Accent5 15" xfId="7039"/>
    <cellStyle name="Accent5 16" xfId="7040"/>
    <cellStyle name="Accent5 17" xfId="7041"/>
    <cellStyle name="Accent5 18" xfId="7042"/>
    <cellStyle name="Accent5 19" xfId="7043"/>
    <cellStyle name="Accent5 2" xfId="7044"/>
    <cellStyle name="Accent5 2 2" xfId="7045"/>
    <cellStyle name="Accent5 2 2 2" xfId="7046"/>
    <cellStyle name="Accent5 2 3" xfId="7047"/>
    <cellStyle name="Accent5 20" xfId="7048"/>
    <cellStyle name="Accent5 21" xfId="7049"/>
    <cellStyle name="Accent5 22" xfId="7050"/>
    <cellStyle name="Accent5 23" xfId="7051"/>
    <cellStyle name="Accent5 24" xfId="7052"/>
    <cellStyle name="Accent5 25" xfId="7053"/>
    <cellStyle name="Accent5 26" xfId="7054"/>
    <cellStyle name="Accent5 27" xfId="7055"/>
    <cellStyle name="Accent5 28" xfId="7056"/>
    <cellStyle name="Accent5 29" xfId="7057"/>
    <cellStyle name="Accent5 3" xfId="7058"/>
    <cellStyle name="Accent5 3 2" xfId="7059"/>
    <cellStyle name="Accent5 3 3" xfId="7060"/>
    <cellStyle name="Accent5 30" xfId="7061"/>
    <cellStyle name="Accent5 31" xfId="7062"/>
    <cellStyle name="Accent5 32" xfId="7063"/>
    <cellStyle name="Accent5 4" xfId="7064"/>
    <cellStyle name="Accent5 5" xfId="7065"/>
    <cellStyle name="Accent5 6" xfId="7066"/>
    <cellStyle name="Accent5 7" xfId="7067"/>
    <cellStyle name="Accent5 8" xfId="7068"/>
    <cellStyle name="Accent5 9" xfId="7069"/>
    <cellStyle name="Accent6 - 20%" xfId="7070"/>
    <cellStyle name="Accent6 - 20% 2" xfId="7071"/>
    <cellStyle name="Accent6 - 40%" xfId="7072"/>
    <cellStyle name="Accent6 - 40% 2" xfId="7073"/>
    <cellStyle name="Accent6 - 60%" xfId="7074"/>
    <cellStyle name="Accent6 10" xfId="7075"/>
    <cellStyle name="Accent6 11" xfId="7076"/>
    <cellStyle name="Accent6 2" xfId="7077"/>
    <cellStyle name="Accent6 2 2" xfId="7078"/>
    <cellStyle name="Accent6 2 2 2" xfId="7079"/>
    <cellStyle name="Accent6 2 3" xfId="7080"/>
    <cellStyle name="Accent6 3" xfId="7081"/>
    <cellStyle name="Accent6 3 2" xfId="7082"/>
    <cellStyle name="Accent6 3 3" xfId="7083"/>
    <cellStyle name="Accent6 3 4" xfId="7084"/>
    <cellStyle name="Accent6 4" xfId="7085"/>
    <cellStyle name="Accent6 4 2" xfId="7086"/>
    <cellStyle name="Accent6 4 3" xfId="7087"/>
    <cellStyle name="Accent6 5" xfId="7088"/>
    <cellStyle name="Accent6 6" xfId="7089"/>
    <cellStyle name="Accent6 7" xfId="7090"/>
    <cellStyle name="Accent6 8" xfId="7091"/>
    <cellStyle name="Accent6 9" xfId="7092"/>
    <cellStyle name="ArrayHeading" xfId="7093"/>
    <cellStyle name="Bad 2" xfId="7094"/>
    <cellStyle name="Bad 2 2" xfId="7095"/>
    <cellStyle name="Bad 2 2 2" xfId="7096"/>
    <cellStyle name="Bad 2 3" xfId="7097"/>
    <cellStyle name="Bad 3" xfId="7098"/>
    <cellStyle name="Bad 3 2" xfId="7099"/>
    <cellStyle name="Bad 3 3" xfId="7100"/>
    <cellStyle name="Bad 3 4" xfId="7101"/>
    <cellStyle name="Bad 4" xfId="7102"/>
    <cellStyle name="Bad 5" xfId="7103"/>
    <cellStyle name="Bad 6" xfId="7104"/>
    <cellStyle name="BetweenMacros" xfId="7105"/>
    <cellStyle name="blank" xfId="7106"/>
    <cellStyle name="bld-li - Style4" xfId="7107"/>
    <cellStyle name="Calc Currency (0)" xfId="7108"/>
    <cellStyle name="Calc Currency (0) 2" xfId="7109"/>
    <cellStyle name="Calc Currency (0) 2 2" xfId="7110"/>
    <cellStyle name="Calc Currency (0) 3" xfId="7111"/>
    <cellStyle name="Calc Currency (0) 4" xfId="7112"/>
    <cellStyle name="Calculation 2" xfId="7113"/>
    <cellStyle name="Calculation 2 2" xfId="7114"/>
    <cellStyle name="Calculation 2 2 2" xfId="7115"/>
    <cellStyle name="Calculation 2 2 3" xfId="7116"/>
    <cellStyle name="Calculation 2 3" xfId="7117"/>
    <cellStyle name="Calculation 2 3 2" xfId="7118"/>
    <cellStyle name="Calculation 2 3 3" xfId="7119"/>
    <cellStyle name="Calculation 2 3 4" xfId="7120"/>
    <cellStyle name="Calculation 2 4" xfId="7121"/>
    <cellStyle name="Calculation 2 4 2" xfId="7122"/>
    <cellStyle name="Calculation 2 5" xfId="7123"/>
    <cellStyle name="Calculation 3" xfId="7124"/>
    <cellStyle name="Calculation 3 2" xfId="7125"/>
    <cellStyle name="Calculation 3 3" xfId="7126"/>
    <cellStyle name="Calculation 3 4" xfId="7127"/>
    <cellStyle name="Calculation 4" xfId="7128"/>
    <cellStyle name="Calculation 4 2" xfId="7129"/>
    <cellStyle name="Calculation 4 2 2" xfId="7130"/>
    <cellStyle name="Calculation 4 3" xfId="7131"/>
    <cellStyle name="Calculation 4 3 2" xfId="7132"/>
    <cellStyle name="Calculation 4 4" xfId="7133"/>
    <cellStyle name="Calculation 4 4 2" xfId="7134"/>
    <cellStyle name="Calculation 5" xfId="7135"/>
    <cellStyle name="Calculation 5 2" xfId="7136"/>
    <cellStyle name="Calculation 6" xfId="7137"/>
    <cellStyle name="Calculation 7" xfId="7138"/>
    <cellStyle name="Calculation 8" xfId="7139"/>
    <cellStyle name="Calculation 9" xfId="7140"/>
    <cellStyle name="Calculation 9 2" xfId="7141"/>
    <cellStyle name="Check Cell 2" xfId="7142"/>
    <cellStyle name="Check Cell 2 2" xfId="7143"/>
    <cellStyle name="Check Cell 2 2 2" xfId="7144"/>
    <cellStyle name="Check Cell 2 2 3" xfId="7145"/>
    <cellStyle name="Check Cell 2 3" xfId="7146"/>
    <cellStyle name="Check Cell 3" xfId="7147"/>
    <cellStyle name="Check Cell 4" xfId="7148"/>
    <cellStyle name="Check Cell 5" xfId="7149"/>
    <cellStyle name="Check Cell 6" xfId="7150"/>
    <cellStyle name="CheckCell" xfId="7151"/>
    <cellStyle name="CheckCell 2" xfId="7152"/>
    <cellStyle name="CheckCell 2 2" xfId="7153"/>
    <cellStyle name="CheckCell 3" xfId="7154"/>
    <cellStyle name="CheckCell 4" xfId="7155"/>
    <cellStyle name="CheckCell_Electric Rev Req Model (2009 GRC) Rebuttal" xfId="7156"/>
    <cellStyle name="Column total in dollars" xfId="7157"/>
    <cellStyle name="Comma  - Style1" xfId="7158"/>
    <cellStyle name="Comma  - Style1 2" xfId="7159"/>
    <cellStyle name="Comma  - Style1 3" xfId="7160"/>
    <cellStyle name="Comma  - Style2" xfId="7161"/>
    <cellStyle name="Comma  - Style2 2" xfId="7162"/>
    <cellStyle name="Comma  - Style2 3" xfId="7163"/>
    <cellStyle name="Comma  - Style3" xfId="7164"/>
    <cellStyle name="Comma  - Style3 2" xfId="7165"/>
    <cellStyle name="Comma  - Style3 3" xfId="7166"/>
    <cellStyle name="Comma  - Style4" xfId="7167"/>
    <cellStyle name="Comma  - Style4 2" xfId="7168"/>
    <cellStyle name="Comma  - Style4 3" xfId="7169"/>
    <cellStyle name="Comma  - Style5" xfId="7170"/>
    <cellStyle name="Comma  - Style5 2" xfId="7171"/>
    <cellStyle name="Comma  - Style5 3" xfId="7172"/>
    <cellStyle name="Comma  - Style6" xfId="7173"/>
    <cellStyle name="Comma  - Style6 2" xfId="7174"/>
    <cellStyle name="Comma  - Style6 3" xfId="7175"/>
    <cellStyle name="Comma  - Style7" xfId="7176"/>
    <cellStyle name="Comma  - Style7 2" xfId="7177"/>
    <cellStyle name="Comma  - Style7 3" xfId="7178"/>
    <cellStyle name="Comma  - Style8" xfId="7179"/>
    <cellStyle name="Comma  - Style8 2" xfId="7180"/>
    <cellStyle name="Comma  - Style8 3" xfId="7181"/>
    <cellStyle name="Comma (0)" xfId="7182"/>
    <cellStyle name="Comma [0] 2" xfId="7183"/>
    <cellStyle name="Comma 10" xfId="4"/>
    <cellStyle name="Comma 10 2" xfId="7184"/>
    <cellStyle name="Comma 10 2 2" xfId="7185"/>
    <cellStyle name="Comma 10 2 3" xfId="7186"/>
    <cellStyle name="Comma 10 3" xfId="7187"/>
    <cellStyle name="Comma 10 4" xfId="7188"/>
    <cellStyle name="Comma 11" xfId="7189"/>
    <cellStyle name="Comma 11 2" xfId="7190"/>
    <cellStyle name="Comma 11 2 2" xfId="7191"/>
    <cellStyle name="Comma 11 3" xfId="7192"/>
    <cellStyle name="Comma 11 4" xfId="7193"/>
    <cellStyle name="Comma 12" xfId="7194"/>
    <cellStyle name="Comma 12 2" xfId="7195"/>
    <cellStyle name="Comma 12 2 2" xfId="7196"/>
    <cellStyle name="Comma 12 3" xfId="7197"/>
    <cellStyle name="Comma 12 4" xfId="7198"/>
    <cellStyle name="Comma 13" xfId="7199"/>
    <cellStyle name="Comma 13 2" xfId="7200"/>
    <cellStyle name="Comma 13 2 2" xfId="7201"/>
    <cellStyle name="Comma 13 3" xfId="7202"/>
    <cellStyle name="Comma 13 4" xfId="7203"/>
    <cellStyle name="Comma 14" xfId="7204"/>
    <cellStyle name="Comma 14 2" xfId="7205"/>
    <cellStyle name="Comma 14 2 2" xfId="7206"/>
    <cellStyle name="Comma 14 3" xfId="7207"/>
    <cellStyle name="Comma 14 4" xfId="7208"/>
    <cellStyle name="Comma 15" xfId="7209"/>
    <cellStyle name="Comma 15 2" xfId="7210"/>
    <cellStyle name="Comma 15 2 2" xfId="7211"/>
    <cellStyle name="Comma 15 3" xfId="7212"/>
    <cellStyle name="Comma 16" xfId="7213"/>
    <cellStyle name="Comma 16 2" xfId="7214"/>
    <cellStyle name="Comma 16 3" xfId="7215"/>
    <cellStyle name="Comma 17" xfId="7216"/>
    <cellStyle name="Comma 17 2" xfId="7217"/>
    <cellStyle name="Comma 17 2 2" xfId="7218"/>
    <cellStyle name="Comma 17 3" xfId="7219"/>
    <cellStyle name="Comma 17 3 2" xfId="7220"/>
    <cellStyle name="Comma 17 4" xfId="7221"/>
    <cellStyle name="Comma 17 4 2" xfId="7222"/>
    <cellStyle name="Comma 17 5" xfId="7223"/>
    <cellStyle name="Comma 18" xfId="7224"/>
    <cellStyle name="Comma 18 2" xfId="7225"/>
    <cellStyle name="Comma 18 3" xfId="7226"/>
    <cellStyle name="Comma 18 4" xfId="7227"/>
    <cellStyle name="Comma 19" xfId="7228"/>
    <cellStyle name="Comma 19 2" xfId="7229"/>
    <cellStyle name="Comma 19 3" xfId="7230"/>
    <cellStyle name="Comma 2" xfId="7231"/>
    <cellStyle name="Comma 2 10" xfId="7232"/>
    <cellStyle name="Comma 2 11" xfId="7233"/>
    <cellStyle name="Comma 2 12" xfId="7234"/>
    <cellStyle name="Comma 2 13" xfId="7235"/>
    <cellStyle name="Comma 2 14" xfId="7236"/>
    <cellStyle name="Comma 2 15" xfId="7237"/>
    <cellStyle name="Comma 2 16" xfId="7238"/>
    <cellStyle name="Comma 2 17" xfId="7239"/>
    <cellStyle name="Comma 2 18" xfId="7240"/>
    <cellStyle name="Comma 2 19" xfId="7241"/>
    <cellStyle name="Comma 2 2" xfId="7242"/>
    <cellStyle name="Comma 2 2 2" xfId="7243"/>
    <cellStyle name="Comma 2 2 2 2" xfId="7244"/>
    <cellStyle name="Comma 2 2 2 3" xfId="7245"/>
    <cellStyle name="Comma 2 2 3" xfId="7246"/>
    <cellStyle name="Comma 2 2 3 2" xfId="7247"/>
    <cellStyle name="Comma 2 2 4" xfId="7248"/>
    <cellStyle name="Comma 2 2 5" xfId="7249"/>
    <cellStyle name="Comma 2 20" xfId="7250"/>
    <cellStyle name="Comma 2 21" xfId="7251"/>
    <cellStyle name="Comma 2 22" xfId="7252"/>
    <cellStyle name="Comma 2 3" xfId="7253"/>
    <cellStyle name="Comma 2 3 2" xfId="7254"/>
    <cellStyle name="Comma 2 3 3" xfId="7255"/>
    <cellStyle name="Comma 2 4" xfId="7256"/>
    <cellStyle name="Comma 2 4 2" xfId="7257"/>
    <cellStyle name="Comma 2 5" xfId="7258"/>
    <cellStyle name="Comma 2 5 2" xfId="7259"/>
    <cellStyle name="Comma 2 6" xfId="7260"/>
    <cellStyle name="Comma 2 6 2" xfId="7261"/>
    <cellStyle name="Comma 2 7" xfId="7262"/>
    <cellStyle name="Comma 2 7 2" xfId="7263"/>
    <cellStyle name="Comma 2 8" xfId="7264"/>
    <cellStyle name="Comma 2 8 2" xfId="7265"/>
    <cellStyle name="Comma 2 9" xfId="7266"/>
    <cellStyle name="Comma 2_Chelan PUD Power Costs (8-10)" xfId="7267"/>
    <cellStyle name="Comma 20" xfId="7268"/>
    <cellStyle name="Comma 20 2" xfId="7269"/>
    <cellStyle name="Comma 20 3" xfId="10094"/>
    <cellStyle name="Comma 20 4" xfId="10095"/>
    <cellStyle name="Comma 20 5" xfId="10096"/>
    <cellStyle name="Comma 20 6" xfId="10097"/>
    <cellStyle name="Comma 20 7" xfId="10098"/>
    <cellStyle name="Comma 20 7 2" xfId="10099"/>
    <cellStyle name="Comma 20 7 3" xfId="10100"/>
    <cellStyle name="Comma 20 7 4" xfId="10101"/>
    <cellStyle name="Comma 21" xfId="7270"/>
    <cellStyle name="Comma 22" xfId="7271"/>
    <cellStyle name="Comma 23" xfId="7272"/>
    <cellStyle name="Comma 24" xfId="7273"/>
    <cellStyle name="Comma 24 2" xfId="7274"/>
    <cellStyle name="Comma 24 3" xfId="7275"/>
    <cellStyle name="Comma 25" xfId="7276"/>
    <cellStyle name="Comma 25 2" xfId="7277"/>
    <cellStyle name="Comma 26" xfId="7278"/>
    <cellStyle name="Comma 26 2" xfId="7279"/>
    <cellStyle name="Comma 27" xfId="7280"/>
    <cellStyle name="Comma 27 2" xfId="7281"/>
    <cellStyle name="Comma 28" xfId="7282"/>
    <cellStyle name="Comma 28 2" xfId="7283"/>
    <cellStyle name="Comma 29" xfId="7284"/>
    <cellStyle name="Comma 3" xfId="7285"/>
    <cellStyle name="Comma 3 2" xfId="7286"/>
    <cellStyle name="Comma 3 2 2" xfId="7287"/>
    <cellStyle name="Comma 3 2 2 2" xfId="7288"/>
    <cellStyle name="Comma 3 2 3" xfId="7289"/>
    <cellStyle name="Comma 3 2 4" xfId="7290"/>
    <cellStyle name="Comma 3 3" xfId="7291"/>
    <cellStyle name="Comma 3 3 2" xfId="7292"/>
    <cellStyle name="Comma 3 4" xfId="7293"/>
    <cellStyle name="Comma 3 4 2" xfId="7294"/>
    <cellStyle name="Comma 3 5" xfId="7295"/>
    <cellStyle name="Comma 3 6" xfId="7296"/>
    <cellStyle name="Comma 30" xfId="7297"/>
    <cellStyle name="Comma 31" xfId="7298"/>
    <cellStyle name="Comma 31 2" xfId="7299"/>
    <cellStyle name="Comma 31 3" xfId="7300"/>
    <cellStyle name="Comma 32" xfId="7301"/>
    <cellStyle name="Comma 32 2" xfId="7302"/>
    <cellStyle name="Comma 33" xfId="7303"/>
    <cellStyle name="Comma 34" xfId="7304"/>
    <cellStyle name="Comma 35" xfId="7305"/>
    <cellStyle name="Comma 36" xfId="7306"/>
    <cellStyle name="Comma 37" xfId="7307"/>
    <cellStyle name="Comma 38" xfId="7308"/>
    <cellStyle name="Comma 39" xfId="7309"/>
    <cellStyle name="Comma 4" xfId="7310"/>
    <cellStyle name="Comma 4 2" xfId="7311"/>
    <cellStyle name="Comma 4 2 2" xfId="7312"/>
    <cellStyle name="Comma 4 2 3" xfId="7313"/>
    <cellStyle name="Comma 4 2 4" xfId="7314"/>
    <cellStyle name="Comma 4 3" xfId="7315"/>
    <cellStyle name="Comma 4 3 2" xfId="7316"/>
    <cellStyle name="Comma 4 3 2 2" xfId="10102"/>
    <cellStyle name="Comma 4 3 2 3" xfId="10103"/>
    <cellStyle name="Comma 4 3 3" xfId="7317"/>
    <cellStyle name="Comma 4 3 4" xfId="7318"/>
    <cellStyle name="Comma 4 4" xfId="7319"/>
    <cellStyle name="Comma 4 5" xfId="7320"/>
    <cellStyle name="Comma 4 6" xfId="7321"/>
    <cellStyle name="Comma 4 7" xfId="7322"/>
    <cellStyle name="Comma 40" xfId="7323"/>
    <cellStyle name="Comma 41" xfId="7324"/>
    <cellStyle name="Comma 42" xfId="7325"/>
    <cellStyle name="Comma 43" xfId="7326"/>
    <cellStyle name="Comma 44" xfId="7327"/>
    <cellStyle name="Comma 45" xfId="7328"/>
    <cellStyle name="Comma 46" xfId="7329"/>
    <cellStyle name="Comma 47" xfId="7330"/>
    <cellStyle name="Comma 48" xfId="7331"/>
    <cellStyle name="Comma 49" xfId="7332"/>
    <cellStyle name="Comma 5" xfId="7333"/>
    <cellStyle name="Comma 5 2" xfId="7334"/>
    <cellStyle name="Comma 5 2 2" xfId="7335"/>
    <cellStyle name="Comma 5 3" xfId="7336"/>
    <cellStyle name="Comma 5 4" xfId="7337"/>
    <cellStyle name="Comma 5 5" xfId="7338"/>
    <cellStyle name="Comma 5 6" xfId="7339"/>
    <cellStyle name="Comma 50" xfId="7340"/>
    <cellStyle name="Comma 51" xfId="7341"/>
    <cellStyle name="Comma 51 2" xfId="7342"/>
    <cellStyle name="Comma 52" xfId="7343"/>
    <cellStyle name="Comma 53" xfId="7344"/>
    <cellStyle name="Comma 54" xfId="7345"/>
    <cellStyle name="Comma 55" xfId="7346"/>
    <cellStyle name="Comma 56" xfId="7347"/>
    <cellStyle name="Comma 57" xfId="7348"/>
    <cellStyle name="Comma 58" xfId="7349"/>
    <cellStyle name="Comma 59" xfId="7350"/>
    <cellStyle name="Comma 6" xfId="7351"/>
    <cellStyle name="Comma 6 2" xfId="7352"/>
    <cellStyle name="Comma 6 2 2" xfId="7353"/>
    <cellStyle name="Comma 6 2 2 2" xfId="7354"/>
    <cellStyle name="Comma 6 2 3" xfId="7355"/>
    <cellStyle name="Comma 6 3" xfId="7356"/>
    <cellStyle name="Comma 6 3 2" xfId="7357"/>
    <cellStyle name="Comma 6 3 3" xfId="7358"/>
    <cellStyle name="Comma 6 3 3 2" xfId="7359"/>
    <cellStyle name="Comma 6 4" xfId="7360"/>
    <cellStyle name="Comma 60" xfId="7361"/>
    <cellStyle name="Comma 61" xfId="7362"/>
    <cellStyle name="Comma 62" xfId="7363"/>
    <cellStyle name="Comma 63" xfId="7364"/>
    <cellStyle name="Comma 64" xfId="7365"/>
    <cellStyle name="Comma 65" xfId="7366"/>
    <cellStyle name="Comma 66" xfId="7367"/>
    <cellStyle name="Comma 67" xfId="7368"/>
    <cellStyle name="Comma 68" xfId="7369"/>
    <cellStyle name="Comma 69" xfId="7370"/>
    <cellStyle name="Comma 7" xfId="7371"/>
    <cellStyle name="Comma 7 2" xfId="7372"/>
    <cellStyle name="Comma 7 2 2" xfId="7373"/>
    <cellStyle name="Comma 7 2 2 2" xfId="7374"/>
    <cellStyle name="Comma 7 2 2 2 2" xfId="7375"/>
    <cellStyle name="Comma 7 2 2 2 3" xfId="7376"/>
    <cellStyle name="Comma 7 2 2 3" xfId="7377"/>
    <cellStyle name="Comma 7 3" xfId="7378"/>
    <cellStyle name="Comma 7 4" xfId="7379"/>
    <cellStyle name="Comma 70" xfId="7380"/>
    <cellStyle name="Comma 71" xfId="7381"/>
    <cellStyle name="Comma 72" xfId="7382"/>
    <cellStyle name="Comma 73" xfId="7383"/>
    <cellStyle name="Comma 8" xfId="7384"/>
    <cellStyle name="Comma 8 2" xfId="7385"/>
    <cellStyle name="Comma 8 2 2" xfId="7386"/>
    <cellStyle name="Comma 8 2 2 2" xfId="7387"/>
    <cellStyle name="Comma 8 2 3" xfId="7388"/>
    <cellStyle name="Comma 8 3" xfId="7389"/>
    <cellStyle name="Comma 8 3 2" xfId="7390"/>
    <cellStyle name="Comma 8 4" xfId="7391"/>
    <cellStyle name="Comma 8 5" xfId="7392"/>
    <cellStyle name="Comma 9" xfId="7393"/>
    <cellStyle name="Comma 9 2" xfId="7394"/>
    <cellStyle name="Comma 9 2 2" xfId="7395"/>
    <cellStyle name="Comma 9 2 2 2" xfId="7396"/>
    <cellStyle name="Comma 9 2 3" xfId="7397"/>
    <cellStyle name="Comma 9 3" xfId="7398"/>
    <cellStyle name="Comma 9 3 2" xfId="7399"/>
    <cellStyle name="Comma 9 3 3" xfId="7400"/>
    <cellStyle name="Comma 9 3 4" xfId="7401"/>
    <cellStyle name="Comma 9 4" xfId="7402"/>
    <cellStyle name="Comma 9 4 2" xfId="7403"/>
    <cellStyle name="Comma 9 5" xfId="7404"/>
    <cellStyle name="Comma 9 5 2" xfId="7405"/>
    <cellStyle name="Comma 9 6" xfId="7406"/>
    <cellStyle name="Comma 9 7" xfId="7407"/>
    <cellStyle name="Comma 9 8" xfId="7408"/>
    <cellStyle name="Comma 9 9" xfId="7409"/>
    <cellStyle name="Comma0" xfId="7410"/>
    <cellStyle name="Comma0 - Style1" xfId="7411"/>
    <cellStyle name="Comma0 - Style2" xfId="7412"/>
    <cellStyle name="Comma0 - Style2 2" xfId="7413"/>
    <cellStyle name="Comma0 - Style3" xfId="7414"/>
    <cellStyle name="Comma0 - Style4" xfId="7415"/>
    <cellStyle name="Comma0 - Style4 2" xfId="7416"/>
    <cellStyle name="Comma0 - Style4 3" xfId="7417"/>
    <cellStyle name="Comma0 - Style5" xfId="7418"/>
    <cellStyle name="Comma0 - Style5 2" xfId="7419"/>
    <cellStyle name="Comma0 - Style5 2 2" xfId="7420"/>
    <cellStyle name="Comma0 - Style5 3" xfId="7421"/>
    <cellStyle name="Comma0 - Style5_ACCOUNTS" xfId="7422"/>
    <cellStyle name="Comma0 10" xfId="7423"/>
    <cellStyle name="Comma0 11" xfId="7424"/>
    <cellStyle name="Comma0 12" xfId="7425"/>
    <cellStyle name="Comma0 13" xfId="7426"/>
    <cellStyle name="Comma0 14" xfId="7427"/>
    <cellStyle name="Comma0 15" xfId="7428"/>
    <cellStyle name="Comma0 16" xfId="7429"/>
    <cellStyle name="Comma0 17" xfId="7430"/>
    <cellStyle name="Comma0 18" xfId="7431"/>
    <cellStyle name="Comma0 19" xfId="7432"/>
    <cellStyle name="Comma0 2" xfId="7433"/>
    <cellStyle name="Comma0 2 2" xfId="7434"/>
    <cellStyle name="Comma0 2 3" xfId="7435"/>
    <cellStyle name="Comma0 20" xfId="7436"/>
    <cellStyle name="Comma0 21" xfId="7437"/>
    <cellStyle name="Comma0 22" xfId="7438"/>
    <cellStyle name="Comma0 23" xfId="7439"/>
    <cellStyle name="Comma0 24" xfId="7440"/>
    <cellStyle name="Comma0 25" xfId="7441"/>
    <cellStyle name="Comma0 26" xfId="7442"/>
    <cellStyle name="Comma0 27" xfId="7443"/>
    <cellStyle name="Comma0 28" xfId="7444"/>
    <cellStyle name="Comma0 29" xfId="7445"/>
    <cellStyle name="Comma0 3" xfId="7446"/>
    <cellStyle name="Comma0 3 2" xfId="7447"/>
    <cellStyle name="Comma0 3 3" xfId="7448"/>
    <cellStyle name="Comma0 30" xfId="7449"/>
    <cellStyle name="Comma0 31" xfId="7450"/>
    <cellStyle name="Comma0 32" xfId="7451"/>
    <cellStyle name="Comma0 33" xfId="7452"/>
    <cellStyle name="Comma0 34" xfId="7453"/>
    <cellStyle name="Comma0 35" xfId="7454"/>
    <cellStyle name="Comma0 36" xfId="7455"/>
    <cellStyle name="Comma0 37" xfId="7456"/>
    <cellStyle name="Comma0 38" xfId="7457"/>
    <cellStyle name="Comma0 39" xfId="7458"/>
    <cellStyle name="Comma0 4" xfId="7459"/>
    <cellStyle name="Comma0 4 2" xfId="7460"/>
    <cellStyle name="Comma0 40" xfId="7461"/>
    <cellStyle name="Comma0 41" xfId="7462"/>
    <cellStyle name="Comma0 42" xfId="7463"/>
    <cellStyle name="Comma0 43" xfId="7464"/>
    <cellStyle name="Comma0 44" xfId="7465"/>
    <cellStyle name="Comma0 45" xfId="7466"/>
    <cellStyle name="Comma0 46" xfId="7467"/>
    <cellStyle name="Comma0 47" xfId="7468"/>
    <cellStyle name="Comma0 5" xfId="7469"/>
    <cellStyle name="Comma0 5 2" xfId="7470"/>
    <cellStyle name="Comma0 5 3" xfId="7471"/>
    <cellStyle name="Comma0 6" xfId="7472"/>
    <cellStyle name="Comma0 7" xfId="7473"/>
    <cellStyle name="Comma0 8" xfId="7474"/>
    <cellStyle name="Comma0 9" xfId="7475"/>
    <cellStyle name="Comma0_00COS Ind Allocators" xfId="7476"/>
    <cellStyle name="Comma1 - Style1" xfId="7477"/>
    <cellStyle name="Comma1 - Style1 2" xfId="7478"/>
    <cellStyle name="Comma1 - Style1 2 2" xfId="7479"/>
    <cellStyle name="Comma1 - Style1 3" xfId="7480"/>
    <cellStyle name="Comma1 - Style1 4" xfId="7481"/>
    <cellStyle name="Comma1 - Style1_ACCOUNTS" xfId="7482"/>
    <cellStyle name="Copied" xfId="7483"/>
    <cellStyle name="Copied 2" xfId="7484"/>
    <cellStyle name="Copied 2 2" xfId="7485"/>
    <cellStyle name="Copied 3" xfId="7486"/>
    <cellStyle name="Copied 4" xfId="7487"/>
    <cellStyle name="COST1" xfId="7488"/>
    <cellStyle name="COST1 2" xfId="7489"/>
    <cellStyle name="COST1 2 2" xfId="7490"/>
    <cellStyle name="COST1 3" xfId="7491"/>
    <cellStyle name="COST1 4" xfId="7492"/>
    <cellStyle name="Curren - Style1" xfId="7493"/>
    <cellStyle name="Curren - Style1 2" xfId="7494"/>
    <cellStyle name="Curren - Style2" xfId="7495"/>
    <cellStyle name="Curren - Style2 2" xfId="7496"/>
    <cellStyle name="Curren - Style2 2 2" xfId="7497"/>
    <cellStyle name="Curren - Style2 3" xfId="7498"/>
    <cellStyle name="Curren - Style2 4" xfId="7499"/>
    <cellStyle name="Curren - Style2_ACCOUNTS" xfId="7500"/>
    <cellStyle name="Curren - Style3" xfId="7501"/>
    <cellStyle name="Curren - Style5" xfId="7502"/>
    <cellStyle name="Curren - Style5 2" xfId="7503"/>
    <cellStyle name="Curren - Style6" xfId="7504"/>
    <cellStyle name="Curren - Style6 2" xfId="7505"/>
    <cellStyle name="Curren - Style6 2 2" xfId="7506"/>
    <cellStyle name="Curren - Style6 3" xfId="7507"/>
    <cellStyle name="Curren - Style6_ACCOUNTS" xfId="7508"/>
    <cellStyle name="Currency 10" xfId="3"/>
    <cellStyle name="Currency 10 2" xfId="7509"/>
    <cellStyle name="Currency 10 2 2" xfId="7510"/>
    <cellStyle name="Currency 10 3" xfId="7511"/>
    <cellStyle name="Currency 10 4" xfId="7512"/>
    <cellStyle name="Currency 11" xfId="7513"/>
    <cellStyle name="Currency 11 2" xfId="7514"/>
    <cellStyle name="Currency 11 2 2" xfId="7515"/>
    <cellStyle name="Currency 11 3" xfId="7516"/>
    <cellStyle name="Currency 11 4" xfId="7517"/>
    <cellStyle name="Currency 12" xfId="7518"/>
    <cellStyle name="Currency 12 2" xfId="7519"/>
    <cellStyle name="Currency 12 2 2" xfId="7520"/>
    <cellStyle name="Currency 12 3" xfId="7521"/>
    <cellStyle name="Currency 12 3 2" xfId="7522"/>
    <cellStyle name="Currency 12 4" xfId="7523"/>
    <cellStyle name="Currency 12 4 2" xfId="7524"/>
    <cellStyle name="Currency 12 5" xfId="7525"/>
    <cellStyle name="Currency 12 6" xfId="7526"/>
    <cellStyle name="Currency 13" xfId="7527"/>
    <cellStyle name="Currency 13 2" xfId="7528"/>
    <cellStyle name="Currency 13 3" xfId="7529"/>
    <cellStyle name="Currency 14" xfId="7530"/>
    <cellStyle name="Currency 14 2" xfId="7531"/>
    <cellStyle name="Currency 14 2 2" xfId="7532"/>
    <cellStyle name="Currency 14 3" xfId="7533"/>
    <cellStyle name="Currency 14 3 2" xfId="7534"/>
    <cellStyle name="Currency 14 4" xfId="7535"/>
    <cellStyle name="Currency 14 4 2" xfId="7536"/>
    <cellStyle name="Currency 15" xfId="7537"/>
    <cellStyle name="Currency 15 2" xfId="7538"/>
    <cellStyle name="Currency 15 3" xfId="7539"/>
    <cellStyle name="Currency 15 4" xfId="7540"/>
    <cellStyle name="Currency 16" xfId="7541"/>
    <cellStyle name="Currency 16 2" xfId="7542"/>
    <cellStyle name="Currency 16 3" xfId="7543"/>
    <cellStyle name="Currency 16 4" xfId="7544"/>
    <cellStyle name="Currency 17" xfId="7545"/>
    <cellStyle name="Currency 18" xfId="7546"/>
    <cellStyle name="Currency 18 2" xfId="7547"/>
    <cellStyle name="Currency 19" xfId="7548"/>
    <cellStyle name="Currency 19 2" xfId="7549"/>
    <cellStyle name="Currency 2" xfId="7550"/>
    <cellStyle name="Currency 2 10" xfId="7551"/>
    <cellStyle name="Currency 2 11" xfId="7552"/>
    <cellStyle name="Currency 2 12" xfId="7553"/>
    <cellStyle name="Currency 2 13" xfId="7554"/>
    <cellStyle name="Currency 2 14" xfId="7555"/>
    <cellStyle name="Currency 2 15" xfId="7556"/>
    <cellStyle name="Currency 2 16" xfId="7557"/>
    <cellStyle name="Currency 2 17" xfId="7558"/>
    <cellStyle name="Currency 2 18" xfId="7559"/>
    <cellStyle name="Currency 2 19" xfId="7560"/>
    <cellStyle name="Currency 2 2" xfId="7561"/>
    <cellStyle name="Currency 2 2 2" xfId="7562"/>
    <cellStyle name="Currency 2 2 2 2" xfId="7563"/>
    <cellStyle name="Currency 2 2 2 3" xfId="7564"/>
    <cellStyle name="Currency 2 2 3" xfId="7565"/>
    <cellStyle name="Currency 2 2 4" xfId="7566"/>
    <cellStyle name="Currency 2 20" xfId="7567"/>
    <cellStyle name="Currency 2 21" xfId="7568"/>
    <cellStyle name="Currency 2 22" xfId="7569"/>
    <cellStyle name="Currency 2 3" xfId="7570"/>
    <cellStyle name="Currency 2 3 2" xfId="7571"/>
    <cellStyle name="Currency 2 3 3" xfId="7572"/>
    <cellStyle name="Currency 2 4" xfId="7573"/>
    <cellStyle name="Currency 2 4 2" xfId="7574"/>
    <cellStyle name="Currency 2 5" xfId="7575"/>
    <cellStyle name="Currency 2 5 2" xfId="7576"/>
    <cellStyle name="Currency 2 6" xfId="7577"/>
    <cellStyle name="Currency 2 6 2" xfId="7578"/>
    <cellStyle name="Currency 2 7" xfId="7579"/>
    <cellStyle name="Currency 2 7 2" xfId="7580"/>
    <cellStyle name="Currency 2 8" xfId="7581"/>
    <cellStyle name="Currency 2 8 2" xfId="7582"/>
    <cellStyle name="Currency 2 9" xfId="7583"/>
    <cellStyle name="Currency 20" xfId="7584"/>
    <cellStyle name="Currency 21" xfId="7585"/>
    <cellStyle name="Currency 22" xfId="7586"/>
    <cellStyle name="Currency 23" xfId="7587"/>
    <cellStyle name="Currency 24" xfId="7588"/>
    <cellStyle name="Currency 24 2" xfId="7589"/>
    <cellStyle name="Currency 25" xfId="7590"/>
    <cellStyle name="Currency 25 2" xfId="7591"/>
    <cellStyle name="Currency 25 3" xfId="7592"/>
    <cellStyle name="Currency 26" xfId="7593"/>
    <cellStyle name="Currency 27" xfId="7594"/>
    <cellStyle name="Currency 27 2" xfId="7595"/>
    <cellStyle name="Currency 28" xfId="7596"/>
    <cellStyle name="Currency 29" xfId="7597"/>
    <cellStyle name="Currency 3" xfId="7598"/>
    <cellStyle name="Currency 3 2" xfId="7599"/>
    <cellStyle name="Currency 3 2 2" xfId="7600"/>
    <cellStyle name="Currency 3 2 2 2" xfId="7601"/>
    <cellStyle name="Currency 3 2 3" xfId="7602"/>
    <cellStyle name="Currency 3 2 4" xfId="7603"/>
    <cellStyle name="Currency 3 3" xfId="7604"/>
    <cellStyle name="Currency 3 3 2" xfId="7605"/>
    <cellStyle name="Currency 3 4" xfId="7606"/>
    <cellStyle name="Currency 3 5" xfId="7607"/>
    <cellStyle name="Currency 4" xfId="7608"/>
    <cellStyle name="Currency 4 2" xfId="7609"/>
    <cellStyle name="Currency 4 2 2" xfId="7610"/>
    <cellStyle name="Currency 4 2 2 2" xfId="7611"/>
    <cellStyle name="Currency 4 2 3" xfId="7612"/>
    <cellStyle name="Currency 4 2 4" xfId="7613"/>
    <cellStyle name="Currency 4 3" xfId="7614"/>
    <cellStyle name="Currency 4 3 2" xfId="7615"/>
    <cellStyle name="Currency 4 3 2 2" xfId="7616"/>
    <cellStyle name="Currency 4 3 3" xfId="7617"/>
    <cellStyle name="Currency 4 3 3 2" xfId="7618"/>
    <cellStyle name="Currency 4 3 4" xfId="7619"/>
    <cellStyle name="Currency 4 3 4 2" xfId="7620"/>
    <cellStyle name="Currency 4 4" xfId="7621"/>
    <cellStyle name="Currency 4 4 2" xfId="7622"/>
    <cellStyle name="Currency 4 5" xfId="7623"/>
    <cellStyle name="Currency 4 6" xfId="7624"/>
    <cellStyle name="Currency 4 7" xfId="7625"/>
    <cellStyle name="Currency 4_2009 GRC Compliance Filing (Electric) for Exh A-1" xfId="7626"/>
    <cellStyle name="Currency 5" xfId="7627"/>
    <cellStyle name="Currency 5 2" xfId="7628"/>
    <cellStyle name="Currency 5 2 2" xfId="7629"/>
    <cellStyle name="Currency 5 3" xfId="7630"/>
    <cellStyle name="Currency 5 4" xfId="7631"/>
    <cellStyle name="Currency 6" xfId="7632"/>
    <cellStyle name="Currency 6 2" xfId="7633"/>
    <cellStyle name="Currency 6 2 2" xfId="7634"/>
    <cellStyle name="Currency 6 3" xfId="7635"/>
    <cellStyle name="Currency 6 4" xfId="7636"/>
    <cellStyle name="Currency 7" xfId="7637"/>
    <cellStyle name="Currency 7 2" xfId="7638"/>
    <cellStyle name="Currency 7 2 2" xfId="7639"/>
    <cellStyle name="Currency 7 3" xfId="7640"/>
    <cellStyle name="Currency 7 4" xfId="7641"/>
    <cellStyle name="Currency 8" xfId="7642"/>
    <cellStyle name="Currency 8 2" xfId="7643"/>
    <cellStyle name="Currency 8 2 2" xfId="7644"/>
    <cellStyle name="Currency 8 2 2 2" xfId="7645"/>
    <cellStyle name="Currency 8 2 2 3" xfId="7646"/>
    <cellStyle name="Currency 8 2 2 4" xfId="7647"/>
    <cellStyle name="Currency 8 2 3" xfId="7648"/>
    <cellStyle name="Currency 8 2 3 2" xfId="7649"/>
    <cellStyle name="Currency 8 2 4" xfId="7650"/>
    <cellStyle name="Currency 8 2 5" xfId="7651"/>
    <cellStyle name="Currency 8 2 6" xfId="7652"/>
    <cellStyle name="Currency 8 3" xfId="7653"/>
    <cellStyle name="Currency 8 3 2" xfId="7654"/>
    <cellStyle name="Currency 8 4" xfId="7655"/>
    <cellStyle name="Currency 8 4 2" xfId="7656"/>
    <cellStyle name="Currency 8 5" xfId="7657"/>
    <cellStyle name="Currency 8 6" xfId="7658"/>
    <cellStyle name="Currency 9" xfId="7659"/>
    <cellStyle name="Currency 9 2" xfId="7660"/>
    <cellStyle name="Currency 9 2 2" xfId="7661"/>
    <cellStyle name="Currency 9 2 2 2" xfId="7662"/>
    <cellStyle name="Currency 9 2 3" xfId="7663"/>
    <cellStyle name="Currency 9 3" xfId="7664"/>
    <cellStyle name="Currency 9 3 2" xfId="7665"/>
    <cellStyle name="Currency 9 3 3" xfId="7666"/>
    <cellStyle name="Currency 9 3 4" xfId="7667"/>
    <cellStyle name="Currency 9 4" xfId="7668"/>
    <cellStyle name="Currency 9 4 2" xfId="7669"/>
    <cellStyle name="Currency 9 5" xfId="7670"/>
    <cellStyle name="Currency 9 5 2" xfId="7671"/>
    <cellStyle name="Currency 9 6" xfId="7672"/>
    <cellStyle name="Currency 9 7" xfId="7673"/>
    <cellStyle name="Currency 9 8" xfId="7674"/>
    <cellStyle name="Currency 9 9" xfId="7675"/>
    <cellStyle name="Currency No Comma" xfId="7676"/>
    <cellStyle name="Currency(0)" xfId="7677"/>
    <cellStyle name="Currency0" xfId="7678"/>
    <cellStyle name="Currency0 2" xfId="7679"/>
    <cellStyle name="Currency0 2 2" xfId="7680"/>
    <cellStyle name="Currency0 2 2 2" xfId="7681"/>
    <cellStyle name="Currency0 2 3" xfId="7682"/>
    <cellStyle name="Currency0 3" xfId="7683"/>
    <cellStyle name="Currency0 3 2" xfId="7684"/>
    <cellStyle name="Currency0 3 3" xfId="7685"/>
    <cellStyle name="Currency0 4" xfId="7686"/>
    <cellStyle name="Currency0 4 2" xfId="7687"/>
    <cellStyle name="Currency0 4 3" xfId="7688"/>
    <cellStyle name="Currency0 5" xfId="7689"/>
    <cellStyle name="Currency0 6" xfId="7690"/>
    <cellStyle name="Currency0 7" xfId="7691"/>
    <cellStyle name="Currency0_ACCOUNTS" xfId="7692"/>
    <cellStyle name="Date" xfId="7693"/>
    <cellStyle name="Date - Style1" xfId="7694"/>
    <cellStyle name="Date - Style3" xfId="7695"/>
    <cellStyle name="Date 2" xfId="7696"/>
    <cellStyle name="Date 2 2" xfId="7697"/>
    <cellStyle name="Date 2 3" xfId="7698"/>
    <cellStyle name="Date 3" xfId="7699"/>
    <cellStyle name="Date 3 2" xfId="7700"/>
    <cellStyle name="Date 3 3" xfId="7701"/>
    <cellStyle name="Date 4" xfId="7702"/>
    <cellStyle name="Date 4 2" xfId="7703"/>
    <cellStyle name="Date 5" xfId="7704"/>
    <cellStyle name="Date 5 2" xfId="7705"/>
    <cellStyle name="Date 5 3" xfId="7706"/>
    <cellStyle name="Date 6" xfId="7707"/>
    <cellStyle name="Date 7" xfId="7708"/>
    <cellStyle name="Date 8" xfId="7709"/>
    <cellStyle name="Date_1st Qtr 2009 Global Insight Factors" xfId="7710"/>
    <cellStyle name="drp-sh - Style2" xfId="7711"/>
    <cellStyle name="Emphasis 1" xfId="7712"/>
    <cellStyle name="Emphasis 1 2" xfId="7713"/>
    <cellStyle name="Emphasis 2" xfId="7714"/>
    <cellStyle name="Emphasis 2 2" xfId="7715"/>
    <cellStyle name="Emphasis 3" xfId="7716"/>
    <cellStyle name="Emphasis 3 2" xfId="7717"/>
    <cellStyle name="Entered" xfId="7718"/>
    <cellStyle name="Entered 2" xfId="7719"/>
    <cellStyle name="Entered 2 2" xfId="7720"/>
    <cellStyle name="Entered 2 2 2" xfId="7721"/>
    <cellStyle name="Entered 2 3" xfId="7722"/>
    <cellStyle name="Entered 3" xfId="7723"/>
    <cellStyle name="Entered 3 2" xfId="7724"/>
    <cellStyle name="Entered 3 2 2" xfId="7725"/>
    <cellStyle name="Entered 3 3" xfId="7726"/>
    <cellStyle name="Entered 3 3 2" xfId="7727"/>
    <cellStyle name="Entered 3 4" xfId="7728"/>
    <cellStyle name="Entered 3 4 2" xfId="7729"/>
    <cellStyle name="Entered 4" xfId="7730"/>
    <cellStyle name="Entered 4 2" xfId="7731"/>
    <cellStyle name="Entered 5" xfId="7732"/>
    <cellStyle name="Entered 5 2" xfId="7733"/>
    <cellStyle name="Entered 6" xfId="7734"/>
    <cellStyle name="Entered 7" xfId="7735"/>
    <cellStyle name="Entered 8" xfId="7736"/>
    <cellStyle name="Entered_4.32E Depreciation Study Robs file" xfId="7737"/>
    <cellStyle name="Euro" xfId="7738"/>
    <cellStyle name="Euro 2" xfId="7739"/>
    <cellStyle name="Euro 2 2" xfId="7740"/>
    <cellStyle name="Euro 2 2 2" xfId="7741"/>
    <cellStyle name="Euro 2 3" xfId="7742"/>
    <cellStyle name="Euro 3" xfId="7743"/>
    <cellStyle name="Euro 3 2" xfId="7744"/>
    <cellStyle name="Euro 4" xfId="7745"/>
    <cellStyle name="Euro 5" xfId="7746"/>
    <cellStyle name="Explanatory Text 2" xfId="7747"/>
    <cellStyle name="Explanatory Text 2 2" xfId="7748"/>
    <cellStyle name="Explanatory Text 2 2 2" xfId="7749"/>
    <cellStyle name="Explanatory Text 2 3" xfId="7750"/>
    <cellStyle name="Explanatory Text 3" xfId="7751"/>
    <cellStyle name="Explanatory Text 4" xfId="7752"/>
    <cellStyle name="Explanatory Text 5" xfId="7753"/>
    <cellStyle name="Explanatory Text 6" xfId="7754"/>
    <cellStyle name="Fixed" xfId="7755"/>
    <cellStyle name="Fixed 2" xfId="7756"/>
    <cellStyle name="Fixed 2 2" xfId="7757"/>
    <cellStyle name="Fixed 3" xfId="7758"/>
    <cellStyle name="Fixed 4" xfId="7759"/>
    <cellStyle name="Fixed 5" xfId="7760"/>
    <cellStyle name="Fixed 6" xfId="7761"/>
    <cellStyle name="Fixed 7" xfId="7762"/>
    <cellStyle name="Fixed_ACCOUNTS" xfId="7763"/>
    <cellStyle name="Fixed2 - Style2" xfId="7764"/>
    <cellStyle name="Fixed3 - Style3" xfId="7765"/>
    <cellStyle name="Fixed3 - Style3 2" xfId="7766"/>
    <cellStyle name="Followed Hyperlink 2" xfId="7767"/>
    <cellStyle name="General" xfId="7768"/>
    <cellStyle name="Good 2" xfId="7769"/>
    <cellStyle name="Good 2 2" xfId="7770"/>
    <cellStyle name="Good 2 2 2" xfId="7771"/>
    <cellStyle name="Good 2 3" xfId="7772"/>
    <cellStyle name="Good 3" xfId="7773"/>
    <cellStyle name="Good 3 2" xfId="7774"/>
    <cellStyle name="Good 3 3" xfId="7775"/>
    <cellStyle name="Good 3 4" xfId="7776"/>
    <cellStyle name="Good 4" xfId="7777"/>
    <cellStyle name="Good 5" xfId="7778"/>
    <cellStyle name="Good 6" xfId="7779"/>
    <cellStyle name="Grey" xfId="7780"/>
    <cellStyle name="Grey 2" xfId="7781"/>
    <cellStyle name="Grey 2 2" xfId="7782"/>
    <cellStyle name="Grey 2 3" xfId="7783"/>
    <cellStyle name="Grey 2 4" xfId="7784"/>
    <cellStyle name="Grey 3" xfId="7785"/>
    <cellStyle name="Grey 3 2" xfId="7786"/>
    <cellStyle name="Grey 3 3" xfId="7787"/>
    <cellStyle name="Grey 3 4" xfId="7788"/>
    <cellStyle name="Grey 4" xfId="7789"/>
    <cellStyle name="Grey 4 2" xfId="7790"/>
    <cellStyle name="Grey 4 3" xfId="7791"/>
    <cellStyle name="Grey 4 4" xfId="7792"/>
    <cellStyle name="Grey 5" xfId="7793"/>
    <cellStyle name="Grey 5 2" xfId="7794"/>
    <cellStyle name="Grey 6" xfId="7795"/>
    <cellStyle name="Grey 6 2" xfId="7796"/>
    <cellStyle name="Grey 7" xfId="7797"/>
    <cellStyle name="Grey 8" xfId="7798"/>
    <cellStyle name="Grey_(C) WHE Proforma with ITC cash grant 10 Yr Amort_for deferral_102809" xfId="7799"/>
    <cellStyle name="g-tota - Style7" xfId="7800"/>
    <cellStyle name="header" xfId="7801"/>
    <cellStyle name="Header1" xfId="7802"/>
    <cellStyle name="Header1 2" xfId="7803"/>
    <cellStyle name="Header1 3" xfId="7804"/>
    <cellStyle name="Header1 3 2" xfId="7805"/>
    <cellStyle name="Header1 4" xfId="7806"/>
    <cellStyle name="Header1_AURORA Total New" xfId="7807"/>
    <cellStyle name="Header2" xfId="7808"/>
    <cellStyle name="Header2 2" xfId="7809"/>
    <cellStyle name="Header2 3" xfId="7810"/>
    <cellStyle name="Header2 3 2" xfId="7811"/>
    <cellStyle name="Header2 4" xfId="7812"/>
    <cellStyle name="Header2 5" xfId="7813"/>
    <cellStyle name="Header2 6" xfId="7814"/>
    <cellStyle name="Header2_AURORA Total New" xfId="7815"/>
    <cellStyle name="Heading" xfId="7816"/>
    <cellStyle name="Heading 1 2" xfId="7817"/>
    <cellStyle name="Heading 1 2 2" xfId="7818"/>
    <cellStyle name="Heading 1 2 2 2" xfId="7819"/>
    <cellStyle name="Heading 1 2 3" xfId="7820"/>
    <cellStyle name="Heading 1 2 3 2" xfId="7821"/>
    <cellStyle name="Heading 1 2 3 3" xfId="7822"/>
    <cellStyle name="Heading 1 2 3 4" xfId="7823"/>
    <cellStyle name="Heading 1 2 4" xfId="7824"/>
    <cellStyle name="Heading 1 3" xfId="7825"/>
    <cellStyle name="Heading 1 3 2" xfId="7826"/>
    <cellStyle name="Heading 1 3 3" xfId="7827"/>
    <cellStyle name="Heading 1 3 4" xfId="7828"/>
    <cellStyle name="Heading 1 4" xfId="7829"/>
    <cellStyle name="Heading 1 4 2" xfId="7830"/>
    <cellStyle name="Heading 1 5" xfId="7831"/>
    <cellStyle name="Heading 1 6" xfId="7832"/>
    <cellStyle name="Heading 1 9" xfId="7833"/>
    <cellStyle name="Heading 1 9 2" xfId="7834"/>
    <cellStyle name="Heading 2 2" xfId="7835"/>
    <cellStyle name="Heading 2 2 2" xfId="7836"/>
    <cellStyle name="Heading 2 2 2 2" xfId="7837"/>
    <cellStyle name="Heading 2 2 3" xfId="7838"/>
    <cellStyle name="Heading 2 2 3 2" xfId="7839"/>
    <cellStyle name="Heading 2 2 3 3" xfId="7840"/>
    <cellStyle name="Heading 2 2 3 4" xfId="7841"/>
    <cellStyle name="Heading 2 2 4" xfId="7842"/>
    <cellStyle name="Heading 2 3" xfId="7843"/>
    <cellStyle name="Heading 2 3 2" xfId="7844"/>
    <cellStyle name="Heading 2 3 3" xfId="7845"/>
    <cellStyle name="Heading 2 3 4" xfId="7846"/>
    <cellStyle name="Heading 2 4" xfId="7847"/>
    <cellStyle name="Heading 2 4 2" xfId="7848"/>
    <cellStyle name="Heading 2 5" xfId="7849"/>
    <cellStyle name="Heading 2 6" xfId="7850"/>
    <cellStyle name="Heading 2 9" xfId="7851"/>
    <cellStyle name="Heading 2 9 2" xfId="7852"/>
    <cellStyle name="Heading 3 2" xfId="7853"/>
    <cellStyle name="Heading 3 2 2" xfId="7854"/>
    <cellStyle name="Heading 3 2 2 2" xfId="7855"/>
    <cellStyle name="Heading 3 2 3" xfId="7856"/>
    <cellStyle name="Heading 3 3" xfId="7857"/>
    <cellStyle name="Heading 3 3 2" xfId="7858"/>
    <cellStyle name="Heading 3 3 3" xfId="7859"/>
    <cellStyle name="Heading 3 3 4" xfId="7860"/>
    <cellStyle name="Heading 3 4" xfId="7861"/>
    <cellStyle name="Heading 3 5" xfId="7862"/>
    <cellStyle name="Heading 3 6" xfId="7863"/>
    <cellStyle name="Heading 4 2" xfId="7864"/>
    <cellStyle name="Heading 4 2 2" xfId="7865"/>
    <cellStyle name="Heading 4 2 2 2" xfId="7866"/>
    <cellStyle name="Heading 4 2 3" xfId="7867"/>
    <cellStyle name="Heading 4 3" xfId="7868"/>
    <cellStyle name="Heading 4 3 2" xfId="7869"/>
    <cellStyle name="Heading 4 3 3" xfId="7870"/>
    <cellStyle name="Heading 4 3 4" xfId="7871"/>
    <cellStyle name="Heading 4 4" xfId="7872"/>
    <cellStyle name="Heading 4 5" xfId="7873"/>
    <cellStyle name="Heading 4 6" xfId="7874"/>
    <cellStyle name="Heading1" xfId="7875"/>
    <cellStyle name="Heading1 2" xfId="7876"/>
    <cellStyle name="Heading1 2 2" xfId="7877"/>
    <cellStyle name="Heading1 3" xfId="7878"/>
    <cellStyle name="Heading1 3 2" xfId="7879"/>
    <cellStyle name="Heading1 4" xfId="7880"/>
    <cellStyle name="Heading1 5" xfId="7881"/>
    <cellStyle name="Heading1 6" xfId="7882"/>
    <cellStyle name="Heading1 7" xfId="7883"/>
    <cellStyle name="Heading1 8" xfId="7884"/>
    <cellStyle name="Heading1_4.32E Depreciation Study Robs file" xfId="7885"/>
    <cellStyle name="Heading2" xfId="7886"/>
    <cellStyle name="Heading2 2" xfId="7887"/>
    <cellStyle name="Heading2 2 2" xfId="7888"/>
    <cellStyle name="Heading2 3" xfId="7889"/>
    <cellStyle name="Heading2 3 2" xfId="7890"/>
    <cellStyle name="Heading2 4" xfId="7891"/>
    <cellStyle name="Heading2 5" xfId="7892"/>
    <cellStyle name="Heading2 6" xfId="7893"/>
    <cellStyle name="Heading2 7" xfId="7894"/>
    <cellStyle name="Heading2 8" xfId="7895"/>
    <cellStyle name="Heading2_4.32E Depreciation Study Robs file" xfId="7896"/>
    <cellStyle name="Hyperlink 2" xfId="7897"/>
    <cellStyle name="Hyperlink 2 2" xfId="7898"/>
    <cellStyle name="Hyperlink 2 3" xfId="7899"/>
    <cellStyle name="Hyperlink 3" xfId="7900"/>
    <cellStyle name="Hyperlink 4" xfId="7901"/>
    <cellStyle name="Input [yellow]" xfId="7902"/>
    <cellStyle name="Input [yellow] 2" xfId="7903"/>
    <cellStyle name="Input [yellow] 2 2" xfId="7904"/>
    <cellStyle name="Input [yellow] 2 3" xfId="7905"/>
    <cellStyle name="Input [yellow] 2 4" xfId="7906"/>
    <cellStyle name="Input [yellow] 2 5" xfId="7907"/>
    <cellStyle name="Input [yellow] 3" xfId="7908"/>
    <cellStyle name="Input [yellow] 3 2" xfId="7909"/>
    <cellStyle name="Input [yellow] 3 3" xfId="7910"/>
    <cellStyle name="Input [yellow] 3 4" xfId="7911"/>
    <cellStyle name="Input [yellow] 3 5" xfId="7912"/>
    <cellStyle name="Input [yellow] 4" xfId="7913"/>
    <cellStyle name="Input [yellow] 4 2" xfId="7914"/>
    <cellStyle name="Input [yellow] 4 3" xfId="7915"/>
    <cellStyle name="Input [yellow] 4 4" xfId="7916"/>
    <cellStyle name="Input [yellow] 4 5" xfId="7917"/>
    <cellStyle name="Input [yellow] 5" xfId="7918"/>
    <cellStyle name="Input [yellow] 5 2" xfId="7919"/>
    <cellStyle name="Input [yellow] 6" xfId="7920"/>
    <cellStyle name="Input [yellow] 7" xfId="7921"/>
    <cellStyle name="Input [yellow] 8" xfId="7922"/>
    <cellStyle name="Input [yellow] 9" xfId="7923"/>
    <cellStyle name="Input [yellow]_(C) WHE Proforma with ITC cash grant 10 Yr Amort_for deferral_102809" xfId="7924"/>
    <cellStyle name="Input 10" xfId="7925"/>
    <cellStyle name="Input 11" xfId="7926"/>
    <cellStyle name="Input 12" xfId="7927"/>
    <cellStyle name="Input 13" xfId="7928"/>
    <cellStyle name="Input 14" xfId="7929"/>
    <cellStyle name="Input 15" xfId="7930"/>
    <cellStyle name="Input 16" xfId="7931"/>
    <cellStyle name="Input 17" xfId="7932"/>
    <cellStyle name="Input 18" xfId="7933"/>
    <cellStyle name="Input 19" xfId="7934"/>
    <cellStyle name="Input 2" xfId="7935"/>
    <cellStyle name="Input 2 2" xfId="7936"/>
    <cellStyle name="Input 2 2 2" xfId="7937"/>
    <cellStyle name="Input 2 2 3" xfId="7938"/>
    <cellStyle name="Input 2 3" xfId="7939"/>
    <cellStyle name="Input 3" xfId="7940"/>
    <cellStyle name="Input 3 2" xfId="7941"/>
    <cellStyle name="Input 3 3" xfId="7942"/>
    <cellStyle name="Input 3 4" xfId="7943"/>
    <cellStyle name="Input 3 5" xfId="7944"/>
    <cellStyle name="Input 4" xfId="7945"/>
    <cellStyle name="Input 4 2" xfId="7946"/>
    <cellStyle name="Input 4 3" xfId="7947"/>
    <cellStyle name="Input 4 4" xfId="7948"/>
    <cellStyle name="Input 5" xfId="7949"/>
    <cellStyle name="Input 6" xfId="7950"/>
    <cellStyle name="Input 7" xfId="7951"/>
    <cellStyle name="Input 8" xfId="7952"/>
    <cellStyle name="Input 9" xfId="7953"/>
    <cellStyle name="Input Cells" xfId="7954"/>
    <cellStyle name="Input Cells 2" xfId="7955"/>
    <cellStyle name="Input Cells 3" xfId="7956"/>
    <cellStyle name="Input Cells Percent" xfId="7957"/>
    <cellStyle name="Input Cells Percent 2" xfId="7958"/>
    <cellStyle name="Input Cells Percent 3" xfId="7959"/>
    <cellStyle name="Input Cells Percent_AURORA Total New" xfId="7960"/>
    <cellStyle name="Input Cells_4.34E Mint Farm Deferral" xfId="7961"/>
    <cellStyle name="Inst. Sections" xfId="7962"/>
    <cellStyle name="Inst. Subheading" xfId="7963"/>
    <cellStyle name="line b - Style6" xfId="7964"/>
    <cellStyle name="Lines" xfId="7965"/>
    <cellStyle name="Lines 2" xfId="7966"/>
    <cellStyle name="Lines 3" xfId="7967"/>
    <cellStyle name="Lines 4" xfId="7968"/>
    <cellStyle name="Lines_Electric Rev Req Model (2009 GRC) Rebuttal" xfId="7969"/>
    <cellStyle name="LINKED" xfId="7970"/>
    <cellStyle name="LINKED 2" xfId="7971"/>
    <cellStyle name="LINKED 2 2" xfId="7972"/>
    <cellStyle name="LINKED 3" xfId="7973"/>
    <cellStyle name="LINKED 4" xfId="7974"/>
    <cellStyle name="Linked Cell 2" xfId="7975"/>
    <cellStyle name="Linked Cell 2 2" xfId="7976"/>
    <cellStyle name="Linked Cell 2 2 2" xfId="7977"/>
    <cellStyle name="Linked Cell 2 3" xfId="7978"/>
    <cellStyle name="Linked Cell 3" xfId="7979"/>
    <cellStyle name="Linked Cell 3 2" xfId="7980"/>
    <cellStyle name="Linked Cell 3 3" xfId="7981"/>
    <cellStyle name="Linked Cell 3 4" xfId="7982"/>
    <cellStyle name="Linked Cell 4" xfId="7983"/>
    <cellStyle name="Linked Cell 5" xfId="7984"/>
    <cellStyle name="Linked Cell 6" xfId="7985"/>
    <cellStyle name="Macro" xfId="7986"/>
    <cellStyle name="macro descr" xfId="7987"/>
    <cellStyle name="Macro_Comments" xfId="7988"/>
    <cellStyle name="MacroText" xfId="7989"/>
    <cellStyle name="Manual-Input" xfId="7990"/>
    <cellStyle name="Marathon" xfId="7991"/>
    <cellStyle name="MCP" xfId="7992"/>
    <cellStyle name="Millares [0]_2AV_M_M " xfId="7993"/>
    <cellStyle name="Millares_2AV_M_M " xfId="7994"/>
    <cellStyle name="modified border" xfId="7995"/>
    <cellStyle name="modified border 2" xfId="7996"/>
    <cellStyle name="modified border 2 2" xfId="7997"/>
    <cellStyle name="modified border 2 3" xfId="7998"/>
    <cellStyle name="modified border 3" xfId="7999"/>
    <cellStyle name="modified border 3 2" xfId="8000"/>
    <cellStyle name="modified border 3 3" xfId="8001"/>
    <cellStyle name="modified border 4" xfId="8002"/>
    <cellStyle name="modified border 4 2" xfId="8003"/>
    <cellStyle name="modified border 4 3" xfId="8004"/>
    <cellStyle name="modified border 5" xfId="8005"/>
    <cellStyle name="modified border 5 2" xfId="8006"/>
    <cellStyle name="modified border 6" xfId="8007"/>
    <cellStyle name="modified border 7" xfId="8008"/>
    <cellStyle name="modified border 8" xfId="8009"/>
    <cellStyle name="modified border_4.34E Mint Farm Deferral" xfId="8010"/>
    <cellStyle name="modified border1" xfId="8011"/>
    <cellStyle name="modified border1 2" xfId="8012"/>
    <cellStyle name="modified border1 2 2" xfId="8013"/>
    <cellStyle name="modified border1 2 3" xfId="8014"/>
    <cellStyle name="modified border1 3" xfId="8015"/>
    <cellStyle name="modified border1 3 2" xfId="8016"/>
    <cellStyle name="modified border1 3 3" xfId="8017"/>
    <cellStyle name="modified border1 4" xfId="8018"/>
    <cellStyle name="modified border1 4 2" xfId="8019"/>
    <cellStyle name="modified border1 4 3" xfId="8020"/>
    <cellStyle name="modified border1 5" xfId="8021"/>
    <cellStyle name="modified border1 5 2" xfId="8022"/>
    <cellStyle name="modified border1 6" xfId="8023"/>
    <cellStyle name="modified border1 7" xfId="8024"/>
    <cellStyle name="modified border1 8" xfId="8025"/>
    <cellStyle name="modified border1_4.34E Mint Farm Deferral" xfId="8026"/>
    <cellStyle name="Moneda [0]_2AV_M_M " xfId="8027"/>
    <cellStyle name="Moneda_2AV_M_M " xfId="8028"/>
    <cellStyle name="Neutral 2" xfId="8029"/>
    <cellStyle name="Neutral 2 2" xfId="8030"/>
    <cellStyle name="Neutral 2 2 2" xfId="8031"/>
    <cellStyle name="Neutral 2 3" xfId="8032"/>
    <cellStyle name="Neutral 3" xfId="8033"/>
    <cellStyle name="Neutral 3 2" xfId="8034"/>
    <cellStyle name="Neutral 3 3" xfId="8035"/>
    <cellStyle name="Neutral 3 4" xfId="8036"/>
    <cellStyle name="Neutral 4" xfId="8037"/>
    <cellStyle name="Neutral 5" xfId="8038"/>
    <cellStyle name="Neutral 6" xfId="8039"/>
    <cellStyle name="no dec" xfId="8040"/>
    <cellStyle name="no dec 2" xfId="8041"/>
    <cellStyle name="no dec 2 2" xfId="8042"/>
    <cellStyle name="no dec 3" xfId="8043"/>
    <cellStyle name="no dec 4" xfId="8044"/>
    <cellStyle name="nONE" xfId="8045"/>
    <cellStyle name="nONE 2" xfId="8046"/>
    <cellStyle name="noninput" xfId="8047"/>
    <cellStyle name="noninput 2" xfId="8048"/>
    <cellStyle name="noninput 3" xfId="8049"/>
    <cellStyle name="Normal" xfId="0" builtinId="0"/>
    <cellStyle name="Normal - Style1" xfId="8050"/>
    <cellStyle name="Normal - Style1 2" xfId="8051"/>
    <cellStyle name="Normal - Style1 2 2" xfId="8052"/>
    <cellStyle name="Normal - Style1 2 2 2" xfId="8053"/>
    <cellStyle name="Normal - Style1 2 3" xfId="8054"/>
    <cellStyle name="Normal - Style1 2 4" xfId="8055"/>
    <cellStyle name="Normal - Style1 3" xfId="8056"/>
    <cellStyle name="Normal - Style1 3 2" xfId="8057"/>
    <cellStyle name="Normal - Style1 3 2 2" xfId="8058"/>
    <cellStyle name="Normal - Style1 3 3" xfId="8059"/>
    <cellStyle name="Normal - Style1 3 4" xfId="8060"/>
    <cellStyle name="Normal - Style1 4" xfId="8061"/>
    <cellStyle name="Normal - Style1 4 2" xfId="8062"/>
    <cellStyle name="Normal - Style1 4 2 2" xfId="8063"/>
    <cellStyle name="Normal - Style1 4 3" xfId="8064"/>
    <cellStyle name="Normal - Style1 4 4" xfId="8065"/>
    <cellStyle name="Normal - Style1 5" xfId="8066"/>
    <cellStyle name="Normal - Style1 5 2" xfId="8067"/>
    <cellStyle name="Normal - Style1 5 3" xfId="8068"/>
    <cellStyle name="Normal - Style1 5 4" xfId="8069"/>
    <cellStyle name="Normal - Style1 6" xfId="8070"/>
    <cellStyle name="Normal - Style1 6 2" xfId="8071"/>
    <cellStyle name="Normal - Style1 6 2 2" xfId="8072"/>
    <cellStyle name="Normal - Style1 6 3" xfId="8073"/>
    <cellStyle name="Normal - Style1 6 4" xfId="8074"/>
    <cellStyle name="Normal - Style1 7" xfId="8075"/>
    <cellStyle name="Normal - Style1 8" xfId="8076"/>
    <cellStyle name="Normal - Style1_(C) WHE Proforma with ITC cash grant 10 Yr Amort_for deferral_102809" xfId="8077"/>
    <cellStyle name="Normal - Style2" xfId="8078"/>
    <cellStyle name="Normal - Style3" xfId="8079"/>
    <cellStyle name="Normal - Style4" xfId="8080"/>
    <cellStyle name="Normal - Style5" xfId="8081"/>
    <cellStyle name="Normal - Style6" xfId="8082"/>
    <cellStyle name="Normal - Style7" xfId="8083"/>
    <cellStyle name="Normal - Style8" xfId="8084"/>
    <cellStyle name="Normal 1" xfId="8085"/>
    <cellStyle name="Normal 1 2" xfId="8086"/>
    <cellStyle name="Normal 10" xfId="8087"/>
    <cellStyle name="Normal 10 10" xfId="10104"/>
    <cellStyle name="Normal 10 11" xfId="10105"/>
    <cellStyle name="Normal 10 12" xfId="10106"/>
    <cellStyle name="Normal 10 13" xfId="10107"/>
    <cellStyle name="Normal 10 2" xfId="8088"/>
    <cellStyle name="Normal 10 2 2" xfId="8089"/>
    <cellStyle name="Normal 10 2 2 2" xfId="8090"/>
    <cellStyle name="Normal 10 2 2 3" xfId="8091"/>
    <cellStyle name="Normal 10 2 3" xfId="8092"/>
    <cellStyle name="Normal 10 2 4" xfId="8093"/>
    <cellStyle name="Normal 10 3" xfId="8094"/>
    <cellStyle name="Normal 10 3 2" xfId="8095"/>
    <cellStyle name="Normal 10 3 2 2" xfId="8096"/>
    <cellStyle name="Normal 10 3 3" xfId="8097"/>
    <cellStyle name="Normal 10 3 4" xfId="8098"/>
    <cellStyle name="Normal 10 4" xfId="8099"/>
    <cellStyle name="Normal 10 4 2" xfId="8100"/>
    <cellStyle name="Normal 10 4 2 2" xfId="8101"/>
    <cellStyle name="Normal 10 4 3" xfId="8102"/>
    <cellStyle name="Normal 10 5" xfId="8103"/>
    <cellStyle name="Normal 10 5 2" xfId="8104"/>
    <cellStyle name="Normal 10 5 2 2" xfId="8105"/>
    <cellStyle name="Normal 10 5 3" xfId="8106"/>
    <cellStyle name="Normal 10 5 3 2" xfId="8107"/>
    <cellStyle name="Normal 10 5 4" xfId="8108"/>
    <cellStyle name="Normal 10 6" xfId="8109"/>
    <cellStyle name="Normal 10 6 2" xfId="8110"/>
    <cellStyle name="Normal 10 6 2 2" xfId="8111"/>
    <cellStyle name="Normal 10 6 3" xfId="8112"/>
    <cellStyle name="Normal 10 7" xfId="8113"/>
    <cellStyle name="Normal 10 7 2" xfId="8114"/>
    <cellStyle name="Normal 10 8" xfId="8115"/>
    <cellStyle name="Normal 10 8 2" xfId="8116"/>
    <cellStyle name="Normal 10 8 2 2" xfId="10108"/>
    <cellStyle name="Normal 10 8 2 3" xfId="10109"/>
    <cellStyle name="Normal 10 8 2 4" xfId="10110"/>
    <cellStyle name="Normal 10 8 2 5" xfId="10111"/>
    <cellStyle name="Normal 10 9" xfId="8117"/>
    <cellStyle name="Normal 10_ Price Inputs" xfId="8118"/>
    <cellStyle name="Normal 100" xfId="8119"/>
    <cellStyle name="Normal 101" xfId="8120"/>
    <cellStyle name="Normal 102" xfId="8121"/>
    <cellStyle name="Normal 103" xfId="8122"/>
    <cellStyle name="Normal 104" xfId="8123"/>
    <cellStyle name="Normal 105" xfId="8124"/>
    <cellStyle name="Normal 106" xfId="8125"/>
    <cellStyle name="Normal 107" xfId="8126"/>
    <cellStyle name="Normal 108" xfId="8127"/>
    <cellStyle name="Normal 109" xfId="8128"/>
    <cellStyle name="Normal 11" xfId="8129"/>
    <cellStyle name="Normal 11 2" xfId="8130"/>
    <cellStyle name="Normal 11 2 2" xfId="8131"/>
    <cellStyle name="Normal 11 2 2 2" xfId="8132"/>
    <cellStyle name="Normal 11 2 3" xfId="8133"/>
    <cellStyle name="Normal 11 3" xfId="8134"/>
    <cellStyle name="Normal 11 3 2" xfId="8135"/>
    <cellStyle name="Normal 11 3 2 2" xfId="8136"/>
    <cellStyle name="Normal 11 3 3" xfId="8137"/>
    <cellStyle name="Normal 11 3 3 2" xfId="8138"/>
    <cellStyle name="Normal 11 3 4" xfId="8139"/>
    <cellStyle name="Normal 11 4" xfId="8140"/>
    <cellStyle name="Normal 11 4 2" xfId="8141"/>
    <cellStyle name="Normal 11 4 2 2" xfId="8142"/>
    <cellStyle name="Normal 11 4 3" xfId="8143"/>
    <cellStyle name="Normal 11 5" xfId="8144"/>
    <cellStyle name="Normal 11 5 2" xfId="8145"/>
    <cellStyle name="Normal 11 6" xfId="8146"/>
    <cellStyle name="Normal 11 6 2" xfId="8147"/>
    <cellStyle name="Normal 11 7" xfId="8148"/>
    <cellStyle name="Normal 11_16.37E Wild Horse Expansion DeferralRevwrkingfile SF" xfId="8149"/>
    <cellStyle name="Normal 110" xfId="8150"/>
    <cellStyle name="Normal 111" xfId="8151"/>
    <cellStyle name="Normal 112" xfId="8152"/>
    <cellStyle name="Normal 112 2" xfId="8153"/>
    <cellStyle name="Normal 113" xfId="8154"/>
    <cellStyle name="Normal 114" xfId="8155"/>
    <cellStyle name="Normal 115" xfId="8156"/>
    <cellStyle name="Normal 116" xfId="8157"/>
    <cellStyle name="Normal 116 2" xfId="8158"/>
    <cellStyle name="Normal 117" xfId="8159"/>
    <cellStyle name="Normal 118" xfId="8160"/>
    <cellStyle name="Normal 119" xfId="8161"/>
    <cellStyle name="Normal 12" xfId="8162"/>
    <cellStyle name="Normal 12 2" xfId="8163"/>
    <cellStyle name="Normal 12 2 2" xfId="8164"/>
    <cellStyle name="Normal 12 2 2 2" xfId="8165"/>
    <cellStyle name="Normal 12 2 3" xfId="8166"/>
    <cellStyle name="Normal 12 3" xfId="8167"/>
    <cellStyle name="Normal 12 3 2" xfId="8168"/>
    <cellStyle name="Normal 12 3 2 2" xfId="8169"/>
    <cellStyle name="Normal 12 3 3" xfId="8170"/>
    <cellStyle name="Normal 12 3 3 2" xfId="8171"/>
    <cellStyle name="Normal 12 3 4" xfId="8172"/>
    <cellStyle name="Normal 12 4" xfId="8173"/>
    <cellStyle name="Normal 12 4 2" xfId="8174"/>
    <cellStyle name="Normal 12 4 2 2" xfId="8175"/>
    <cellStyle name="Normal 12 4 3" xfId="8176"/>
    <cellStyle name="Normal 12 5" xfId="8177"/>
    <cellStyle name="Normal 12 5 2" xfId="8178"/>
    <cellStyle name="Normal 12 6" xfId="8179"/>
    <cellStyle name="Normal 12 6 2" xfId="8180"/>
    <cellStyle name="Normal 12 7" xfId="8181"/>
    <cellStyle name="Normal 12 8" xfId="8182"/>
    <cellStyle name="Normal 12_2011 CBR Rev Calc by schedule" xfId="8183"/>
    <cellStyle name="Normal 120" xfId="8184"/>
    <cellStyle name="Normal 121" xfId="8185"/>
    <cellStyle name="Normal 122" xfId="8186"/>
    <cellStyle name="Normal 123" xfId="8187"/>
    <cellStyle name="Normal 124" xfId="8188"/>
    <cellStyle name="Normal 125" xfId="8189"/>
    <cellStyle name="Normal 126" xfId="8190"/>
    <cellStyle name="Normal 127" xfId="8191"/>
    <cellStyle name="Normal 128" xfId="8192"/>
    <cellStyle name="Normal 129" xfId="8193"/>
    <cellStyle name="Normal 13" xfId="8194"/>
    <cellStyle name="Normal 13 2" xfId="8195"/>
    <cellStyle name="Normal 13 2 2" xfId="8196"/>
    <cellStyle name="Normal 13 2 2 2" xfId="8197"/>
    <cellStyle name="Normal 13 2 3" xfId="8198"/>
    <cellStyle name="Normal 13 3" xfId="8199"/>
    <cellStyle name="Normal 13 3 2" xfId="8200"/>
    <cellStyle name="Normal 13 3 2 2" xfId="8201"/>
    <cellStyle name="Normal 13 3 3" xfId="8202"/>
    <cellStyle name="Normal 13 3 3 2" xfId="8203"/>
    <cellStyle name="Normal 13 3 4" xfId="8204"/>
    <cellStyle name="Normal 13 4" xfId="8205"/>
    <cellStyle name="Normal 13 4 2" xfId="8206"/>
    <cellStyle name="Normal 13 4 2 2" xfId="8207"/>
    <cellStyle name="Normal 13 4 3" xfId="8208"/>
    <cellStyle name="Normal 13 5" xfId="8209"/>
    <cellStyle name="Normal 13 5 2" xfId="8210"/>
    <cellStyle name="Normal 13 6" xfId="8211"/>
    <cellStyle name="Normal 13 6 2" xfId="8212"/>
    <cellStyle name="Normal 13 7" xfId="8213"/>
    <cellStyle name="Normal 13 8" xfId="2"/>
    <cellStyle name="Normal 13_2011 CBR Rev Calc by schedule" xfId="8214"/>
    <cellStyle name="Normal 130" xfId="8215"/>
    <cellStyle name="Normal 131" xfId="8216"/>
    <cellStyle name="Normal 132" xfId="8217"/>
    <cellStyle name="Normal 133" xfId="8218"/>
    <cellStyle name="Normal 134" xfId="8219"/>
    <cellStyle name="Normal 135" xfId="8220"/>
    <cellStyle name="Normal 136" xfId="8221"/>
    <cellStyle name="Normal 137" xfId="8222"/>
    <cellStyle name="Normal 138" xfId="8223"/>
    <cellStyle name="Normal 139" xfId="8224"/>
    <cellStyle name="Normal 14" xfId="8225"/>
    <cellStyle name="Normal 14 2" xfId="8226"/>
    <cellStyle name="Normal 14 2 2" xfId="8227"/>
    <cellStyle name="Normal 14 3" xfId="8228"/>
    <cellStyle name="Normal 14 4" xfId="8229"/>
    <cellStyle name="Normal 14 5" xfId="8230"/>
    <cellStyle name="Normal 14_2011 CBR Rev Calc by schedule" xfId="8231"/>
    <cellStyle name="Normal 140" xfId="8232"/>
    <cellStyle name="Normal 141" xfId="8233"/>
    <cellStyle name="Normal 142" xfId="8234"/>
    <cellStyle name="Normal 143" xfId="8235"/>
    <cellStyle name="Normal 144" xfId="8236"/>
    <cellStyle name="Normal 145" xfId="8237"/>
    <cellStyle name="Normal 146" xfId="8238"/>
    <cellStyle name="Normal 147" xfId="8239"/>
    <cellStyle name="Normal 148" xfId="8240"/>
    <cellStyle name="Normal 149" xfId="8241"/>
    <cellStyle name="Normal 15" xfId="8242"/>
    <cellStyle name="Normal 15 2" xfId="8243"/>
    <cellStyle name="Normal 15 2 2" xfId="8244"/>
    <cellStyle name="Normal 15 3" xfId="8245"/>
    <cellStyle name="Normal 15 3 2" xfId="8246"/>
    <cellStyle name="Normal 15 3 2 2" xfId="8247"/>
    <cellStyle name="Normal 15 3 3" xfId="8248"/>
    <cellStyle name="Normal 15 3 3 2" xfId="8249"/>
    <cellStyle name="Normal 15 3 4" xfId="8250"/>
    <cellStyle name="Normal 15 4" xfId="8251"/>
    <cellStyle name="Normal 15 4 2" xfId="8252"/>
    <cellStyle name="Normal 15 4 2 2" xfId="8253"/>
    <cellStyle name="Normal 15 4 3" xfId="8254"/>
    <cellStyle name="Normal 15 5" xfId="8255"/>
    <cellStyle name="Normal 15 5 2" xfId="8256"/>
    <cellStyle name="Normal 15 6" xfId="8257"/>
    <cellStyle name="Normal 15 6 2" xfId="8258"/>
    <cellStyle name="Normal 15 7" xfId="8259"/>
    <cellStyle name="Normal 15 8" xfId="8260"/>
    <cellStyle name="Normal 15_2011 CBR Rev Calc by schedule" xfId="8261"/>
    <cellStyle name="Normal 150" xfId="8262"/>
    <cellStyle name="Normal 151" xfId="8263"/>
    <cellStyle name="Normal 152" xfId="8264"/>
    <cellStyle name="Normal 153" xfId="8265"/>
    <cellStyle name="Normal 154" xfId="8266"/>
    <cellStyle name="Normal 155" xfId="8267"/>
    <cellStyle name="Normal 156" xfId="8268"/>
    <cellStyle name="Normal 157" xfId="8269"/>
    <cellStyle name="Normal 158" xfId="8270"/>
    <cellStyle name="Normal 159" xfId="8271"/>
    <cellStyle name="Normal 16" xfId="8272"/>
    <cellStyle name="Normal 16 2" xfId="8273"/>
    <cellStyle name="Normal 16 3" xfId="8274"/>
    <cellStyle name="Normal 16 3 2" xfId="8275"/>
    <cellStyle name="Normal 16 3 2 2" xfId="8276"/>
    <cellStyle name="Normal 16 3 3" xfId="8277"/>
    <cellStyle name="Normal 16 3 3 2" xfId="8278"/>
    <cellStyle name="Normal 16 3 4" xfId="8279"/>
    <cellStyle name="Normal 16 4" xfId="8280"/>
    <cellStyle name="Normal 16 4 2" xfId="8281"/>
    <cellStyle name="Normal 16 4 2 2" xfId="8282"/>
    <cellStyle name="Normal 16 4 3" xfId="8283"/>
    <cellStyle name="Normal 16 5" xfId="8284"/>
    <cellStyle name="Normal 16 5 2" xfId="8285"/>
    <cellStyle name="Normal 16 6" xfId="8286"/>
    <cellStyle name="Normal 16 6 2" xfId="8287"/>
    <cellStyle name="Normal 16 7" xfId="8288"/>
    <cellStyle name="Normal 16 8" xfId="8289"/>
    <cellStyle name="Normal 16_2011 CBR Rev Calc by schedule" xfId="8290"/>
    <cellStyle name="Normal 160" xfId="8291"/>
    <cellStyle name="Normal 161" xfId="8292"/>
    <cellStyle name="Normal 162" xfId="8293"/>
    <cellStyle name="Normal 163" xfId="8294"/>
    <cellStyle name="Normal 164" xfId="10121"/>
    <cellStyle name="Normal 17" xfId="8295"/>
    <cellStyle name="Normal 17 2" xfId="8296"/>
    <cellStyle name="Normal 17 3" xfId="8297"/>
    <cellStyle name="Normal 17 3 2" xfId="8298"/>
    <cellStyle name="Normal 17 4" xfId="8299"/>
    <cellStyle name="Normal 17 5" xfId="8300"/>
    <cellStyle name="Normal 18" xfId="8301"/>
    <cellStyle name="Normal 18 2" xfId="8302"/>
    <cellStyle name="Normal 18 3" xfId="8303"/>
    <cellStyle name="Normal 18 3 2" xfId="8304"/>
    <cellStyle name="Normal 18 4" xfId="8305"/>
    <cellStyle name="Normal 18 5" xfId="8306"/>
    <cellStyle name="Normal 19" xfId="8307"/>
    <cellStyle name="Normal 19 2" xfId="8308"/>
    <cellStyle name="Normal 19 3" xfId="8309"/>
    <cellStyle name="Normal 19 3 2" xfId="8310"/>
    <cellStyle name="Normal 19 4" xfId="8311"/>
    <cellStyle name="Normal 2" xfId="8312"/>
    <cellStyle name="Normal 2 10" xfId="8313"/>
    <cellStyle name="Normal 2 10 2" xfId="8314"/>
    <cellStyle name="Normal 2 10 2 2" xfId="8315"/>
    <cellStyle name="Normal 2 10 3" xfId="8316"/>
    <cellStyle name="Normal 2 11" xfId="8317"/>
    <cellStyle name="Normal 2 11 2" xfId="8318"/>
    <cellStyle name="Normal 2 12" xfId="8319"/>
    <cellStyle name="Normal 2 13" xfId="8320"/>
    <cellStyle name="Normal 2 14" xfId="8321"/>
    <cellStyle name="Normal 2 15" xfId="8322"/>
    <cellStyle name="Normal 2 16" xfId="8323"/>
    <cellStyle name="Normal 2 17" xfId="8324"/>
    <cellStyle name="Normal 2 18" xfId="8325"/>
    <cellStyle name="Normal 2 19" xfId="8326"/>
    <cellStyle name="Normal 2 2" xfId="8327"/>
    <cellStyle name="Normal 2 2 10" xfId="8328"/>
    <cellStyle name="Normal 2 2 11" xfId="8329"/>
    <cellStyle name="Normal 2 2 2" xfId="8330"/>
    <cellStyle name="Normal 2 2 2 2" xfId="8331"/>
    <cellStyle name="Normal 2 2 2 2 2" xfId="8332"/>
    <cellStyle name="Normal 2 2 2 3" xfId="8333"/>
    <cellStyle name="Normal 2 2 2 3 2" xfId="8334"/>
    <cellStyle name="Normal 2 2 2 4" xfId="8335"/>
    <cellStyle name="Normal 2 2 2 5" xfId="8336"/>
    <cellStyle name="Normal 2 2 2 6" xfId="8337"/>
    <cellStyle name="Normal 2 2 2 7" xfId="8338"/>
    <cellStyle name="Normal 2 2 2_Chelan PUD Power Costs (8-10)" xfId="8339"/>
    <cellStyle name="Normal 2 2 3" xfId="8340"/>
    <cellStyle name="Normal 2 2 3 2" xfId="8341"/>
    <cellStyle name="Normal 2 2 3 3" xfId="8342"/>
    <cellStyle name="Normal 2 2 4" xfId="8343"/>
    <cellStyle name="Normal 2 2 4 2" xfId="8344"/>
    <cellStyle name="Normal 2 2 5" xfId="8345"/>
    <cellStyle name="Normal 2 2 6" xfId="8346"/>
    <cellStyle name="Normal 2 2 7" xfId="8347"/>
    <cellStyle name="Normal 2 2 8" xfId="8348"/>
    <cellStyle name="Normal 2 2 9" xfId="8349"/>
    <cellStyle name="Normal 2 2_ Price Inputs" xfId="8350"/>
    <cellStyle name="Normal 2 20" xfId="8351"/>
    <cellStyle name="Normal 2 21" xfId="8352"/>
    <cellStyle name="Normal 2 22" xfId="8353"/>
    <cellStyle name="Normal 2 23" xfId="8"/>
    <cellStyle name="Normal 2 24" xfId="8354"/>
    <cellStyle name="Normal 2 3" xfId="8355"/>
    <cellStyle name="Normal 2 3 2" xfId="8356"/>
    <cellStyle name="Normal 2 3 2 2" xfId="8357"/>
    <cellStyle name="Normal 2 3 3" xfId="8358"/>
    <cellStyle name="Normal 2 3 4" xfId="8359"/>
    <cellStyle name="Normal 2 3 5" xfId="8360"/>
    <cellStyle name="Normal 2 3 6" xfId="8361"/>
    <cellStyle name="Normal 2 4" xfId="8362"/>
    <cellStyle name="Normal 2 4 2" xfId="8363"/>
    <cellStyle name="Normal 2 4 3" xfId="8364"/>
    <cellStyle name="Normal 2 5" xfId="8365"/>
    <cellStyle name="Normal 2 5 2" xfId="8366"/>
    <cellStyle name="Normal 2 5 3" xfId="8367"/>
    <cellStyle name="Normal 2 6" xfId="8368"/>
    <cellStyle name="Normal 2 6 2" xfId="8369"/>
    <cellStyle name="Normal 2 6 2 2" xfId="8370"/>
    <cellStyle name="Normal 2 6 3" xfId="8371"/>
    <cellStyle name="Normal 2 6 4" xfId="8372"/>
    <cellStyle name="Normal 2 6 5" xfId="8373"/>
    <cellStyle name="Normal 2 6 6" xfId="8374"/>
    <cellStyle name="Normal 2 7" xfId="8375"/>
    <cellStyle name="Normal 2 7 2" xfId="8376"/>
    <cellStyle name="Normal 2 7 2 2" xfId="8377"/>
    <cellStyle name="Normal 2 7 3" xfId="8378"/>
    <cellStyle name="Normal 2 7 4" xfId="8379"/>
    <cellStyle name="Normal 2 8" xfId="8380"/>
    <cellStyle name="Normal 2 8 2" xfId="8381"/>
    <cellStyle name="Normal 2 8 2 2" xfId="8382"/>
    <cellStyle name="Normal 2 8 2 2 2" xfId="8383"/>
    <cellStyle name="Normal 2 8 2 3" xfId="8384"/>
    <cellStyle name="Normal 2 8 3" xfId="8385"/>
    <cellStyle name="Normal 2 8 3 2" xfId="8386"/>
    <cellStyle name="Normal 2 8 4" xfId="8387"/>
    <cellStyle name="Normal 2 8 5" xfId="8388"/>
    <cellStyle name="Normal 2 9" xfId="8389"/>
    <cellStyle name="Normal 2 9 2" xfId="8390"/>
    <cellStyle name="Normal 2 9 2 2" xfId="8391"/>
    <cellStyle name="Normal 2 9 3" xfId="8392"/>
    <cellStyle name="Normal 2 9 4" xfId="8393"/>
    <cellStyle name="Normal 2_16.37E Wild Horse Expansion DeferralRevwrkingfile SF" xfId="8394"/>
    <cellStyle name="Normal 20" xfId="8395"/>
    <cellStyle name="Normal 20 2" xfId="8396"/>
    <cellStyle name="Normal 20 2 2" xfId="8397"/>
    <cellStyle name="Normal 20 3" xfId="8398"/>
    <cellStyle name="Normal 20 3 2" xfId="8399"/>
    <cellStyle name="Normal 20 3 2 2" xfId="10112"/>
    <cellStyle name="Normal 20 4" xfId="8400"/>
    <cellStyle name="Normal 20 4 2" xfId="8401"/>
    <cellStyle name="Normal 20 5" xfId="8402"/>
    <cellStyle name="Normal 20 6" xfId="8403"/>
    <cellStyle name="Normal 21" xfId="8404"/>
    <cellStyle name="Normal 21 2" xfId="8405"/>
    <cellStyle name="Normal 21 2 2" xfId="8406"/>
    <cellStyle name="Normal 21 2 2 2" xfId="8407"/>
    <cellStyle name="Normal 21 2 3" xfId="8408"/>
    <cellStyle name="Normal 21 2 3 2" xfId="8409"/>
    <cellStyle name="Normal 21 2 4" xfId="8410"/>
    <cellStyle name="Normal 21 3" xfId="8411"/>
    <cellStyle name="Normal 21 3 2" xfId="8412"/>
    <cellStyle name="Normal 21 3 2 2" xfId="8413"/>
    <cellStyle name="Normal 21 3 3" xfId="8414"/>
    <cellStyle name="Normal 21 4" xfId="8415"/>
    <cellStyle name="Normal 21 4 2" xfId="8416"/>
    <cellStyle name="Normal 21 5" xfId="8417"/>
    <cellStyle name="Normal 21 5 2" xfId="8418"/>
    <cellStyle name="Normal 21 6" xfId="8419"/>
    <cellStyle name="Normal 22" xfId="8420"/>
    <cellStyle name="Normal 22 2" xfId="8421"/>
    <cellStyle name="Normal 22 2 2" xfId="8422"/>
    <cellStyle name="Normal 22 2 2 2" xfId="8423"/>
    <cellStyle name="Normal 22 2 3" xfId="8424"/>
    <cellStyle name="Normal 22 2 3 2" xfId="8425"/>
    <cellStyle name="Normal 22 2 4" xfId="8426"/>
    <cellStyle name="Normal 22 3" xfId="8427"/>
    <cellStyle name="Normal 22 3 2" xfId="8428"/>
    <cellStyle name="Normal 22 3 2 2" xfId="8429"/>
    <cellStyle name="Normal 22 3 3" xfId="8430"/>
    <cellStyle name="Normal 22 4" xfId="8431"/>
    <cellStyle name="Normal 22 4 2" xfId="8432"/>
    <cellStyle name="Normal 22 5" xfId="8433"/>
    <cellStyle name="Normal 22 5 2" xfId="8434"/>
    <cellStyle name="Normal 22 6" xfId="8435"/>
    <cellStyle name="Normal 23" xfId="8436"/>
    <cellStyle name="Normal 23 2" xfId="8437"/>
    <cellStyle name="Normal 23 2 2" xfId="8438"/>
    <cellStyle name="Normal 23 2 2 2" xfId="8439"/>
    <cellStyle name="Normal 23 2 3" xfId="8440"/>
    <cellStyle name="Normal 23 2 3 2" xfId="8441"/>
    <cellStyle name="Normal 23 2 4" xfId="8442"/>
    <cellStyle name="Normal 23 3" xfId="8443"/>
    <cellStyle name="Normal 23 3 2" xfId="8444"/>
    <cellStyle name="Normal 23 3 2 2" xfId="8445"/>
    <cellStyle name="Normal 23 3 3" xfId="8446"/>
    <cellStyle name="Normal 23 4" xfId="8447"/>
    <cellStyle name="Normal 23 4 2" xfId="8448"/>
    <cellStyle name="Normal 23 5" xfId="8449"/>
    <cellStyle name="Normal 23 5 2" xfId="8450"/>
    <cellStyle name="Normal 23 6" xfId="8451"/>
    <cellStyle name="Normal 24" xfId="8452"/>
    <cellStyle name="Normal 24 2" xfId="8453"/>
    <cellStyle name="Normal 24 2 2" xfId="8454"/>
    <cellStyle name="Normal 24 2 2 2" xfId="8455"/>
    <cellStyle name="Normal 24 2 3" xfId="8456"/>
    <cellStyle name="Normal 24 2 3 2" xfId="8457"/>
    <cellStyle name="Normal 24 2 4" xfId="8458"/>
    <cellStyle name="Normal 24 3" xfId="8459"/>
    <cellStyle name="Normal 24 3 2" xfId="8460"/>
    <cellStyle name="Normal 24 3 2 2" xfId="8461"/>
    <cellStyle name="Normal 24 3 3" xfId="8462"/>
    <cellStyle name="Normal 24 4" xfId="8463"/>
    <cellStyle name="Normal 24 4 2" xfId="8464"/>
    <cellStyle name="Normal 24 5" xfId="8465"/>
    <cellStyle name="Normal 24 5 2" xfId="8466"/>
    <cellStyle name="Normal 24 6" xfId="8467"/>
    <cellStyle name="Normal 25" xfId="8468"/>
    <cellStyle name="Normal 25 2" xfId="8469"/>
    <cellStyle name="Normal 25 2 2" xfId="8470"/>
    <cellStyle name="Normal 25 2 2 2" xfId="8471"/>
    <cellStyle name="Normal 25 2 3" xfId="8472"/>
    <cellStyle name="Normal 25 2 3 2" xfId="8473"/>
    <cellStyle name="Normal 25 2 4" xfId="8474"/>
    <cellStyle name="Normal 25 3" xfId="8475"/>
    <cellStyle name="Normal 25 3 2" xfId="8476"/>
    <cellStyle name="Normal 25 3 2 2" xfId="8477"/>
    <cellStyle name="Normal 25 3 3" xfId="8478"/>
    <cellStyle name="Normal 25 4" xfId="8479"/>
    <cellStyle name="Normal 25 4 2" xfId="8480"/>
    <cellStyle name="Normal 25 5" xfId="8481"/>
    <cellStyle name="Normal 25 5 2" xfId="8482"/>
    <cellStyle name="Normal 25 6" xfId="8483"/>
    <cellStyle name="Normal 25 7" xfId="8484"/>
    <cellStyle name="Normal 25 7 2" xfId="8485"/>
    <cellStyle name="Normal 25 7 3" xfId="8486"/>
    <cellStyle name="Normal 25 7 3 2" xfId="8487"/>
    <cellStyle name="Normal 26" xfId="8488"/>
    <cellStyle name="Normal 26 2" xfId="8489"/>
    <cellStyle name="Normal 26 2 2" xfId="8490"/>
    <cellStyle name="Normal 26 2 2 2" xfId="8491"/>
    <cellStyle name="Normal 26 2 3" xfId="8492"/>
    <cellStyle name="Normal 26 2 3 2" xfId="8493"/>
    <cellStyle name="Normal 26 2 4" xfId="8494"/>
    <cellStyle name="Normal 26 3" xfId="8495"/>
    <cellStyle name="Normal 26 3 2" xfId="8496"/>
    <cellStyle name="Normal 26 3 2 2" xfId="8497"/>
    <cellStyle name="Normal 26 3 3" xfId="8498"/>
    <cellStyle name="Normal 26 4" xfId="8499"/>
    <cellStyle name="Normal 26 4 2" xfId="8500"/>
    <cellStyle name="Normal 26 5" xfId="8501"/>
    <cellStyle name="Normal 26 5 2" xfId="8502"/>
    <cellStyle name="Normal 26 6" xfId="8503"/>
    <cellStyle name="Normal 27" xfId="8504"/>
    <cellStyle name="Normal 27 2" xfId="8505"/>
    <cellStyle name="Normal 27 2 2" xfId="8506"/>
    <cellStyle name="Normal 27 2 2 2" xfId="8507"/>
    <cellStyle name="Normal 27 2 3" xfId="8508"/>
    <cellStyle name="Normal 27 2 3 2" xfId="8509"/>
    <cellStyle name="Normal 27 2 4" xfId="8510"/>
    <cellStyle name="Normal 27 3" xfId="8511"/>
    <cellStyle name="Normal 27 3 2" xfId="8512"/>
    <cellStyle name="Normal 27 3 2 2" xfId="8513"/>
    <cellStyle name="Normal 27 3 3" xfId="8514"/>
    <cellStyle name="Normal 27 4" xfId="8515"/>
    <cellStyle name="Normal 27 4 2" xfId="8516"/>
    <cellStyle name="Normal 27 5" xfId="8517"/>
    <cellStyle name="Normal 27 5 2" xfId="8518"/>
    <cellStyle name="Normal 27 6" xfId="8519"/>
    <cellStyle name="Normal 28" xfId="8520"/>
    <cellStyle name="Normal 28 2" xfId="8521"/>
    <cellStyle name="Normal 28 2 2" xfId="8522"/>
    <cellStyle name="Normal 28 2 2 2" xfId="8523"/>
    <cellStyle name="Normal 28 2 3" xfId="8524"/>
    <cellStyle name="Normal 28 2 3 2" xfId="8525"/>
    <cellStyle name="Normal 28 2 4" xfId="8526"/>
    <cellStyle name="Normal 28 3" xfId="8527"/>
    <cellStyle name="Normal 28 3 2" xfId="8528"/>
    <cellStyle name="Normal 28 3 2 2" xfId="8529"/>
    <cellStyle name="Normal 28 3 3" xfId="8530"/>
    <cellStyle name="Normal 28 4" xfId="8531"/>
    <cellStyle name="Normal 28 4 2" xfId="8532"/>
    <cellStyle name="Normal 28 5" xfId="8533"/>
    <cellStyle name="Normal 28 5 2" xfId="8534"/>
    <cellStyle name="Normal 28 6" xfId="8535"/>
    <cellStyle name="Normal 29" xfId="8536"/>
    <cellStyle name="Normal 29 2" xfId="8537"/>
    <cellStyle name="Normal 29 2 2" xfId="8538"/>
    <cellStyle name="Normal 29 2 2 2" xfId="8539"/>
    <cellStyle name="Normal 29 2 3" xfId="8540"/>
    <cellStyle name="Normal 29 2 3 2" xfId="8541"/>
    <cellStyle name="Normal 29 2 4" xfId="8542"/>
    <cellStyle name="Normal 29 3" xfId="8543"/>
    <cellStyle name="Normal 29 3 2" xfId="8544"/>
    <cellStyle name="Normal 29 3 2 2" xfId="8545"/>
    <cellStyle name="Normal 29 3 3" xfId="8546"/>
    <cellStyle name="Normal 29 4" xfId="8547"/>
    <cellStyle name="Normal 29 4 2" xfId="8548"/>
    <cellStyle name="Normal 29 5" xfId="8549"/>
    <cellStyle name="Normal 29 5 2" xfId="8550"/>
    <cellStyle name="Normal 29 6" xfId="8551"/>
    <cellStyle name="Normal 3" xfId="8552"/>
    <cellStyle name="Normal 3 10" xfId="8553"/>
    <cellStyle name="Normal 3 11" xfId="8554"/>
    <cellStyle name="Normal 3 2" xfId="8555"/>
    <cellStyle name="Normal 3 2 2" xfId="8556"/>
    <cellStyle name="Normal 3 2 2 2" xfId="8557"/>
    <cellStyle name="Normal 3 2 2 2 2" xfId="10113"/>
    <cellStyle name="Normal 3 2 2 3" xfId="10114"/>
    <cellStyle name="Normal 3 2 3" xfId="8558"/>
    <cellStyle name="Normal 3 2 3 2" xfId="10115"/>
    <cellStyle name="Normal 3 2 4" xfId="8559"/>
    <cellStyle name="Normal 3 2 5" xfId="8560"/>
    <cellStyle name="Normal 3 2 6" xfId="8561"/>
    <cellStyle name="Normal 3 2 7" xfId="8562"/>
    <cellStyle name="Normal 3 2_Chelan PUD Power Costs (8-10)" xfId="8563"/>
    <cellStyle name="Normal 3 3" xfId="8564"/>
    <cellStyle name="Normal 3 3 2" xfId="8565"/>
    <cellStyle name="Normal 3 3 2 2" xfId="8566"/>
    <cellStyle name="Normal 3 3 2 3" xfId="8567"/>
    <cellStyle name="Normal 3 3 3" xfId="8568"/>
    <cellStyle name="Normal 3 3 4" xfId="8569"/>
    <cellStyle name="Normal 3 3 5" xfId="8570"/>
    <cellStyle name="Normal 3 3 6" xfId="8571"/>
    <cellStyle name="Normal 3 4" xfId="8572"/>
    <cellStyle name="Normal 3 4 2" xfId="8573"/>
    <cellStyle name="Normal 3 4 2 2" xfId="8574"/>
    <cellStyle name="Normal 3 4 3" xfId="8575"/>
    <cellStyle name="Normal 3 4 3 2" xfId="8576"/>
    <cellStyle name="Normal 3 4 4" xfId="8577"/>
    <cellStyle name="Normal 3 4 4 2" xfId="8578"/>
    <cellStyle name="Normal 3 4 5" xfId="8579"/>
    <cellStyle name="Normal 3 5" xfId="8580"/>
    <cellStyle name="Normal 3 5 2" xfId="8581"/>
    <cellStyle name="Normal 3 5 2 2" xfId="8582"/>
    <cellStyle name="Normal 3 5 3" xfId="8583"/>
    <cellStyle name="Normal 3 6" xfId="8584"/>
    <cellStyle name="Normal 3 6 2" xfId="8585"/>
    <cellStyle name="Normal 3 7" xfId="8586"/>
    <cellStyle name="Normal 3 7 2" xfId="8587"/>
    <cellStyle name="Normal 3 8" xfId="8588"/>
    <cellStyle name="Normal 3 8 2" xfId="8589"/>
    <cellStyle name="Normal 3 9" xfId="8590"/>
    <cellStyle name="Normal 3_ Price Inputs" xfId="8591"/>
    <cellStyle name="Normal 30" xfId="8592"/>
    <cellStyle name="Normal 30 2" xfId="8593"/>
    <cellStyle name="Normal 30 2 2" xfId="8594"/>
    <cellStyle name="Normal 30 2 2 2" xfId="8595"/>
    <cellStyle name="Normal 30 2 3" xfId="8596"/>
    <cellStyle name="Normal 30 2 3 2" xfId="8597"/>
    <cellStyle name="Normal 30 2 4" xfId="8598"/>
    <cellStyle name="Normal 30 3" xfId="8599"/>
    <cellStyle name="Normal 30 3 2" xfId="8600"/>
    <cellStyle name="Normal 30 3 2 2" xfId="8601"/>
    <cellStyle name="Normal 30 3 3" xfId="8602"/>
    <cellStyle name="Normal 30 4" xfId="8603"/>
    <cellStyle name="Normal 30 4 2" xfId="8604"/>
    <cellStyle name="Normal 30 5" xfId="8605"/>
    <cellStyle name="Normal 30 5 2" xfId="8606"/>
    <cellStyle name="Normal 30 6" xfId="8607"/>
    <cellStyle name="Normal 31" xfId="8608"/>
    <cellStyle name="Normal 31 2" xfId="8609"/>
    <cellStyle name="Normal 31 2 2" xfId="8610"/>
    <cellStyle name="Normal 31 2 2 2" xfId="8611"/>
    <cellStyle name="Normal 31 2 3" xfId="8612"/>
    <cellStyle name="Normal 31 2 3 2" xfId="8613"/>
    <cellStyle name="Normal 31 2 4" xfId="8614"/>
    <cellStyle name="Normal 31 3" xfId="8615"/>
    <cellStyle name="Normal 31 3 2" xfId="8616"/>
    <cellStyle name="Normal 31 3 2 2" xfId="8617"/>
    <cellStyle name="Normal 31 3 3" xfId="8618"/>
    <cellStyle name="Normal 31 4" xfId="8619"/>
    <cellStyle name="Normal 31 4 2" xfId="8620"/>
    <cellStyle name="Normal 31 5" xfId="8621"/>
    <cellStyle name="Normal 31 5 2" xfId="8622"/>
    <cellStyle name="Normal 31 6" xfId="8623"/>
    <cellStyle name="Normal 31 7" xfId="10116"/>
    <cellStyle name="Normal 31 7 2" xfId="10117"/>
    <cellStyle name="Normal 31 7 3" xfId="10118"/>
    <cellStyle name="Normal 31 7 4" xfId="10119"/>
    <cellStyle name="Normal 32" xfId="8624"/>
    <cellStyle name="Normal 32 2" xfId="8625"/>
    <cellStyle name="Normal 32 2 2" xfId="8626"/>
    <cellStyle name="Normal 32 2 2 2" xfId="8627"/>
    <cellStyle name="Normal 32 2 3" xfId="8628"/>
    <cellStyle name="Normal 32 2 3 2" xfId="8629"/>
    <cellStyle name="Normal 32 2 4" xfId="8630"/>
    <cellStyle name="Normal 32 3" xfId="8631"/>
    <cellStyle name="Normal 32 3 2" xfId="8632"/>
    <cellStyle name="Normal 32 3 2 2" xfId="8633"/>
    <cellStyle name="Normal 32 3 3" xfId="8634"/>
    <cellStyle name="Normal 32 4" xfId="8635"/>
    <cellStyle name="Normal 32 4 2" xfId="8636"/>
    <cellStyle name="Normal 32 5" xfId="8637"/>
    <cellStyle name="Normal 32 5 2" xfId="8638"/>
    <cellStyle name="Normal 32 6" xfId="8639"/>
    <cellStyle name="Normal 33" xfId="8640"/>
    <cellStyle name="Normal 33 2" xfId="8641"/>
    <cellStyle name="Normal 33 2 2" xfId="8642"/>
    <cellStyle name="Normal 33 2 2 2" xfId="8643"/>
    <cellStyle name="Normal 33 2 3" xfId="8644"/>
    <cellStyle name="Normal 33 2 3 2" xfId="8645"/>
    <cellStyle name="Normal 33 2 4" xfId="8646"/>
    <cellStyle name="Normal 33 3" xfId="8647"/>
    <cellStyle name="Normal 33 3 2" xfId="8648"/>
    <cellStyle name="Normal 33 3 2 2" xfId="8649"/>
    <cellStyle name="Normal 33 3 3" xfId="8650"/>
    <cellStyle name="Normal 33 4" xfId="8651"/>
    <cellStyle name="Normal 33 4 2" xfId="8652"/>
    <cellStyle name="Normal 33 5" xfId="8653"/>
    <cellStyle name="Normal 33 5 2" xfId="8654"/>
    <cellStyle name="Normal 33 6" xfId="8655"/>
    <cellStyle name="Normal 34" xfId="8656"/>
    <cellStyle name="Normal 34 2" xfId="8657"/>
    <cellStyle name="Normal 34 2 2" xfId="8658"/>
    <cellStyle name="Normal 34 2 2 2" xfId="8659"/>
    <cellStyle name="Normal 34 2 3" xfId="8660"/>
    <cellStyle name="Normal 34 2 3 2" xfId="8661"/>
    <cellStyle name="Normal 34 2 4" xfId="8662"/>
    <cellStyle name="Normal 34 3" xfId="8663"/>
    <cellStyle name="Normal 34 3 2" xfId="8664"/>
    <cellStyle name="Normal 34 3 2 2" xfId="8665"/>
    <cellStyle name="Normal 34 3 3" xfId="8666"/>
    <cellStyle name="Normal 34 4" xfId="8667"/>
    <cellStyle name="Normal 34 4 2" xfId="8668"/>
    <cellStyle name="Normal 34 5" xfId="8669"/>
    <cellStyle name="Normal 34 5 2" xfId="8670"/>
    <cellStyle name="Normal 34 6" xfId="8671"/>
    <cellStyle name="Normal 35" xfId="8672"/>
    <cellStyle name="Normal 35 2" xfId="8673"/>
    <cellStyle name="Normal 35 2 2" xfId="8674"/>
    <cellStyle name="Normal 35 2 2 2" xfId="8675"/>
    <cellStyle name="Normal 35 2 3" xfId="8676"/>
    <cellStyle name="Normal 35 2 3 2" xfId="8677"/>
    <cellStyle name="Normal 35 2 4" xfId="8678"/>
    <cellStyle name="Normal 35 3" xfId="8679"/>
    <cellStyle name="Normal 35 3 2" xfId="8680"/>
    <cellStyle name="Normal 35 3 2 2" xfId="8681"/>
    <cellStyle name="Normal 35 3 3" xfId="8682"/>
    <cellStyle name="Normal 35 4" xfId="8683"/>
    <cellStyle name="Normal 35 4 2" xfId="8684"/>
    <cellStyle name="Normal 35 5" xfId="8685"/>
    <cellStyle name="Normal 35 5 2" xfId="8686"/>
    <cellStyle name="Normal 35 6" xfId="8687"/>
    <cellStyle name="Normal 36" xfId="8688"/>
    <cellStyle name="Normal 36 2" xfId="8689"/>
    <cellStyle name="Normal 36 2 2" xfId="8690"/>
    <cellStyle name="Normal 36 2 2 2" xfId="8691"/>
    <cellStyle name="Normal 36 2 3" xfId="8692"/>
    <cellStyle name="Normal 36 2 3 2" xfId="8693"/>
    <cellStyle name="Normal 36 2 4" xfId="8694"/>
    <cellStyle name="Normal 36 3" xfId="8695"/>
    <cellStyle name="Normal 36 3 2" xfId="8696"/>
    <cellStyle name="Normal 36 3 2 2" xfId="8697"/>
    <cellStyle name="Normal 36 3 3" xfId="8698"/>
    <cellStyle name="Normal 36 4" xfId="8699"/>
    <cellStyle name="Normal 36 4 2" xfId="8700"/>
    <cellStyle name="Normal 36 5" xfId="8701"/>
    <cellStyle name="Normal 36 5 2" xfId="8702"/>
    <cellStyle name="Normal 36 6" xfId="8703"/>
    <cellStyle name="Normal 37" xfId="8704"/>
    <cellStyle name="Normal 37 2" xfId="8705"/>
    <cellStyle name="Normal 37 2 2" xfId="8706"/>
    <cellStyle name="Normal 37 2 2 2" xfId="8707"/>
    <cellStyle name="Normal 37 2 3" xfId="8708"/>
    <cellStyle name="Normal 37 2 3 2" xfId="8709"/>
    <cellStyle name="Normal 37 2 4" xfId="8710"/>
    <cellStyle name="Normal 37 3" xfId="8711"/>
    <cellStyle name="Normal 37 3 2" xfId="8712"/>
    <cellStyle name="Normal 37 3 2 2" xfId="8713"/>
    <cellStyle name="Normal 37 3 3" xfId="8714"/>
    <cellStyle name="Normal 37 4" xfId="8715"/>
    <cellStyle name="Normal 37 4 2" xfId="8716"/>
    <cellStyle name="Normal 37 5" xfId="8717"/>
    <cellStyle name="Normal 37 5 2" xfId="8718"/>
    <cellStyle name="Normal 37 6" xfId="8719"/>
    <cellStyle name="Normal 38" xfId="8720"/>
    <cellStyle name="Normal 38 2" xfId="8721"/>
    <cellStyle name="Normal 38 2 2" xfId="8722"/>
    <cellStyle name="Normal 38 2 2 2" xfId="8723"/>
    <cellStyle name="Normal 38 2 3" xfId="8724"/>
    <cellStyle name="Normal 38 2 3 2" xfId="8725"/>
    <cellStyle name="Normal 38 2 4" xfId="8726"/>
    <cellStyle name="Normal 38 3" xfId="8727"/>
    <cellStyle name="Normal 38 3 2" xfId="8728"/>
    <cellStyle name="Normal 38 3 2 2" xfId="8729"/>
    <cellStyle name="Normal 38 3 3" xfId="8730"/>
    <cellStyle name="Normal 38 4" xfId="8731"/>
    <cellStyle name="Normal 38 4 2" xfId="8732"/>
    <cellStyle name="Normal 38 5" xfId="8733"/>
    <cellStyle name="Normal 38 5 2" xfId="8734"/>
    <cellStyle name="Normal 38 6" xfId="8735"/>
    <cellStyle name="Normal 39" xfId="8736"/>
    <cellStyle name="Normal 39 2" xfId="8737"/>
    <cellStyle name="Normal 39 2 2" xfId="8738"/>
    <cellStyle name="Normal 39 2 2 2" xfId="8739"/>
    <cellStyle name="Normal 39 2 3" xfId="8740"/>
    <cellStyle name="Normal 39 2 3 2" xfId="8741"/>
    <cellStyle name="Normal 39 2 4" xfId="8742"/>
    <cellStyle name="Normal 39 3" xfId="8743"/>
    <cellStyle name="Normal 39 3 2" xfId="8744"/>
    <cellStyle name="Normal 39 3 2 2" xfId="8745"/>
    <cellStyle name="Normal 39 3 3" xfId="8746"/>
    <cellStyle name="Normal 39 4" xfId="8747"/>
    <cellStyle name="Normal 39 4 2" xfId="8748"/>
    <cellStyle name="Normal 39 5" xfId="8749"/>
    <cellStyle name="Normal 39 5 2" xfId="8750"/>
    <cellStyle name="Normal 39 6" xfId="8751"/>
    <cellStyle name="Normal 4" xfId="8752"/>
    <cellStyle name="Normal 4 2" xfId="8753"/>
    <cellStyle name="Normal 4 2 2" xfId="8754"/>
    <cellStyle name="Normal 4 2 2 2" xfId="8755"/>
    <cellStyle name="Normal 4 2 2 2 2" xfId="8756"/>
    <cellStyle name="Normal 4 2 2 3" xfId="8757"/>
    <cellStyle name="Normal 4 2 2 3 2" xfId="8758"/>
    <cellStyle name="Normal 4 2 2 4" xfId="8759"/>
    <cellStyle name="Normal 4 2 3" xfId="8760"/>
    <cellStyle name="Normal 4 2 3 2" xfId="8761"/>
    <cellStyle name="Normal 4 2 3 2 2" xfId="8762"/>
    <cellStyle name="Normal 4 2 3 3" xfId="8763"/>
    <cellStyle name="Normal 4 2 4" xfId="8764"/>
    <cellStyle name="Normal 4 2 4 2" xfId="8765"/>
    <cellStyle name="Normal 4 2 5" xfId="8766"/>
    <cellStyle name="Normal 4 2 5 2" xfId="8767"/>
    <cellStyle name="Normal 4 2 6" xfId="8768"/>
    <cellStyle name="Normal 4 2 7" xfId="8769"/>
    <cellStyle name="Normal 4 3" xfId="8770"/>
    <cellStyle name="Normal 4 3 2" xfId="8771"/>
    <cellStyle name="Normal 4 3 3" xfId="8772"/>
    <cellStyle name="Normal 4 3 4" xfId="8773"/>
    <cellStyle name="Normal 4 4" xfId="8774"/>
    <cellStyle name="Normal 4 4 2" xfId="8775"/>
    <cellStyle name="Normal 4 5" xfId="8776"/>
    <cellStyle name="Normal 4 5 2" xfId="8777"/>
    <cellStyle name="Normal 4 6" xfId="8778"/>
    <cellStyle name="Normal 4 6 2" xfId="8779"/>
    <cellStyle name="Normal 4 7" xfId="8780"/>
    <cellStyle name="Normal 4 8" xfId="8781"/>
    <cellStyle name="Normal 4_ Price Inputs" xfId="8782"/>
    <cellStyle name="Normal 40" xfId="8783"/>
    <cellStyle name="Normal 40 2" xfId="8784"/>
    <cellStyle name="Normal 41" xfId="8785"/>
    <cellStyle name="Normal 41 2" xfId="8786"/>
    <cellStyle name="Normal 41 2 2" xfId="8787"/>
    <cellStyle name="Normal 41 3" xfId="8788"/>
    <cellStyle name="Normal 41 3 2" xfId="8789"/>
    <cellStyle name="Normal 41 4" xfId="8790"/>
    <cellStyle name="Normal 41 4 2" xfId="8791"/>
    <cellStyle name="Normal 42" xfId="8792"/>
    <cellStyle name="Normal 42 2" xfId="8793"/>
    <cellStyle name="Normal 42 2 2" xfId="8794"/>
    <cellStyle name="Normal 42 2 2 2" xfId="8795"/>
    <cellStyle name="Normal 42 2 3" xfId="8796"/>
    <cellStyle name="Normal 42 3" xfId="8797"/>
    <cellStyle name="Normal 42 3 2" xfId="8798"/>
    <cellStyle name="Normal 42 4" xfId="8799"/>
    <cellStyle name="Normal 42 4 2" xfId="8800"/>
    <cellStyle name="Normal 42 5" xfId="8801"/>
    <cellStyle name="Normal 42 5 2" xfId="8802"/>
    <cellStyle name="Normal 43" xfId="8803"/>
    <cellStyle name="Normal 43 2" xfId="8804"/>
    <cellStyle name="Normal 43 3" xfId="8805"/>
    <cellStyle name="Normal 43 3 2" xfId="8806"/>
    <cellStyle name="Normal 44" xfId="8807"/>
    <cellStyle name="Normal 44 2" xfId="8808"/>
    <cellStyle name="Normal 44 2 2" xfId="8809"/>
    <cellStyle name="Normal 44 2 2 2" xfId="8810"/>
    <cellStyle name="Normal 44 2 3" xfId="8811"/>
    <cellStyle name="Normal 44 2 4" xfId="8812"/>
    <cellStyle name="Normal 44 3" xfId="8813"/>
    <cellStyle name="Normal 44 3 2" xfId="8814"/>
    <cellStyle name="Normal 44 3 3" xfId="8815"/>
    <cellStyle name="Normal 44 4" xfId="8816"/>
    <cellStyle name="Normal 44 4 2" xfId="8817"/>
    <cellStyle name="Normal 44 5" xfId="8818"/>
    <cellStyle name="Normal 44 5 2" xfId="8819"/>
    <cellStyle name="Normal 44 6" xfId="8820"/>
    <cellStyle name="Normal 44 7" xfId="8821"/>
    <cellStyle name="Normal 45" xfId="8822"/>
    <cellStyle name="Normal 45 2" xfId="8823"/>
    <cellStyle name="Normal 45 2 2" xfId="8824"/>
    <cellStyle name="Normal 45 3" xfId="8825"/>
    <cellStyle name="Normal 45 4" xfId="8826"/>
    <cellStyle name="Normal 45 5" xfId="8827"/>
    <cellStyle name="Normal 45 6" xfId="8828"/>
    <cellStyle name="Normal 46" xfId="8829"/>
    <cellStyle name="Normal 46 2" xfId="8830"/>
    <cellStyle name="Normal 46 2 2" xfId="8831"/>
    <cellStyle name="Normal 46 2 2 2" xfId="8832"/>
    <cellStyle name="Normal 46 2 3" xfId="8833"/>
    <cellStyle name="Normal 46 2 3 2" xfId="8834"/>
    <cellStyle name="Normal 46 2 4" xfId="8835"/>
    <cellStyle name="Normal 46 3" xfId="8836"/>
    <cellStyle name="Normal 46 3 2" xfId="8837"/>
    <cellStyle name="Normal 46 4" xfId="8838"/>
    <cellStyle name="Normal 46 4 2" xfId="8839"/>
    <cellStyle name="Normal 46 5" xfId="8840"/>
    <cellStyle name="Normal 46 6" xfId="8841"/>
    <cellStyle name="Normal 47" xfId="8842"/>
    <cellStyle name="Normal 47 2" xfId="8843"/>
    <cellStyle name="Normal 47 2 2" xfId="8844"/>
    <cellStyle name="Normal 47 3" xfId="8845"/>
    <cellStyle name="Normal 47 3 2" xfId="8846"/>
    <cellStyle name="Normal 47 4" xfId="8847"/>
    <cellStyle name="Normal 47 4 2" xfId="8848"/>
    <cellStyle name="Normal 47 5" xfId="8849"/>
    <cellStyle name="Normal 48" xfId="8850"/>
    <cellStyle name="Normal 48 2" xfId="8851"/>
    <cellStyle name="Normal 48 2 2" xfId="8852"/>
    <cellStyle name="Normal 48 3" xfId="8853"/>
    <cellStyle name="Normal 48 3 2" xfId="8854"/>
    <cellStyle name="Normal 48 4" xfId="8855"/>
    <cellStyle name="Normal 48 4 2" xfId="8856"/>
    <cellStyle name="Normal 49" xfId="8857"/>
    <cellStyle name="Normal 49 2" xfId="8858"/>
    <cellStyle name="Normal 49 2 2" xfId="8859"/>
    <cellStyle name="Normal 49 3" xfId="8860"/>
    <cellStyle name="Normal 49 3 2" xfId="8861"/>
    <cellStyle name="Normal 49 4" xfId="8862"/>
    <cellStyle name="Normal 49 4 2" xfId="8863"/>
    <cellStyle name="Normal 5" xfId="8864"/>
    <cellStyle name="Normal 5 2" xfId="8865"/>
    <cellStyle name="Normal 5 2 2" xfId="8866"/>
    <cellStyle name="Normal 5 2 3" xfId="8867"/>
    <cellStyle name="Normal 5 2 4" xfId="8868"/>
    <cellStyle name="Normal 5 3" xfId="8869"/>
    <cellStyle name="Normal 5 3 2" xfId="8870"/>
    <cellStyle name="Normal 5 4" xfId="8871"/>
    <cellStyle name="Normal 5 4 2" xfId="8872"/>
    <cellStyle name="Normal 5 5" xfId="8873"/>
    <cellStyle name="Normal 5 5 2" xfId="8874"/>
    <cellStyle name="Normal 5 6" xfId="8875"/>
    <cellStyle name="Normal 5 7" xfId="8876"/>
    <cellStyle name="Normal 5_2011 CBR Rev Calc by schedule" xfId="8877"/>
    <cellStyle name="Normal 50" xfId="8878"/>
    <cellStyle name="Normal 50 2" xfId="8879"/>
    <cellStyle name="Normal 50 2 2" xfId="8880"/>
    <cellStyle name="Normal 50 3" xfId="8881"/>
    <cellStyle name="Normal 50 3 2" xfId="8882"/>
    <cellStyle name="Normal 50 4" xfId="8883"/>
    <cellStyle name="Normal 50 4 2" xfId="8884"/>
    <cellStyle name="Normal 51" xfId="8885"/>
    <cellStyle name="Normal 51 2" xfId="8886"/>
    <cellStyle name="Normal 51 2 2" xfId="8887"/>
    <cellStyle name="Normal 51 2 2 2" xfId="8888"/>
    <cellStyle name="Normal 51 2 3" xfId="8889"/>
    <cellStyle name="Normal 51 2 3 2" xfId="8890"/>
    <cellStyle name="Normal 51 2 4" xfId="8891"/>
    <cellStyle name="Normal 51 3" xfId="8892"/>
    <cellStyle name="Normal 51 3 2" xfId="8893"/>
    <cellStyle name="Normal 51 4" xfId="8894"/>
    <cellStyle name="Normal 51 4 2" xfId="8895"/>
    <cellStyle name="Normal 51 5" xfId="8896"/>
    <cellStyle name="Normal 51 6" xfId="8897"/>
    <cellStyle name="Normal 52" xfId="8898"/>
    <cellStyle name="Normal 53" xfId="8899"/>
    <cellStyle name="Normal 53 2" xfId="8900"/>
    <cellStyle name="Normal 53 3" xfId="8901"/>
    <cellStyle name="Normal 53 3 2" xfId="8902"/>
    <cellStyle name="Normal 53 4" xfId="8903"/>
    <cellStyle name="Normal 54" xfId="8904"/>
    <cellStyle name="Normal 54 2" xfId="8905"/>
    <cellStyle name="Normal 54 3" xfId="8906"/>
    <cellStyle name="Normal 54 3 2" xfId="8907"/>
    <cellStyle name="Normal 54 4" xfId="8908"/>
    <cellStyle name="Normal 55" xfId="8909"/>
    <cellStyle name="Normal 55 2" xfId="8910"/>
    <cellStyle name="Normal 55 2 2" xfId="8911"/>
    <cellStyle name="Normal 55 3" xfId="8912"/>
    <cellStyle name="Normal 56" xfId="8913"/>
    <cellStyle name="Normal 56 2" xfId="8914"/>
    <cellStyle name="Normal 56 2 2" xfId="8915"/>
    <cellStyle name="Normal 56 3" xfId="8916"/>
    <cellStyle name="Normal 57" xfId="8917"/>
    <cellStyle name="Normal 57 2" xfId="8918"/>
    <cellStyle name="Normal 58" xfId="8919"/>
    <cellStyle name="Normal 58 2" xfId="8920"/>
    <cellStyle name="Normal 59" xfId="8921"/>
    <cellStyle name="Normal 59 2" xfId="8922"/>
    <cellStyle name="Normal 6" xfId="8923"/>
    <cellStyle name="Normal 6 2" xfId="8924"/>
    <cellStyle name="Normal 6 2 2" xfId="8925"/>
    <cellStyle name="Normal 6 2 2 2" xfId="8926"/>
    <cellStyle name="Normal 6 2 3" xfId="8927"/>
    <cellStyle name="Normal 6 2 4" xfId="8928"/>
    <cellStyle name="Normal 6 3" xfId="8929"/>
    <cellStyle name="Normal 6 3 2" xfId="8930"/>
    <cellStyle name="Normal 6 4" xfId="8931"/>
    <cellStyle name="Normal 6 4 2" xfId="8932"/>
    <cellStyle name="Normal 6 4 2 2" xfId="8933"/>
    <cellStyle name="Normal 6 5" xfId="8934"/>
    <cellStyle name="Normal 6 5 2" xfId="8935"/>
    <cellStyle name="Normal 6 6" xfId="8936"/>
    <cellStyle name="Normal 6 7" xfId="8937"/>
    <cellStyle name="Normal 6_Scenario 1 REC vs PTC Offset" xfId="8938"/>
    <cellStyle name="Normal 60" xfId="8939"/>
    <cellStyle name="Normal 60 2" xfId="8940"/>
    <cellStyle name="Normal 61" xfId="8941"/>
    <cellStyle name="Normal 61 2" xfId="8942"/>
    <cellStyle name="Normal 62" xfId="8943"/>
    <cellStyle name="Normal 62 2" xfId="8944"/>
    <cellStyle name="Normal 63" xfId="8945"/>
    <cellStyle name="Normal 63 2" xfId="8946"/>
    <cellStyle name="Normal 64" xfId="8947"/>
    <cellStyle name="Normal 64 2" xfId="8948"/>
    <cellStyle name="Normal 65" xfId="8949"/>
    <cellStyle name="Normal 65 2" xfId="8950"/>
    <cellStyle name="Normal 66" xfId="8951"/>
    <cellStyle name="Normal 66 2" xfId="8952"/>
    <cellStyle name="Normal 67" xfId="8953"/>
    <cellStyle name="Normal 67 2" xfId="8954"/>
    <cellStyle name="Normal 68" xfId="8955"/>
    <cellStyle name="Normal 68 2" xfId="8956"/>
    <cellStyle name="Normal 69" xfId="8957"/>
    <cellStyle name="Normal 69 2" xfId="8958"/>
    <cellStyle name="Normal 7" xfId="8959"/>
    <cellStyle name="Normal 7 2" xfId="8960"/>
    <cellStyle name="Normal 7 2 2" xfId="8961"/>
    <cellStyle name="Normal 7 2 2 2" xfId="8962"/>
    <cellStyle name="Normal 7 2 3" xfId="8963"/>
    <cellStyle name="Normal 7 3" xfId="5"/>
    <cellStyle name="Normal 7 4" xfId="8964"/>
    <cellStyle name="Normal 7 4 2" xfId="8965"/>
    <cellStyle name="Normal 7 5" xfId="8966"/>
    <cellStyle name="Normal 70" xfId="8967"/>
    <cellStyle name="Normal 70 2" xfId="8968"/>
    <cellStyle name="Normal 71" xfId="8969"/>
    <cellStyle name="Normal 71 2" xfId="8970"/>
    <cellStyle name="Normal 72" xfId="8971"/>
    <cellStyle name="Normal 72 2" xfId="8972"/>
    <cellStyle name="Normal 73" xfId="8973"/>
    <cellStyle name="Normal 73 2" xfId="8974"/>
    <cellStyle name="Normal 74" xfId="8975"/>
    <cellStyle name="Normal 75" xfId="8976"/>
    <cellStyle name="Normal 76" xfId="8977"/>
    <cellStyle name="Normal 77" xfId="8978"/>
    <cellStyle name="Normal 78" xfId="8979"/>
    <cellStyle name="Normal 79" xfId="8980"/>
    <cellStyle name="Normal 8" xfId="8981"/>
    <cellStyle name="Normal 8 2" xfId="8982"/>
    <cellStyle name="Normal 8 2 2" xfId="8983"/>
    <cellStyle name="Normal 8 2 2 2" xfId="8984"/>
    <cellStyle name="Normal 8 2 3" xfId="8985"/>
    <cellStyle name="Normal 8 2 4" xfId="8986"/>
    <cellStyle name="Normal 8 3" xfId="8987"/>
    <cellStyle name="Normal 8 4" xfId="8988"/>
    <cellStyle name="Normal 8 4 2" xfId="8989"/>
    <cellStyle name="Normal 8 5" xfId="8990"/>
    <cellStyle name="Normal 8 6" xfId="8991"/>
    <cellStyle name="Normal 8 7" xfId="8992"/>
    <cellStyle name="Normal 8 8" xfId="8993"/>
    <cellStyle name="Normal 80" xfId="8994"/>
    <cellStyle name="Normal 81" xfId="8995"/>
    <cellStyle name="Normal 82" xfId="8996"/>
    <cellStyle name="Normal 83" xfId="8997"/>
    <cellStyle name="Normal 84" xfId="8998"/>
    <cellStyle name="Normal 85" xfId="8999"/>
    <cellStyle name="Normal 86" xfId="9000"/>
    <cellStyle name="Normal 87" xfId="9001"/>
    <cellStyle name="Normal 88" xfId="9002"/>
    <cellStyle name="Normal 89" xfId="9003"/>
    <cellStyle name="Normal 9" xfId="9004"/>
    <cellStyle name="Normal 9 2" xfId="9005"/>
    <cellStyle name="Normal 9 2 2" xfId="9006"/>
    <cellStyle name="Normal 9 2 2 2" xfId="9007"/>
    <cellStyle name="Normal 9 2 3" xfId="9008"/>
    <cellStyle name="Normal 9 2 4" xfId="9009"/>
    <cellStyle name="Normal 9 3" xfId="9010"/>
    <cellStyle name="Normal 9 3 2" xfId="9011"/>
    <cellStyle name="Normal 9 4" xfId="9012"/>
    <cellStyle name="Normal 9 5" xfId="9013"/>
    <cellStyle name="Normal 9 6" xfId="9014"/>
    <cellStyle name="Normal 90" xfId="9015"/>
    <cellStyle name="Normal 91" xfId="9016"/>
    <cellStyle name="Normal 92" xfId="9017"/>
    <cellStyle name="Normal 93" xfId="9018"/>
    <cellStyle name="Normal 94" xfId="9019"/>
    <cellStyle name="Normal 95" xfId="9020"/>
    <cellStyle name="Normal 96" xfId="9021"/>
    <cellStyle name="Normal 96 2" xfId="9022"/>
    <cellStyle name="Normal 97" xfId="9023"/>
    <cellStyle name="Normal 98" xfId="9024"/>
    <cellStyle name="Normal 99" xfId="9025"/>
    <cellStyle name="Normal(0)" xfId="9026"/>
    <cellStyle name="Normal_East for 38.6M" xfId="7"/>
    <cellStyle name="Note 10" xfId="9027"/>
    <cellStyle name="Note 10 2" xfId="9028"/>
    <cellStyle name="Note 10 2 2" xfId="9029"/>
    <cellStyle name="Note 10 3" xfId="9030"/>
    <cellStyle name="Note 11" xfId="9031"/>
    <cellStyle name="Note 11 2" xfId="9032"/>
    <cellStyle name="Note 11 2 2" xfId="9033"/>
    <cellStyle name="Note 11 3" xfId="9034"/>
    <cellStyle name="Note 12" xfId="9035"/>
    <cellStyle name="Note 12 2" xfId="9036"/>
    <cellStyle name="Note 12 2 2" xfId="9037"/>
    <cellStyle name="Note 12 3" xfId="9038"/>
    <cellStyle name="Note 12 3 2" xfId="9039"/>
    <cellStyle name="Note 12 4" xfId="9040"/>
    <cellStyle name="Note 13" xfId="9041"/>
    <cellStyle name="Note 13 2" xfId="9042"/>
    <cellStyle name="Note 14" xfId="9043"/>
    <cellStyle name="Note 2" xfId="9044"/>
    <cellStyle name="Note 2 2" xfId="9045"/>
    <cellStyle name="Note 2 2 2" xfId="9046"/>
    <cellStyle name="Note 2 2 3" xfId="9047"/>
    <cellStyle name="Note 2 2 4" xfId="9048"/>
    <cellStyle name="Note 2 3" xfId="9049"/>
    <cellStyle name="Note 2 3 2" xfId="9050"/>
    <cellStyle name="Note 2 4" xfId="9051"/>
    <cellStyle name="Note 2 4 2" xfId="9052"/>
    <cellStyle name="Note 2 5" xfId="9053"/>
    <cellStyle name="Note 2_AURORA Total New" xfId="9054"/>
    <cellStyle name="Note 3" xfId="9055"/>
    <cellStyle name="Note 3 2" xfId="9056"/>
    <cellStyle name="Note 3 2 2" xfId="9057"/>
    <cellStyle name="Note 3 3" xfId="9058"/>
    <cellStyle name="Note 3 4" xfId="9059"/>
    <cellStyle name="Note 4" xfId="9060"/>
    <cellStyle name="Note 4 2" xfId="9061"/>
    <cellStyle name="Note 4 2 2" xfId="9062"/>
    <cellStyle name="Note 4 3" xfId="9063"/>
    <cellStyle name="Note 4 4" xfId="9064"/>
    <cellStyle name="Note 5" xfId="9065"/>
    <cellStyle name="Note 5 2" xfId="9066"/>
    <cellStyle name="Note 5 2 2" xfId="9067"/>
    <cellStyle name="Note 5 3" xfId="9068"/>
    <cellStyle name="Note 5 4" xfId="9069"/>
    <cellStyle name="Note 6" xfId="9070"/>
    <cellStyle name="Note 6 2" xfId="9071"/>
    <cellStyle name="Note 6 2 2" xfId="9072"/>
    <cellStyle name="Note 6 3" xfId="9073"/>
    <cellStyle name="Note 6 4" xfId="9074"/>
    <cellStyle name="Note 7" xfId="9075"/>
    <cellStyle name="Note 7 2" xfId="9076"/>
    <cellStyle name="Note 7 2 2" xfId="9077"/>
    <cellStyle name="Note 7 3" xfId="9078"/>
    <cellStyle name="Note 7 4" xfId="9079"/>
    <cellStyle name="Note 8" xfId="9080"/>
    <cellStyle name="Note 8 2" xfId="9081"/>
    <cellStyle name="Note 8 2 2" xfId="9082"/>
    <cellStyle name="Note 8 3" xfId="9083"/>
    <cellStyle name="Note 8 4" xfId="9084"/>
    <cellStyle name="Note 9" xfId="9085"/>
    <cellStyle name="Note 9 2" xfId="9086"/>
    <cellStyle name="Note 9 2 2" xfId="9087"/>
    <cellStyle name="Note 9 3" xfId="9088"/>
    <cellStyle name="Note 9 4" xfId="9089"/>
    <cellStyle name="Number" xfId="9090"/>
    <cellStyle name="Number 10" xfId="9091"/>
    <cellStyle name="Number 11" xfId="9092"/>
    <cellStyle name="Number 12" xfId="9093"/>
    <cellStyle name="Number 13" xfId="9094"/>
    <cellStyle name="Number 14" xfId="9095"/>
    <cellStyle name="Number 2" xfId="9096"/>
    <cellStyle name="Number 3" xfId="9097"/>
    <cellStyle name="Number 4" xfId="9098"/>
    <cellStyle name="Number 5" xfId="9099"/>
    <cellStyle name="Number 6" xfId="9100"/>
    <cellStyle name="Number 7" xfId="9101"/>
    <cellStyle name="Number 8" xfId="9102"/>
    <cellStyle name="Number 9" xfId="9103"/>
    <cellStyle name="Output 2" xfId="9104"/>
    <cellStyle name="Output 2 2" xfId="9105"/>
    <cellStyle name="Output 2 2 2" xfId="9106"/>
    <cellStyle name="Output 2 2 3" xfId="9107"/>
    <cellStyle name="Output 2 3" xfId="9108"/>
    <cellStyle name="Output 2 4" xfId="9109"/>
    <cellStyle name="Output 3" xfId="9110"/>
    <cellStyle name="Output 3 2" xfId="9111"/>
    <cellStyle name="Output 3 3" xfId="9112"/>
    <cellStyle name="Output 3 4" xfId="9113"/>
    <cellStyle name="Output 4" xfId="9114"/>
    <cellStyle name="Output 5" xfId="9115"/>
    <cellStyle name="Output 6" xfId="9116"/>
    <cellStyle name="Output Amounts" xfId="9117"/>
    <cellStyle name="Output Line Items" xfId="9118"/>
    <cellStyle name="Password" xfId="9119"/>
    <cellStyle name="Percen - Style1" xfId="9120"/>
    <cellStyle name="Percen - Style1 2" xfId="9121"/>
    <cellStyle name="Percen - Style2" xfId="9122"/>
    <cellStyle name="Percen - Style2 2" xfId="9123"/>
    <cellStyle name="Percen - Style2 3" xfId="9124"/>
    <cellStyle name="Percen - Style3" xfId="9125"/>
    <cellStyle name="Percen - Style3 2" xfId="9126"/>
    <cellStyle name="Percen - Style3 2 2" xfId="9127"/>
    <cellStyle name="Percen - Style3 3" xfId="9128"/>
    <cellStyle name="Percen - Style3 4" xfId="9129"/>
    <cellStyle name="Percen - Style3_ACCOUNTS" xfId="9130"/>
    <cellStyle name="Percent" xfId="1" builtinId="5"/>
    <cellStyle name="Percent (0)" xfId="9131"/>
    <cellStyle name="Percent [2]" xfId="9132"/>
    <cellStyle name="Percent [2] 2" xfId="9133"/>
    <cellStyle name="Percent [2] 2 2" xfId="9134"/>
    <cellStyle name="Percent [2] 2 2 2" xfId="9135"/>
    <cellStyle name="Percent [2] 2 3" xfId="9136"/>
    <cellStyle name="Percent [2] 3" xfId="9137"/>
    <cellStyle name="Percent [2] 3 2" xfId="9138"/>
    <cellStyle name="Percent [2] 3 2 2" xfId="9139"/>
    <cellStyle name="Percent [2] 3 3" xfId="9140"/>
    <cellStyle name="Percent [2] 3 3 2" xfId="9141"/>
    <cellStyle name="Percent [2] 3 4" xfId="9142"/>
    <cellStyle name="Percent [2] 3 4 2" xfId="9143"/>
    <cellStyle name="Percent [2] 4" xfId="9144"/>
    <cellStyle name="Percent [2] 4 2" xfId="9145"/>
    <cellStyle name="Percent [2] 5" xfId="9146"/>
    <cellStyle name="Percent [2] 6" xfId="9147"/>
    <cellStyle name="Percent [2] 7" xfId="9148"/>
    <cellStyle name="Percent 10" xfId="9149"/>
    <cellStyle name="Percent 10 2" xfId="9150"/>
    <cellStyle name="Percent 10 3" xfId="9151"/>
    <cellStyle name="Percent 10 3 2" xfId="9152"/>
    <cellStyle name="Percent 10 4" xfId="6"/>
    <cellStyle name="Percent 100" xfId="9153"/>
    <cellStyle name="Percent 101" xfId="9154"/>
    <cellStyle name="Percent 102" xfId="9155"/>
    <cellStyle name="Percent 103" xfId="9156"/>
    <cellStyle name="Percent 104" xfId="9157"/>
    <cellStyle name="Percent 105" xfId="9158"/>
    <cellStyle name="Percent 106" xfId="9159"/>
    <cellStyle name="Percent 107" xfId="9160"/>
    <cellStyle name="Percent 108" xfId="9161"/>
    <cellStyle name="Percent 109" xfId="9162"/>
    <cellStyle name="Percent 11" xfId="9163"/>
    <cellStyle name="Percent 11 2" xfId="9164"/>
    <cellStyle name="Percent 11 2 2" xfId="9165"/>
    <cellStyle name="Percent 11 3" xfId="9166"/>
    <cellStyle name="Percent 11 3 2" xfId="9167"/>
    <cellStyle name="Percent 11 4" xfId="9168"/>
    <cellStyle name="Percent 11 4 2" xfId="9169"/>
    <cellStyle name="Percent 11 5" xfId="9170"/>
    <cellStyle name="Percent 110" xfId="9171"/>
    <cellStyle name="Percent 111" xfId="9172"/>
    <cellStyle name="Percent 112" xfId="9173"/>
    <cellStyle name="Percent 113" xfId="9174"/>
    <cellStyle name="Percent 114" xfId="9175"/>
    <cellStyle name="Percent 115" xfId="9176"/>
    <cellStyle name="Percent 116" xfId="9177"/>
    <cellStyle name="Percent 117" xfId="9178"/>
    <cellStyle name="Percent 118" xfId="9179"/>
    <cellStyle name="Percent 119" xfId="9180"/>
    <cellStyle name="Percent 12" xfId="9181"/>
    <cellStyle name="Percent 12 2" xfId="9182"/>
    <cellStyle name="Percent 12 2 2" xfId="9183"/>
    <cellStyle name="Percent 12 2 2 2" xfId="9184"/>
    <cellStyle name="Percent 12 2 3" xfId="9185"/>
    <cellStyle name="Percent 12 3" xfId="9186"/>
    <cellStyle name="Percent 12 3 2" xfId="9187"/>
    <cellStyle name="Percent 12 4" xfId="9188"/>
    <cellStyle name="Percent 12 4 2" xfId="9189"/>
    <cellStyle name="Percent 12 5" xfId="9190"/>
    <cellStyle name="Percent 12 5 2" xfId="9191"/>
    <cellStyle name="Percent 120" xfId="9192"/>
    <cellStyle name="Percent 121" xfId="9193"/>
    <cellStyle name="Percent 122" xfId="9194"/>
    <cellStyle name="Percent 123" xfId="9195"/>
    <cellStyle name="Percent 124" xfId="9196"/>
    <cellStyle name="Percent 125" xfId="9197"/>
    <cellStyle name="Percent 126" xfId="9198"/>
    <cellStyle name="Percent 127" xfId="9199"/>
    <cellStyle name="Percent 13" xfId="9200"/>
    <cellStyle name="Percent 13 2" xfId="9201"/>
    <cellStyle name="Percent 13 2 2" xfId="9202"/>
    <cellStyle name="Percent 13 2 3" xfId="9203"/>
    <cellStyle name="Percent 13 3" xfId="9204"/>
    <cellStyle name="Percent 13 3 2" xfId="9205"/>
    <cellStyle name="Percent 13 4" xfId="9206"/>
    <cellStyle name="Percent 13 5" xfId="9207"/>
    <cellStyle name="Percent 13 6" xfId="9208"/>
    <cellStyle name="Percent 14" xfId="9209"/>
    <cellStyle name="Percent 14 2" xfId="9210"/>
    <cellStyle name="Percent 14 2 2" xfId="9211"/>
    <cellStyle name="Percent 14 3" xfId="9212"/>
    <cellStyle name="Percent 14 4" xfId="9213"/>
    <cellStyle name="Percent 14 4 2" xfId="9214"/>
    <cellStyle name="Percent 14 5" xfId="9215"/>
    <cellStyle name="Percent 15" xfId="9216"/>
    <cellStyle name="Percent 15 2" xfId="9217"/>
    <cellStyle name="Percent 15 2 2" xfId="9218"/>
    <cellStyle name="Percent 15 2 3" xfId="9219"/>
    <cellStyle name="Percent 15 2 4" xfId="9220"/>
    <cellStyle name="Percent 15 3" xfId="9221"/>
    <cellStyle name="Percent 15 3 2" xfId="9222"/>
    <cellStyle name="Percent 15 4" xfId="9223"/>
    <cellStyle name="Percent 15 4 2" xfId="9224"/>
    <cellStyle name="Percent 15 5" xfId="9225"/>
    <cellStyle name="Percent 15 6" xfId="9226"/>
    <cellStyle name="Percent 16" xfId="9227"/>
    <cellStyle name="Percent 16 2" xfId="9228"/>
    <cellStyle name="Percent 16 2 2" xfId="9229"/>
    <cellStyle name="Percent 16 3" xfId="9230"/>
    <cellStyle name="Percent 16 3 2" xfId="9231"/>
    <cellStyle name="Percent 16 4" xfId="9232"/>
    <cellStyle name="Percent 16 4 2" xfId="9233"/>
    <cellStyle name="Percent 17" xfId="9234"/>
    <cellStyle name="Percent 17 2" xfId="9235"/>
    <cellStyle name="Percent 17 2 2" xfId="9236"/>
    <cellStyle name="Percent 17 2 3" xfId="9237"/>
    <cellStyle name="Percent 17 3" xfId="9238"/>
    <cellStyle name="Percent 17 3 2" xfId="9239"/>
    <cellStyle name="Percent 17 4" xfId="9240"/>
    <cellStyle name="Percent 17 4 2" xfId="9241"/>
    <cellStyle name="Percent 18" xfId="9242"/>
    <cellStyle name="Percent 18 2" xfId="9243"/>
    <cellStyle name="Percent 18 2 2" xfId="9244"/>
    <cellStyle name="Percent 18 3" xfId="9245"/>
    <cellStyle name="Percent 18 3 2" xfId="9246"/>
    <cellStyle name="Percent 18 4" xfId="9247"/>
    <cellStyle name="Percent 18 4 2" xfId="9248"/>
    <cellStyle name="Percent 18 5" xfId="9249"/>
    <cellStyle name="Percent 19" xfId="9250"/>
    <cellStyle name="Percent 19 2" xfId="9251"/>
    <cellStyle name="Percent 19 2 2" xfId="9252"/>
    <cellStyle name="Percent 19 3" xfId="9253"/>
    <cellStyle name="Percent 19 3 2" xfId="9254"/>
    <cellStyle name="Percent 19 4" xfId="9255"/>
    <cellStyle name="Percent 19 4 2" xfId="9256"/>
    <cellStyle name="Percent 2" xfId="9257"/>
    <cellStyle name="Percent 2 10" xfId="9258"/>
    <cellStyle name="Percent 2 11" xfId="9259"/>
    <cellStyle name="Percent 2 12" xfId="9260"/>
    <cellStyle name="Percent 2 13" xfId="9261"/>
    <cellStyle name="Percent 2 14" xfId="9262"/>
    <cellStyle name="Percent 2 15" xfId="9263"/>
    <cellStyle name="Percent 2 16" xfId="9264"/>
    <cellStyle name="Percent 2 17" xfId="9265"/>
    <cellStyle name="Percent 2 18" xfId="9266"/>
    <cellStyle name="Percent 2 19" xfId="9267"/>
    <cellStyle name="Percent 2 2" xfId="9268"/>
    <cellStyle name="Percent 2 2 2" xfId="9269"/>
    <cellStyle name="Percent 2 2 2 2" xfId="9270"/>
    <cellStyle name="Percent 2 2 3" xfId="9271"/>
    <cellStyle name="Percent 2 2 4" xfId="9272"/>
    <cellStyle name="Percent 2 2 5" xfId="9273"/>
    <cellStyle name="Percent 2 20" xfId="9274"/>
    <cellStyle name="Percent 2 21" xfId="9275"/>
    <cellStyle name="Percent 2 22" xfId="9276"/>
    <cellStyle name="Percent 2 23" xfId="9277"/>
    <cellStyle name="Percent 2 3" xfId="9278"/>
    <cellStyle name="Percent 2 3 2" xfId="9279"/>
    <cellStyle name="Percent 2 3 3" xfId="9280"/>
    <cellStyle name="Percent 2 3 4" xfId="9281"/>
    <cellStyle name="Percent 2 4" xfId="9282"/>
    <cellStyle name="Percent 2 4 2" xfId="9283"/>
    <cellStyle name="Percent 2 5" xfId="9284"/>
    <cellStyle name="Percent 2 6" xfId="9285"/>
    <cellStyle name="Percent 2 7" xfId="9286"/>
    <cellStyle name="Percent 2 8" xfId="9287"/>
    <cellStyle name="Percent 2 9" xfId="9288"/>
    <cellStyle name="Percent 20" xfId="9289"/>
    <cellStyle name="Percent 20 2" xfId="9290"/>
    <cellStyle name="Percent 20 2 2" xfId="9291"/>
    <cellStyle name="Percent 20 2 3" xfId="9292"/>
    <cellStyle name="Percent 20 2 4" xfId="9293"/>
    <cellStyle name="Percent 20 3" xfId="9294"/>
    <cellStyle name="Percent 20 4" xfId="9295"/>
    <cellStyle name="Percent 20 5" xfId="9296"/>
    <cellStyle name="Percent 21" xfId="9297"/>
    <cellStyle name="Percent 21 2" xfId="9298"/>
    <cellStyle name="Percent 21 3" xfId="9299"/>
    <cellStyle name="Percent 22" xfId="9300"/>
    <cellStyle name="Percent 22 2" xfId="9301"/>
    <cellStyle name="Percent 22 3" xfId="9302"/>
    <cellStyle name="Percent 22 3 2" xfId="9303"/>
    <cellStyle name="Percent 22 4" xfId="9304"/>
    <cellStyle name="Percent 23" xfId="9305"/>
    <cellStyle name="Percent 23 2" xfId="9306"/>
    <cellStyle name="Percent 23 3" xfId="9307"/>
    <cellStyle name="Percent 23 3 2" xfId="9308"/>
    <cellStyle name="Percent 23 4" xfId="9309"/>
    <cellStyle name="Percent 24" xfId="9310"/>
    <cellStyle name="Percent 24 2" xfId="9311"/>
    <cellStyle name="Percent 24 2 2" xfId="9312"/>
    <cellStyle name="Percent 24 3" xfId="9313"/>
    <cellStyle name="Percent 24 3 2" xfId="9314"/>
    <cellStyle name="Percent 24 4" xfId="9315"/>
    <cellStyle name="Percent 24 4 2" xfId="9316"/>
    <cellStyle name="Percent 24 5" xfId="9317"/>
    <cellStyle name="Percent 25" xfId="9318"/>
    <cellStyle name="Percent 25 2" xfId="9319"/>
    <cellStyle name="Percent 25 2 2" xfId="9320"/>
    <cellStyle name="Percent 25 3" xfId="9321"/>
    <cellStyle name="Percent 26" xfId="9322"/>
    <cellStyle name="Percent 26 2" xfId="9323"/>
    <cellStyle name="Percent 27" xfId="9324"/>
    <cellStyle name="Percent 27 2" xfId="9325"/>
    <cellStyle name="Percent 28" xfId="9326"/>
    <cellStyle name="Percent 28 2" xfId="9327"/>
    <cellStyle name="Percent 29" xfId="9328"/>
    <cellStyle name="Percent 29 2" xfId="9329"/>
    <cellStyle name="Percent 3" xfId="9330"/>
    <cellStyle name="Percent 3 2" xfId="9331"/>
    <cellStyle name="Percent 3 2 2" xfId="9332"/>
    <cellStyle name="Percent 3 2 2 2" xfId="9333"/>
    <cellStyle name="Percent 3 2 3" xfId="9334"/>
    <cellStyle name="Percent 3 2 4" xfId="9335"/>
    <cellStyle name="Percent 3 3" xfId="9336"/>
    <cellStyle name="Percent 3 3 2" xfId="9337"/>
    <cellStyle name="Percent 3 3 3" xfId="9338"/>
    <cellStyle name="Percent 3 4" xfId="9339"/>
    <cellStyle name="Percent 3 5" xfId="9340"/>
    <cellStyle name="Percent 3 6" xfId="9341"/>
    <cellStyle name="Percent 3 7" xfId="9342"/>
    <cellStyle name="Percent 30" xfId="9343"/>
    <cellStyle name="Percent 30 2" xfId="9344"/>
    <cellStyle name="Percent 31" xfId="9345"/>
    <cellStyle name="Percent 31 2" xfId="9346"/>
    <cellStyle name="Percent 32" xfId="9347"/>
    <cellStyle name="Percent 32 2" xfId="9348"/>
    <cellStyle name="Percent 33" xfId="9349"/>
    <cellStyle name="Percent 33 2" xfId="9350"/>
    <cellStyle name="Percent 34" xfId="9351"/>
    <cellStyle name="Percent 34 2" xfId="9352"/>
    <cellStyle name="Percent 35" xfId="9353"/>
    <cellStyle name="Percent 35 2" xfId="9354"/>
    <cellStyle name="Percent 36" xfId="9355"/>
    <cellStyle name="Percent 36 2" xfId="9356"/>
    <cellStyle name="Percent 37" xfId="9357"/>
    <cellStyle name="Percent 37 2" xfId="9358"/>
    <cellStyle name="Percent 38" xfId="9359"/>
    <cellStyle name="Percent 38 2" xfId="9360"/>
    <cellStyle name="Percent 39" xfId="9361"/>
    <cellStyle name="Percent 39 2" xfId="9362"/>
    <cellStyle name="Percent 4" xfId="9363"/>
    <cellStyle name="Percent 4 2" xfId="9364"/>
    <cellStyle name="Percent 4 2 2" xfId="9365"/>
    <cellStyle name="Percent 4 2 3" xfId="9366"/>
    <cellStyle name="Percent 4 2 3 2" xfId="9367"/>
    <cellStyle name="Percent 4 2 4" xfId="9368"/>
    <cellStyle name="Percent 4 2 5" xfId="9369"/>
    <cellStyle name="Percent 4 3" xfId="9370"/>
    <cellStyle name="Percent 4 3 2" xfId="9371"/>
    <cellStyle name="Percent 4 4" xfId="9372"/>
    <cellStyle name="Percent 4 5" xfId="9373"/>
    <cellStyle name="Percent 40" xfId="9374"/>
    <cellStyle name="Percent 40 2" xfId="9375"/>
    <cellStyle name="Percent 41" xfId="9376"/>
    <cellStyle name="Percent 41 2" xfId="9377"/>
    <cellStyle name="Percent 42" xfId="9378"/>
    <cellStyle name="Percent 42 2" xfId="9379"/>
    <cellStyle name="Percent 43" xfId="9380"/>
    <cellStyle name="Percent 43 2" xfId="9381"/>
    <cellStyle name="Percent 44" xfId="9382"/>
    <cellStyle name="Percent 44 2" xfId="9383"/>
    <cellStyle name="Percent 45" xfId="9384"/>
    <cellStyle name="Percent 45 2" xfId="9385"/>
    <cellStyle name="Percent 46" xfId="9386"/>
    <cellStyle name="Percent 47" xfId="9387"/>
    <cellStyle name="Percent 48" xfId="9388"/>
    <cellStyle name="Percent 49" xfId="9389"/>
    <cellStyle name="Percent 5" xfId="9390"/>
    <cellStyle name="Percent 5 2" xfId="9391"/>
    <cellStyle name="Percent 5 2 2" xfId="9392"/>
    <cellStyle name="Percent 5 3" xfId="9393"/>
    <cellStyle name="Percent 5 4" xfId="9394"/>
    <cellStyle name="Percent 5 5" xfId="9395"/>
    <cellStyle name="Percent 50" xfId="9396"/>
    <cellStyle name="Percent 51" xfId="9397"/>
    <cellStyle name="Percent 52" xfId="9398"/>
    <cellStyle name="Percent 53" xfId="9399"/>
    <cellStyle name="Percent 54" xfId="9400"/>
    <cellStyle name="Percent 55" xfId="9401"/>
    <cellStyle name="Percent 56" xfId="9402"/>
    <cellStyle name="Percent 57" xfId="9403"/>
    <cellStyle name="Percent 58" xfId="9404"/>
    <cellStyle name="Percent 59" xfId="9405"/>
    <cellStyle name="Percent 6" xfId="9406"/>
    <cellStyle name="Percent 6 2" xfId="9407"/>
    <cellStyle name="Percent 6 2 2" xfId="9408"/>
    <cellStyle name="Percent 6 2 2 2" xfId="9409"/>
    <cellStyle name="Percent 6 2 3" xfId="9410"/>
    <cellStyle name="Percent 6 3" xfId="9411"/>
    <cellStyle name="Percent 6 3 2" xfId="9412"/>
    <cellStyle name="Percent 6 4" xfId="9413"/>
    <cellStyle name="Percent 6 5" xfId="9414"/>
    <cellStyle name="Percent 6 6" xfId="9415"/>
    <cellStyle name="Percent 60" xfId="9416"/>
    <cellStyle name="Percent 61" xfId="9417"/>
    <cellStyle name="Percent 62" xfId="9418"/>
    <cellStyle name="Percent 63" xfId="9419"/>
    <cellStyle name="Percent 64" xfId="9420"/>
    <cellStyle name="Percent 65" xfId="9421"/>
    <cellStyle name="Percent 66" xfId="9422"/>
    <cellStyle name="Percent 67" xfId="9423"/>
    <cellStyle name="Percent 68" xfId="9424"/>
    <cellStyle name="Percent 69" xfId="9425"/>
    <cellStyle name="Percent 7" xfId="9426"/>
    <cellStyle name="Percent 7 2" xfId="9427"/>
    <cellStyle name="Percent 7 2 2" xfId="9428"/>
    <cellStyle name="Percent 7 2 3" xfId="9429"/>
    <cellStyle name="Percent 7 3" xfId="9430"/>
    <cellStyle name="Percent 7 3 2" xfId="9431"/>
    <cellStyle name="Percent 7 3 3" xfId="9432"/>
    <cellStyle name="Percent 7 3 4" xfId="9433"/>
    <cellStyle name="Percent 7 4" xfId="9434"/>
    <cellStyle name="Percent 7 4 2" xfId="9435"/>
    <cellStyle name="Percent 7 5" xfId="9436"/>
    <cellStyle name="Percent 7 5 2" xfId="9437"/>
    <cellStyle name="Percent 7 6" xfId="9438"/>
    <cellStyle name="Percent 7 7" xfId="9439"/>
    <cellStyle name="Percent 7 8" xfId="9440"/>
    <cellStyle name="Percent 7 9" xfId="9441"/>
    <cellStyle name="Percent 70" xfId="9442"/>
    <cellStyle name="Percent 71" xfId="9443"/>
    <cellStyle name="Percent 72" xfId="9444"/>
    <cellStyle name="Percent 73" xfId="9445"/>
    <cellStyle name="Percent 74" xfId="9446"/>
    <cellStyle name="Percent 75" xfId="9447"/>
    <cellStyle name="Percent 76" xfId="9448"/>
    <cellStyle name="Percent 77" xfId="9449"/>
    <cellStyle name="Percent 78" xfId="9450"/>
    <cellStyle name="Percent 79" xfId="9451"/>
    <cellStyle name="Percent 8" xfId="9452"/>
    <cellStyle name="Percent 8 2" xfId="9453"/>
    <cellStyle name="Percent 8 2 2" xfId="9454"/>
    <cellStyle name="Percent 8 2 3" xfId="9455"/>
    <cellStyle name="Percent 8 2 3 2" xfId="9456"/>
    <cellStyle name="Percent 8 3" xfId="9457"/>
    <cellStyle name="Percent 80" xfId="9458"/>
    <cellStyle name="Percent 81" xfId="9459"/>
    <cellStyle name="Percent 82" xfId="9460"/>
    <cellStyle name="Percent 83" xfId="9461"/>
    <cellStyle name="Percent 84" xfId="9462"/>
    <cellStyle name="Percent 85" xfId="9463"/>
    <cellStyle name="Percent 86" xfId="9464"/>
    <cellStyle name="Percent 87" xfId="9465"/>
    <cellStyle name="Percent 88" xfId="9466"/>
    <cellStyle name="Percent 89" xfId="9467"/>
    <cellStyle name="Percent 9" xfId="9468"/>
    <cellStyle name="Percent 9 2" xfId="9469"/>
    <cellStyle name="Percent 9 2 2" xfId="9470"/>
    <cellStyle name="Percent 9 2 3" xfId="9471"/>
    <cellStyle name="Percent 9 3" xfId="9472"/>
    <cellStyle name="Percent 9 4" xfId="9473"/>
    <cellStyle name="Percent 90" xfId="9474"/>
    <cellStyle name="Percent 91" xfId="9475"/>
    <cellStyle name="Percent 92" xfId="9476"/>
    <cellStyle name="Percent 93" xfId="9477"/>
    <cellStyle name="Percent 94" xfId="9478"/>
    <cellStyle name="Percent 95" xfId="9479"/>
    <cellStyle name="Percent 96" xfId="9480"/>
    <cellStyle name="Percent 97" xfId="9481"/>
    <cellStyle name="Percent 98" xfId="9482"/>
    <cellStyle name="Percent 99" xfId="9483"/>
    <cellStyle name="Percent(0)" xfId="9484"/>
    <cellStyle name="Percent(0) 2" xfId="10120"/>
    <cellStyle name="Processing" xfId="9485"/>
    <cellStyle name="Processing 2" xfId="9486"/>
    <cellStyle name="Processing 2 2" xfId="9487"/>
    <cellStyle name="Processing 3" xfId="9488"/>
    <cellStyle name="Processing 4" xfId="9489"/>
    <cellStyle name="Processing_AURORA Total New" xfId="9490"/>
    <cellStyle name="PS_Comma" xfId="9491"/>
    <cellStyle name="PSChar" xfId="9492"/>
    <cellStyle name="PSChar 2" xfId="9493"/>
    <cellStyle name="PSChar 2 2" xfId="9494"/>
    <cellStyle name="PSChar 3" xfId="9495"/>
    <cellStyle name="PSChar 4" xfId="9496"/>
    <cellStyle name="PSDate" xfId="9497"/>
    <cellStyle name="PSDate 2" xfId="9498"/>
    <cellStyle name="PSDate 2 2" xfId="9499"/>
    <cellStyle name="PSDate 3" xfId="9500"/>
    <cellStyle name="PSDate 4" xfId="9501"/>
    <cellStyle name="PSDec" xfId="9502"/>
    <cellStyle name="PSDec 2" xfId="9503"/>
    <cellStyle name="PSDec 2 2" xfId="9504"/>
    <cellStyle name="PSDec 3" xfId="9505"/>
    <cellStyle name="PSDec 4" xfId="9506"/>
    <cellStyle name="PSHeading" xfId="9507"/>
    <cellStyle name="PSHeading 2" xfId="9508"/>
    <cellStyle name="PSHeading 2 2" xfId="9509"/>
    <cellStyle name="PSHeading 3" xfId="9510"/>
    <cellStyle name="PSHeading 4" xfId="9511"/>
    <cellStyle name="PSInt" xfId="9512"/>
    <cellStyle name="PSInt 2" xfId="9513"/>
    <cellStyle name="PSInt 2 2" xfId="9514"/>
    <cellStyle name="PSInt 3" xfId="9515"/>
    <cellStyle name="PSInt 4" xfId="9516"/>
    <cellStyle name="PSSpacer" xfId="9517"/>
    <cellStyle name="PSSpacer 2" xfId="9518"/>
    <cellStyle name="PSSpacer 2 2" xfId="9519"/>
    <cellStyle name="PSSpacer 3" xfId="9520"/>
    <cellStyle name="PSSpacer 4" xfId="9521"/>
    <cellStyle name="purple - Style8" xfId="9522"/>
    <cellStyle name="purple - Style8 2" xfId="9523"/>
    <cellStyle name="purple - Style8 2 2" xfId="9524"/>
    <cellStyle name="purple - Style8 3" xfId="9525"/>
    <cellStyle name="purple - Style8_ACCOUNTS" xfId="9526"/>
    <cellStyle name="RangeName" xfId="9527"/>
    <cellStyle name="RED" xfId="9528"/>
    <cellStyle name="Red - Style7" xfId="9529"/>
    <cellStyle name="Red - Style7 2" xfId="9530"/>
    <cellStyle name="Red - Style7 2 2" xfId="9531"/>
    <cellStyle name="Red - Style7 3" xfId="9532"/>
    <cellStyle name="Red - Style7_ACCOUNTS" xfId="9533"/>
    <cellStyle name="RED 10" xfId="9534"/>
    <cellStyle name="RED 11" xfId="9535"/>
    <cellStyle name="RED 12" xfId="9536"/>
    <cellStyle name="RED 13" xfId="9537"/>
    <cellStyle name="RED 14" xfId="9538"/>
    <cellStyle name="RED 15" xfId="9539"/>
    <cellStyle name="RED 16" xfId="9540"/>
    <cellStyle name="RED 17" xfId="9541"/>
    <cellStyle name="RED 18" xfId="9542"/>
    <cellStyle name="RED 19" xfId="9543"/>
    <cellStyle name="RED 2" xfId="9544"/>
    <cellStyle name="RED 2 2" xfId="9545"/>
    <cellStyle name="RED 20" xfId="9546"/>
    <cellStyle name="RED 21" xfId="9547"/>
    <cellStyle name="RED 22" xfId="9548"/>
    <cellStyle name="RED 23" xfId="9549"/>
    <cellStyle name="RED 24" xfId="9550"/>
    <cellStyle name="RED 3" xfId="9551"/>
    <cellStyle name="RED 4" xfId="9552"/>
    <cellStyle name="RED 5" xfId="9553"/>
    <cellStyle name="RED 6" xfId="9554"/>
    <cellStyle name="RED 7" xfId="9555"/>
    <cellStyle name="RED 8" xfId="9556"/>
    <cellStyle name="RED 9" xfId="9557"/>
    <cellStyle name="RED_04 07E Wild Horse Wind Expansion (C) (2)" xfId="9558"/>
    <cellStyle name="Report" xfId="9559"/>
    <cellStyle name="Report - Style5" xfId="9560"/>
    <cellStyle name="Report - Style6" xfId="9561"/>
    <cellStyle name="Report - Style7" xfId="9562"/>
    <cellStyle name="Report - Style8" xfId="9563"/>
    <cellStyle name="Report 2" xfId="9564"/>
    <cellStyle name="Report 2 2" xfId="9565"/>
    <cellStyle name="Report 3" xfId="9566"/>
    <cellStyle name="Report 4" xfId="9567"/>
    <cellStyle name="Report 5" xfId="9568"/>
    <cellStyle name="Report 6" xfId="9569"/>
    <cellStyle name="Report Bar" xfId="9570"/>
    <cellStyle name="Report Bar 2" xfId="9571"/>
    <cellStyle name="Report Bar 2 2" xfId="9572"/>
    <cellStyle name="Report Bar 3" xfId="9573"/>
    <cellStyle name="Report Bar 4" xfId="9574"/>
    <cellStyle name="Report Bar 5" xfId="9575"/>
    <cellStyle name="Report Bar_AURORA Total New" xfId="9576"/>
    <cellStyle name="Report Heading" xfId="9577"/>
    <cellStyle name="Report Heading 2" xfId="9578"/>
    <cellStyle name="Report Heading 3" xfId="9579"/>
    <cellStyle name="Report Heading 3 2" xfId="9580"/>
    <cellStyle name="Report Heading 3 3" xfId="9581"/>
    <cellStyle name="Report Heading_Electric Rev Req Model (2009 GRC) Rebuttal" xfId="9582"/>
    <cellStyle name="Report Percent" xfId="9583"/>
    <cellStyle name="Report Percent 2" xfId="9584"/>
    <cellStyle name="Report Percent 2 2" xfId="9585"/>
    <cellStyle name="Report Percent 2 2 2" xfId="9586"/>
    <cellStyle name="Report Percent 2 3" xfId="9587"/>
    <cellStyle name="Report Percent 3" xfId="9588"/>
    <cellStyle name="Report Percent 3 2" xfId="9589"/>
    <cellStyle name="Report Percent 3 2 2" xfId="9590"/>
    <cellStyle name="Report Percent 3 3" xfId="9591"/>
    <cellStyle name="Report Percent 3 3 2" xfId="9592"/>
    <cellStyle name="Report Percent 3 4" xfId="9593"/>
    <cellStyle name="Report Percent 3 4 2" xfId="9594"/>
    <cellStyle name="Report Percent 4" xfId="9595"/>
    <cellStyle name="Report Percent 4 2" xfId="9596"/>
    <cellStyle name="Report Percent 5" xfId="9597"/>
    <cellStyle name="Report Percent 6" xfId="9598"/>
    <cellStyle name="Report Percent 7" xfId="9599"/>
    <cellStyle name="Report Percent_ACCOUNTS" xfId="9600"/>
    <cellStyle name="Report Unit Cost" xfId="9601"/>
    <cellStyle name="Report Unit Cost 2" xfId="9602"/>
    <cellStyle name="Report Unit Cost 2 2" xfId="9603"/>
    <cellStyle name="Report Unit Cost 2 2 2" xfId="9604"/>
    <cellStyle name="Report Unit Cost 2 3" xfId="9605"/>
    <cellStyle name="Report Unit Cost 3" xfId="9606"/>
    <cellStyle name="Report Unit Cost 3 2" xfId="9607"/>
    <cellStyle name="Report Unit Cost 3 2 2" xfId="9608"/>
    <cellStyle name="Report Unit Cost 3 3" xfId="9609"/>
    <cellStyle name="Report Unit Cost 3 3 2" xfId="9610"/>
    <cellStyle name="Report Unit Cost 3 4" xfId="9611"/>
    <cellStyle name="Report Unit Cost 3 4 2" xfId="9612"/>
    <cellStyle name="Report Unit Cost 4" xfId="9613"/>
    <cellStyle name="Report Unit Cost 4 2" xfId="9614"/>
    <cellStyle name="Report Unit Cost 5" xfId="9615"/>
    <cellStyle name="Report Unit Cost 6" xfId="9616"/>
    <cellStyle name="Report Unit Cost 7" xfId="9617"/>
    <cellStyle name="Report Unit Cost_ACCOUNTS" xfId="9618"/>
    <cellStyle name="Report_Adj Bench DR 3 for Initial Briefs (Electric)" xfId="9619"/>
    <cellStyle name="Reports" xfId="9620"/>
    <cellStyle name="Reports 2" xfId="9621"/>
    <cellStyle name="Reports 3" xfId="9622"/>
    <cellStyle name="Reports Total" xfId="9623"/>
    <cellStyle name="Reports Total 2" xfId="9624"/>
    <cellStyle name="Reports Total 2 2" xfId="9625"/>
    <cellStyle name="Reports Total 3" xfId="9626"/>
    <cellStyle name="Reports Total 4" xfId="9627"/>
    <cellStyle name="Reports Total 5" xfId="9628"/>
    <cellStyle name="Reports Total_AURORA Total New" xfId="9629"/>
    <cellStyle name="Reports Unit Cost Total" xfId="9630"/>
    <cellStyle name="Reports Unit Cost Total 2" xfId="9631"/>
    <cellStyle name="Reports Unit Cost Total 3" xfId="9632"/>
    <cellStyle name="Reports_14.21G &amp; 16.28E Incentive Pay" xfId="9633"/>
    <cellStyle name="RevList" xfId="9634"/>
    <cellStyle name="RevList 2" xfId="9635"/>
    <cellStyle name="round100" xfId="9636"/>
    <cellStyle name="round100 2" xfId="9637"/>
    <cellStyle name="round100 2 2" xfId="9638"/>
    <cellStyle name="round100 2 2 2" xfId="9639"/>
    <cellStyle name="round100 2 3" xfId="9640"/>
    <cellStyle name="round100 3" xfId="9641"/>
    <cellStyle name="round100 3 2" xfId="9642"/>
    <cellStyle name="round100 3 2 2" xfId="9643"/>
    <cellStyle name="round100 3 3" xfId="9644"/>
    <cellStyle name="round100 3 3 2" xfId="9645"/>
    <cellStyle name="round100 3 4" xfId="9646"/>
    <cellStyle name="round100 3 4 2" xfId="9647"/>
    <cellStyle name="round100 4" xfId="9648"/>
    <cellStyle name="round100 4 2" xfId="9649"/>
    <cellStyle name="round100 5" xfId="9650"/>
    <cellStyle name="round100 6" xfId="9651"/>
    <cellStyle name="round100 7" xfId="9652"/>
    <cellStyle name="SAPBEXaggData" xfId="9653"/>
    <cellStyle name="SAPBEXaggData 2" xfId="9654"/>
    <cellStyle name="SAPBEXaggData 3" xfId="9655"/>
    <cellStyle name="SAPBEXaggDataEmph" xfId="9656"/>
    <cellStyle name="SAPBEXaggDataEmph 2" xfId="9657"/>
    <cellStyle name="SAPBEXaggDataEmph 3" xfId="9658"/>
    <cellStyle name="SAPBEXaggItem" xfId="9659"/>
    <cellStyle name="SAPBEXaggItem 2" xfId="9660"/>
    <cellStyle name="SAPBEXaggItem 3" xfId="9661"/>
    <cellStyle name="SAPBEXaggItemX" xfId="9662"/>
    <cellStyle name="SAPBEXaggItemX 2" xfId="9663"/>
    <cellStyle name="SAPBEXaggItemX 3" xfId="9664"/>
    <cellStyle name="SAPBEXchaText" xfId="9665"/>
    <cellStyle name="SAPBEXchaText 2" xfId="9666"/>
    <cellStyle name="SAPBEXchaText 2 2" xfId="9667"/>
    <cellStyle name="SAPBEXchaText 2 2 2" xfId="9668"/>
    <cellStyle name="SAPBEXchaText 2 3" xfId="9669"/>
    <cellStyle name="SAPBEXchaText 3" xfId="9670"/>
    <cellStyle name="SAPBEXchaText 3 2" xfId="9671"/>
    <cellStyle name="SAPBEXchaText 3 2 2" xfId="9672"/>
    <cellStyle name="SAPBEXchaText 3 3" xfId="9673"/>
    <cellStyle name="SAPBEXchaText 3 3 2" xfId="9674"/>
    <cellStyle name="SAPBEXchaText 3 4" xfId="9675"/>
    <cellStyle name="SAPBEXchaText 3 4 2" xfId="9676"/>
    <cellStyle name="SAPBEXchaText 4" xfId="9677"/>
    <cellStyle name="SAPBEXchaText 4 2" xfId="9678"/>
    <cellStyle name="SAPBEXchaText 5" xfId="9679"/>
    <cellStyle name="SAPBEXchaText 6" xfId="9680"/>
    <cellStyle name="SAPBEXchaText 7" xfId="9681"/>
    <cellStyle name="SAPBEXchaText 8" xfId="9682"/>
    <cellStyle name="SAPBEXchaText 9" xfId="9683"/>
    <cellStyle name="SAPBEXexcBad7" xfId="9684"/>
    <cellStyle name="SAPBEXexcBad7 2" xfId="9685"/>
    <cellStyle name="SAPBEXexcBad7 3" xfId="9686"/>
    <cellStyle name="SAPBEXexcBad8" xfId="9687"/>
    <cellStyle name="SAPBEXexcBad8 2" xfId="9688"/>
    <cellStyle name="SAPBEXexcBad8 3" xfId="9689"/>
    <cellStyle name="SAPBEXexcBad9" xfId="9690"/>
    <cellStyle name="SAPBEXexcBad9 2" xfId="9691"/>
    <cellStyle name="SAPBEXexcBad9 3" xfId="9692"/>
    <cellStyle name="SAPBEXexcCritical4" xfId="9693"/>
    <cellStyle name="SAPBEXexcCritical4 2" xfId="9694"/>
    <cellStyle name="SAPBEXexcCritical4 3" xfId="9695"/>
    <cellStyle name="SAPBEXexcCritical5" xfId="9696"/>
    <cellStyle name="SAPBEXexcCritical5 2" xfId="9697"/>
    <cellStyle name="SAPBEXexcCritical5 3" xfId="9698"/>
    <cellStyle name="SAPBEXexcCritical6" xfId="9699"/>
    <cellStyle name="SAPBEXexcCritical6 2" xfId="9700"/>
    <cellStyle name="SAPBEXexcCritical6 3" xfId="9701"/>
    <cellStyle name="SAPBEXexcGood1" xfId="9702"/>
    <cellStyle name="SAPBEXexcGood1 2" xfId="9703"/>
    <cellStyle name="SAPBEXexcGood1 3" xfId="9704"/>
    <cellStyle name="SAPBEXexcGood2" xfId="9705"/>
    <cellStyle name="SAPBEXexcGood2 2" xfId="9706"/>
    <cellStyle name="SAPBEXexcGood2 3" xfId="9707"/>
    <cellStyle name="SAPBEXexcGood3" xfId="9708"/>
    <cellStyle name="SAPBEXexcGood3 2" xfId="9709"/>
    <cellStyle name="SAPBEXexcGood3 3" xfId="9710"/>
    <cellStyle name="SAPBEXfilterDrill" xfId="9711"/>
    <cellStyle name="SAPBEXfilterDrill 2" xfId="9712"/>
    <cellStyle name="SAPBEXfilterDrill 3" xfId="9713"/>
    <cellStyle name="SAPBEXfilterDrill 4" xfId="9714"/>
    <cellStyle name="SAPBEXfilterItem" xfId="9715"/>
    <cellStyle name="SAPBEXfilterItem 2" xfId="9716"/>
    <cellStyle name="SAPBEXfilterItem 3" xfId="9717"/>
    <cellStyle name="SAPBEXfilterText" xfId="9718"/>
    <cellStyle name="SAPBEXfilterText 2" xfId="9719"/>
    <cellStyle name="SAPBEXfilterText 3" xfId="9720"/>
    <cellStyle name="SAPBEXformats" xfId="9721"/>
    <cellStyle name="SAPBEXformats 2" xfId="9722"/>
    <cellStyle name="SAPBEXformats 2 2" xfId="9723"/>
    <cellStyle name="SAPBEXformats 3" xfId="9724"/>
    <cellStyle name="SAPBEXformats 4" xfId="9725"/>
    <cellStyle name="SAPBEXheaderItem" xfId="9726"/>
    <cellStyle name="SAPBEXheaderItem 2" xfId="9727"/>
    <cellStyle name="SAPBEXheaderItem 3" xfId="9728"/>
    <cellStyle name="SAPBEXheaderItem 4" xfId="9729"/>
    <cellStyle name="SAPBEXheaderText" xfId="9730"/>
    <cellStyle name="SAPBEXheaderText 2" xfId="9731"/>
    <cellStyle name="SAPBEXheaderText 3" xfId="9732"/>
    <cellStyle name="SAPBEXheaderText 4" xfId="9733"/>
    <cellStyle name="SAPBEXHLevel0" xfId="9734"/>
    <cellStyle name="SAPBEXHLevel0 2" xfId="9735"/>
    <cellStyle name="SAPBEXHLevel0 2 2" xfId="9736"/>
    <cellStyle name="SAPBEXHLevel0 3" xfId="9737"/>
    <cellStyle name="SAPBEXHLevel0 4" xfId="9738"/>
    <cellStyle name="SAPBEXHLevel0 5" xfId="9739"/>
    <cellStyle name="SAPBEXHLevel0 6" xfId="9740"/>
    <cellStyle name="SAPBEXHLevel0X" xfId="9741"/>
    <cellStyle name="SAPBEXHLevel0X 2" xfId="9742"/>
    <cellStyle name="SAPBEXHLevel0X 2 2" xfId="9743"/>
    <cellStyle name="SAPBEXHLevel0X 2 2 2" xfId="9744"/>
    <cellStyle name="SAPBEXHLevel0X 2 3" xfId="9745"/>
    <cellStyle name="SAPBEXHLevel0X 3" xfId="9746"/>
    <cellStyle name="SAPBEXHLevel0X 3 2" xfId="9747"/>
    <cellStyle name="SAPBEXHLevel0X 3 2 2" xfId="9748"/>
    <cellStyle name="SAPBEXHLevel0X 3 3" xfId="9749"/>
    <cellStyle name="SAPBEXHLevel0X 3 3 2" xfId="9750"/>
    <cellStyle name="SAPBEXHLevel0X 3 4" xfId="9751"/>
    <cellStyle name="SAPBEXHLevel0X 3 4 2" xfId="9752"/>
    <cellStyle name="SAPBEXHLevel0X 4" xfId="9753"/>
    <cellStyle name="SAPBEXHLevel0X 4 2" xfId="9754"/>
    <cellStyle name="SAPBEXHLevel0X 5" xfId="9755"/>
    <cellStyle name="SAPBEXHLevel0X 6" xfId="9756"/>
    <cellStyle name="SAPBEXHLevel0X 7" xfId="9757"/>
    <cellStyle name="SAPBEXHLevel0X 8" xfId="9758"/>
    <cellStyle name="SAPBEXHLevel1" xfId="9759"/>
    <cellStyle name="SAPBEXHLevel1 2" xfId="9760"/>
    <cellStyle name="SAPBEXHLevel1 2 2" xfId="9761"/>
    <cellStyle name="SAPBEXHLevel1 3" xfId="9762"/>
    <cellStyle name="SAPBEXHLevel1 4" xfId="9763"/>
    <cellStyle name="SAPBEXHLevel1 5" xfId="9764"/>
    <cellStyle name="SAPBEXHLevel1 6" xfId="9765"/>
    <cellStyle name="SAPBEXHLevel1X" xfId="9766"/>
    <cellStyle name="SAPBEXHLevel1X 2" xfId="9767"/>
    <cellStyle name="SAPBEXHLevel1X 2 2" xfId="9768"/>
    <cellStyle name="SAPBEXHLevel1X 3" xfId="9769"/>
    <cellStyle name="SAPBEXHLevel1X 4" xfId="9770"/>
    <cellStyle name="SAPBEXHLevel1X 5" xfId="9771"/>
    <cellStyle name="SAPBEXHLevel1X 6" xfId="9772"/>
    <cellStyle name="SAPBEXHLevel2" xfId="9773"/>
    <cellStyle name="SAPBEXHLevel2 2" xfId="9774"/>
    <cellStyle name="SAPBEXHLevel2 2 2" xfId="9775"/>
    <cellStyle name="SAPBEXHLevel2 3" xfId="9776"/>
    <cellStyle name="SAPBEXHLevel2 4" xfId="9777"/>
    <cellStyle name="SAPBEXHLevel2 5" xfId="9778"/>
    <cellStyle name="SAPBEXHLevel2 6" xfId="9779"/>
    <cellStyle name="SAPBEXHLevel2X" xfId="9780"/>
    <cellStyle name="SAPBEXHLevel2X 2" xfId="9781"/>
    <cellStyle name="SAPBEXHLevel2X 2 2" xfId="9782"/>
    <cellStyle name="SAPBEXHLevel2X 3" xfId="9783"/>
    <cellStyle name="SAPBEXHLevel2X 4" xfId="9784"/>
    <cellStyle name="SAPBEXHLevel2X 5" xfId="9785"/>
    <cellStyle name="SAPBEXHLevel2X 6" xfId="9786"/>
    <cellStyle name="SAPBEXHLevel3" xfId="9787"/>
    <cellStyle name="SAPBEXHLevel3 2" xfId="9788"/>
    <cellStyle name="SAPBEXHLevel3 2 2" xfId="9789"/>
    <cellStyle name="SAPBEXHLevel3 3" xfId="9790"/>
    <cellStyle name="SAPBEXHLevel3 4" xfId="9791"/>
    <cellStyle name="SAPBEXHLevel3 5" xfId="9792"/>
    <cellStyle name="SAPBEXHLevel3 6" xfId="9793"/>
    <cellStyle name="SAPBEXHLevel3X" xfId="9794"/>
    <cellStyle name="SAPBEXHLevel3X 2" xfId="9795"/>
    <cellStyle name="SAPBEXHLevel3X 2 2" xfId="9796"/>
    <cellStyle name="SAPBEXHLevel3X 3" xfId="9797"/>
    <cellStyle name="SAPBEXHLevel3X 4" xfId="9798"/>
    <cellStyle name="SAPBEXHLevel3X 5" xfId="9799"/>
    <cellStyle name="SAPBEXHLevel3X 6" xfId="9800"/>
    <cellStyle name="SAPBEXinputData" xfId="9801"/>
    <cellStyle name="SAPBEXinputData 2" xfId="9802"/>
    <cellStyle name="SAPBEXinputData 2 2" xfId="9803"/>
    <cellStyle name="SAPBEXinputData 3" xfId="9804"/>
    <cellStyle name="SAPBEXItemHeader" xfId="9805"/>
    <cellStyle name="SAPBEXresData" xfId="9806"/>
    <cellStyle name="SAPBEXresData 2" xfId="9807"/>
    <cellStyle name="SAPBEXresData 3" xfId="9808"/>
    <cellStyle name="SAPBEXresDataEmph" xfId="9809"/>
    <cellStyle name="SAPBEXresDataEmph 2" xfId="9810"/>
    <cellStyle name="SAPBEXresDataEmph 3" xfId="9811"/>
    <cellStyle name="SAPBEXresItem" xfId="9812"/>
    <cellStyle name="SAPBEXresItem 2" xfId="9813"/>
    <cellStyle name="SAPBEXresItem 3" xfId="9814"/>
    <cellStyle name="SAPBEXresItemX" xfId="9815"/>
    <cellStyle name="SAPBEXresItemX 2" xfId="9816"/>
    <cellStyle name="SAPBEXresItemX 3" xfId="9817"/>
    <cellStyle name="SAPBEXstdData" xfId="9818"/>
    <cellStyle name="SAPBEXstdData 2" xfId="9819"/>
    <cellStyle name="SAPBEXstdData 3" xfId="9820"/>
    <cellStyle name="SAPBEXstdData 4" xfId="9821"/>
    <cellStyle name="SAPBEXstdDataEmph" xfId="9822"/>
    <cellStyle name="SAPBEXstdDataEmph 2" xfId="9823"/>
    <cellStyle name="SAPBEXstdDataEmph 3" xfId="9824"/>
    <cellStyle name="SAPBEXstdItem" xfId="9825"/>
    <cellStyle name="SAPBEXstdItem 2" xfId="9826"/>
    <cellStyle name="SAPBEXstdItem 2 2" xfId="9827"/>
    <cellStyle name="SAPBEXstdItem 2 2 2" xfId="9828"/>
    <cellStyle name="SAPBEXstdItem 2 3" xfId="9829"/>
    <cellStyle name="SAPBEXstdItem 3" xfId="9830"/>
    <cellStyle name="SAPBEXstdItem 3 2" xfId="9831"/>
    <cellStyle name="SAPBEXstdItem 3 2 2" xfId="9832"/>
    <cellStyle name="SAPBEXstdItem 3 3" xfId="9833"/>
    <cellStyle name="SAPBEXstdItem 3 3 2" xfId="9834"/>
    <cellStyle name="SAPBEXstdItem 3 4" xfId="9835"/>
    <cellStyle name="SAPBEXstdItem 3 4 2" xfId="9836"/>
    <cellStyle name="SAPBEXstdItem 4" xfId="9837"/>
    <cellStyle name="SAPBEXstdItem 4 2" xfId="9838"/>
    <cellStyle name="SAPBEXstdItem 5" xfId="9839"/>
    <cellStyle name="SAPBEXstdItem 6" xfId="9840"/>
    <cellStyle name="SAPBEXstdItem 7" xfId="9841"/>
    <cellStyle name="SAPBEXstdItem 8" xfId="9842"/>
    <cellStyle name="SAPBEXstdItemX" xfId="9843"/>
    <cellStyle name="SAPBEXstdItemX 2" xfId="9844"/>
    <cellStyle name="SAPBEXstdItemX 2 2" xfId="9845"/>
    <cellStyle name="SAPBEXstdItemX 2 2 2" xfId="9846"/>
    <cellStyle name="SAPBEXstdItemX 2 3" xfId="9847"/>
    <cellStyle name="SAPBEXstdItemX 3" xfId="9848"/>
    <cellStyle name="SAPBEXstdItemX 3 2" xfId="9849"/>
    <cellStyle name="SAPBEXstdItemX 3 2 2" xfId="9850"/>
    <cellStyle name="SAPBEXstdItemX 3 3" xfId="9851"/>
    <cellStyle name="SAPBEXstdItemX 3 3 2" xfId="9852"/>
    <cellStyle name="SAPBEXstdItemX 3 4" xfId="9853"/>
    <cellStyle name="SAPBEXstdItemX 3 4 2" xfId="9854"/>
    <cellStyle name="SAPBEXstdItemX 4" xfId="9855"/>
    <cellStyle name="SAPBEXstdItemX 4 2" xfId="9856"/>
    <cellStyle name="SAPBEXstdItemX 5" xfId="9857"/>
    <cellStyle name="SAPBEXstdItemX 6" xfId="9858"/>
    <cellStyle name="SAPBEXstdItemX 7" xfId="9859"/>
    <cellStyle name="SAPBEXstdItemX 8" xfId="9860"/>
    <cellStyle name="SAPBEXtitle" xfId="9861"/>
    <cellStyle name="SAPBEXtitle 2" xfId="9862"/>
    <cellStyle name="SAPBEXtitle 3" xfId="9863"/>
    <cellStyle name="SAPBEXtitle 4" xfId="9864"/>
    <cellStyle name="SAPBEXunassignedItem" xfId="9865"/>
    <cellStyle name="SAPBEXundefined" xfId="9866"/>
    <cellStyle name="SAPBEXundefined 2" xfId="9867"/>
    <cellStyle name="SAPBEXundefined 3" xfId="9868"/>
    <cellStyle name="SAPBorder" xfId="9869"/>
    <cellStyle name="SAPDataCell" xfId="9870"/>
    <cellStyle name="SAPDataTotalCell" xfId="9871"/>
    <cellStyle name="SAPDimensionCell" xfId="9872"/>
    <cellStyle name="SAPEditableDataCell" xfId="9873"/>
    <cellStyle name="SAPEditableDataTotalCell" xfId="9874"/>
    <cellStyle name="SAPEmphasized" xfId="9875"/>
    <cellStyle name="SAPEmphasizedEditableDataCell" xfId="9876"/>
    <cellStyle name="SAPEmphasizedEditableDataTotalCell" xfId="9877"/>
    <cellStyle name="SAPEmphasizedLockedDataCell" xfId="9878"/>
    <cellStyle name="SAPEmphasizedLockedDataTotalCell" xfId="9879"/>
    <cellStyle name="SAPEmphasizedReadonlyDataCell" xfId="9880"/>
    <cellStyle name="SAPEmphasizedReadonlyDataTotalCell" xfId="9881"/>
    <cellStyle name="SAPEmphasizedTotal" xfId="9882"/>
    <cellStyle name="SAPExceptionLevel1" xfId="9883"/>
    <cellStyle name="SAPExceptionLevel2" xfId="9884"/>
    <cellStyle name="SAPExceptionLevel3" xfId="9885"/>
    <cellStyle name="SAPExceptionLevel4" xfId="9886"/>
    <cellStyle name="SAPExceptionLevel5" xfId="9887"/>
    <cellStyle name="SAPExceptionLevel6" xfId="9888"/>
    <cellStyle name="SAPExceptionLevel7" xfId="9889"/>
    <cellStyle name="SAPExceptionLevel8" xfId="9890"/>
    <cellStyle name="SAPExceptionLevel9" xfId="9891"/>
    <cellStyle name="SAPHierarchyCell0" xfId="9892"/>
    <cellStyle name="SAPHierarchyCell1" xfId="9893"/>
    <cellStyle name="SAPHierarchyCell2" xfId="9894"/>
    <cellStyle name="SAPHierarchyCell3" xfId="9895"/>
    <cellStyle name="SAPHierarchyCell4" xfId="9896"/>
    <cellStyle name="SAPLockedDataCell" xfId="9897"/>
    <cellStyle name="SAPLockedDataTotalCell" xfId="9898"/>
    <cellStyle name="SAPMemberCell" xfId="9899"/>
    <cellStyle name="SAPMemberTotalCell" xfId="9900"/>
    <cellStyle name="SAPReadonlyDataCell" xfId="9901"/>
    <cellStyle name="SAPReadonlyDataTotalCell" xfId="9902"/>
    <cellStyle name="shade" xfId="9903"/>
    <cellStyle name="shade 2" xfId="9904"/>
    <cellStyle name="shade 2 2" xfId="9905"/>
    <cellStyle name="shade 2 2 2" xfId="9906"/>
    <cellStyle name="shade 2 3" xfId="9907"/>
    <cellStyle name="shade 3" xfId="9908"/>
    <cellStyle name="shade 3 2" xfId="9909"/>
    <cellStyle name="shade 3 2 2" xfId="9910"/>
    <cellStyle name="shade 3 3" xfId="9911"/>
    <cellStyle name="shade 3 3 2" xfId="9912"/>
    <cellStyle name="shade 3 4" xfId="9913"/>
    <cellStyle name="shade 3 4 2" xfId="9914"/>
    <cellStyle name="shade 4" xfId="9915"/>
    <cellStyle name="shade 4 2" xfId="9916"/>
    <cellStyle name="shade 5" xfId="9917"/>
    <cellStyle name="shade 6" xfId="9918"/>
    <cellStyle name="shade 7" xfId="9919"/>
    <cellStyle name="shade_ACCOUNTS" xfId="9920"/>
    <cellStyle name="Sheet Title" xfId="9921"/>
    <cellStyle name="Special" xfId="9922"/>
    <cellStyle name="Special 2" xfId="9923"/>
    <cellStyle name="Special 3" xfId="9924"/>
    <cellStyle name="StmtTtl1" xfId="9925"/>
    <cellStyle name="StmtTtl1 2" xfId="9926"/>
    <cellStyle name="StmtTtl1 2 2" xfId="9927"/>
    <cellStyle name="StmtTtl1 2 3" xfId="9928"/>
    <cellStyle name="StmtTtl1 2 4" xfId="9929"/>
    <cellStyle name="StmtTtl1 3" xfId="9930"/>
    <cellStyle name="StmtTtl1 3 2" xfId="9931"/>
    <cellStyle name="StmtTtl1 3 3" xfId="9932"/>
    <cellStyle name="StmtTtl1 3 4" xfId="9933"/>
    <cellStyle name="StmtTtl1 4" xfId="9934"/>
    <cellStyle name="StmtTtl1 4 2" xfId="9935"/>
    <cellStyle name="StmtTtl1 4 3" xfId="9936"/>
    <cellStyle name="StmtTtl1 4 4" xfId="9937"/>
    <cellStyle name="StmtTtl1 5" xfId="9938"/>
    <cellStyle name="StmtTtl1 5 2" xfId="9939"/>
    <cellStyle name="StmtTtl1 6" xfId="9940"/>
    <cellStyle name="StmtTtl1 6 2" xfId="9941"/>
    <cellStyle name="StmtTtl1 7" xfId="9942"/>
    <cellStyle name="StmtTtl1 8" xfId="9943"/>
    <cellStyle name="StmtTtl1_(C) WHE Proforma with ITC cash grant 10 Yr Amort_for deferral_102809" xfId="9944"/>
    <cellStyle name="StmtTtl2" xfId="9945"/>
    <cellStyle name="StmtTtl2 2" xfId="9946"/>
    <cellStyle name="StmtTtl2 2 2" xfId="9947"/>
    <cellStyle name="StmtTtl2 3" xfId="9948"/>
    <cellStyle name="StmtTtl2 3 2" xfId="9949"/>
    <cellStyle name="StmtTtl2 4" xfId="9950"/>
    <cellStyle name="StmtTtl2 5" xfId="9951"/>
    <cellStyle name="StmtTtl2 6" xfId="9952"/>
    <cellStyle name="StmtTtl2 7" xfId="9953"/>
    <cellStyle name="StmtTtl2 8" xfId="9954"/>
    <cellStyle name="StmtTtl2 9" xfId="9955"/>
    <cellStyle name="StmtTtl2_4.32E Depreciation Study Robs file" xfId="9956"/>
    <cellStyle name="STYL1 - Style1" xfId="9957"/>
    <cellStyle name="STYL1 - Style1 2" xfId="9958"/>
    <cellStyle name="Style 1" xfId="9959"/>
    <cellStyle name="Style 1 10" xfId="9960"/>
    <cellStyle name="Style 1 11" xfId="9961"/>
    <cellStyle name="Style 1 2" xfId="9962"/>
    <cellStyle name="Style 1 2 2" xfId="9963"/>
    <cellStyle name="Style 1 2 2 2" xfId="9964"/>
    <cellStyle name="Style 1 2 3" xfId="9965"/>
    <cellStyle name="Style 1 2 4" xfId="9966"/>
    <cellStyle name="Style 1 2 5" xfId="9967"/>
    <cellStyle name="Style 1 2 6" xfId="9968"/>
    <cellStyle name="Style 1 2_Chelan PUD Power Costs (8-10)" xfId="9969"/>
    <cellStyle name="Style 1 3" xfId="9970"/>
    <cellStyle name="Style 1 3 2" xfId="9971"/>
    <cellStyle name="Style 1 3 2 2" xfId="9972"/>
    <cellStyle name="Style 1 3 2 3" xfId="9973"/>
    <cellStyle name="Style 1 3 3" xfId="9974"/>
    <cellStyle name="Style 1 3 3 2" xfId="9975"/>
    <cellStyle name="Style 1 3 4" xfId="9976"/>
    <cellStyle name="Style 1 3 5" xfId="9977"/>
    <cellStyle name="Style 1 4" xfId="9978"/>
    <cellStyle name="Style 1 4 2" xfId="9979"/>
    <cellStyle name="Style 1 4 2 2" xfId="9980"/>
    <cellStyle name="Style 1 4 3" xfId="9981"/>
    <cellStyle name="Style 1 4 4" xfId="9982"/>
    <cellStyle name="Style 1 5" xfId="9983"/>
    <cellStyle name="Style 1 5 2" xfId="9984"/>
    <cellStyle name="Style 1 5 2 2" xfId="9985"/>
    <cellStyle name="Style 1 5 3" xfId="9986"/>
    <cellStyle name="Style 1 5 4" xfId="9987"/>
    <cellStyle name="Style 1 6" xfId="9988"/>
    <cellStyle name="Style 1 6 2" xfId="9989"/>
    <cellStyle name="Style 1 6 2 2" xfId="9990"/>
    <cellStyle name="Style 1 6 2 3" xfId="9991"/>
    <cellStyle name="Style 1 6 3" xfId="9992"/>
    <cellStyle name="Style 1 6 3 2" xfId="9993"/>
    <cellStyle name="Style 1 6 4" xfId="9994"/>
    <cellStyle name="Style 1 6 4 2" xfId="9995"/>
    <cellStyle name="Style 1 6 5" xfId="9996"/>
    <cellStyle name="Style 1 6 5 2" xfId="9997"/>
    <cellStyle name="Style 1 6 6" xfId="9998"/>
    <cellStyle name="Style 1 7" xfId="9999"/>
    <cellStyle name="Style 1 8" xfId="10000"/>
    <cellStyle name="Style 1 9" xfId="10001"/>
    <cellStyle name="Style 1_ Price Inputs" xfId="10002"/>
    <cellStyle name="Style 21" xfId="10003"/>
    <cellStyle name="Style 22" xfId="10004"/>
    <cellStyle name="Style 24" xfId="10005"/>
    <cellStyle name="Style 27" xfId="10006"/>
    <cellStyle name="Style 35" xfId="10007"/>
    <cellStyle name="Style 36" xfId="10008"/>
    <cellStyle name="STYLE1" xfId="10009"/>
    <cellStyle name="STYLE2" xfId="10010"/>
    <cellStyle name="STYLE3" xfId="10011"/>
    <cellStyle name="sub-tl - Style3" xfId="10012"/>
    <cellStyle name="subtot - Style5" xfId="10013"/>
    <cellStyle name="Subtotal" xfId="10014"/>
    <cellStyle name="Sub-total" xfId="10015"/>
    <cellStyle name="Subtotal 2" xfId="10016"/>
    <cellStyle name="Sub-total 2" xfId="10017"/>
    <cellStyle name="Subtotal 3" xfId="10018"/>
    <cellStyle name="Sub-total 3" xfId="10019"/>
    <cellStyle name="taples Plaza" xfId="10020"/>
    <cellStyle name="Test" xfId="10021"/>
    <cellStyle name="Text" xfId="10022"/>
    <cellStyle name="Tickmark" xfId="10023"/>
    <cellStyle name="Title 2" xfId="10024"/>
    <cellStyle name="Title 2 2" xfId="10025"/>
    <cellStyle name="Title 2 2 2" xfId="10026"/>
    <cellStyle name="Title 2 3" xfId="10027"/>
    <cellStyle name="Title 3" xfId="10028"/>
    <cellStyle name="Title 3 2" xfId="10029"/>
    <cellStyle name="Title 3 3" xfId="10030"/>
    <cellStyle name="Title 3 4" xfId="10031"/>
    <cellStyle name="Title 4" xfId="10032"/>
    <cellStyle name="Title 5" xfId="10033"/>
    <cellStyle name="Title 6" xfId="10034"/>
    <cellStyle name="Title: - Style3" xfId="10035"/>
    <cellStyle name="Title: - Style4" xfId="10036"/>
    <cellStyle name="Title: Major" xfId="10037"/>
    <cellStyle name="Title: Major 2" xfId="10038"/>
    <cellStyle name="Title: Major 3" xfId="10039"/>
    <cellStyle name="Title: Minor" xfId="10040"/>
    <cellStyle name="Title: Minor 2" xfId="10041"/>
    <cellStyle name="Title: Minor 3" xfId="10042"/>
    <cellStyle name="Title: Minor_Electric Rev Req Model (2009 GRC) Rebuttal" xfId="10043"/>
    <cellStyle name="Title: Worksheet" xfId="10044"/>
    <cellStyle name="Title: Worksheet 2" xfId="10045"/>
    <cellStyle name="Titles" xfId="10046"/>
    <cellStyle name="Total 2" xfId="10047"/>
    <cellStyle name="Total 2 2" xfId="10048"/>
    <cellStyle name="Total 2 2 2" xfId="10049"/>
    <cellStyle name="Total 2 2 3" xfId="10050"/>
    <cellStyle name="Total 2 3" xfId="10051"/>
    <cellStyle name="Total 2 3 2" xfId="10052"/>
    <cellStyle name="Total 2 3 3" xfId="10053"/>
    <cellStyle name="Total 2 3 4" xfId="10054"/>
    <cellStyle name="Total 2 4" xfId="10055"/>
    <cellStyle name="Total 3" xfId="10056"/>
    <cellStyle name="Total 3 2" xfId="10057"/>
    <cellStyle name="Total 3 3" xfId="10058"/>
    <cellStyle name="Total 3 4" xfId="10059"/>
    <cellStyle name="Total 4" xfId="10060"/>
    <cellStyle name="Total 4 2" xfId="10061"/>
    <cellStyle name="Total 5" xfId="10062"/>
    <cellStyle name="Total 6" xfId="10063"/>
    <cellStyle name="Total 9" xfId="10064"/>
    <cellStyle name="Total 9 2" xfId="10065"/>
    <cellStyle name="Total2 - Style2" xfId="10066"/>
    <cellStyle name="Total4 - Style4" xfId="10067"/>
    <cellStyle name="Total4 - Style4 2" xfId="10068"/>
    <cellStyle name="Total4 - Style4 2 2" xfId="10069"/>
    <cellStyle name="Total4 - Style4 3" xfId="10070"/>
    <cellStyle name="Total4 - Style4_ACCOUNTS" xfId="10071"/>
    <cellStyle name="TRANSMISSION RELIABILITY PORTION OF PROJECT" xfId="10072"/>
    <cellStyle name="Underl - Style4" xfId="10073"/>
    <cellStyle name="UNLocked" xfId="10074"/>
    <cellStyle name="Unprot" xfId="10075"/>
    <cellStyle name="Unprot 2" xfId="10076"/>
    <cellStyle name="Unprot 3" xfId="10077"/>
    <cellStyle name="Unprot$" xfId="10078"/>
    <cellStyle name="Unprot$ 2" xfId="10079"/>
    <cellStyle name="Unprot$ 3" xfId="10080"/>
    <cellStyle name="Unprot$ 4" xfId="10081"/>
    <cellStyle name="Unprot_Book4 (11) (2)" xfId="10082"/>
    <cellStyle name="Unprotect" xfId="10083"/>
    <cellStyle name="Warning Text 2" xfId="10084"/>
    <cellStyle name="Warning Text 2 2" xfId="10085"/>
    <cellStyle name="Warning Text 2 2 2" xfId="10086"/>
    <cellStyle name="Warning Text 2 3" xfId="10087"/>
    <cellStyle name="Warning Text 3" xfId="10088"/>
    <cellStyle name="Warning Text 4" xfId="10089"/>
    <cellStyle name="Warning Text 5" xfId="10090"/>
    <cellStyle name="Warning Text 6" xfId="10091"/>
    <cellStyle name="WM_STANDARD" xfId="10092"/>
    <cellStyle name="WMI_Standard" xfId="100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98\Stipulation\WA98%20with%20deferral%20separa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WA%20Alternate%20RC%2015\Final%20Order\WA%202015%20Order%20Final%20filing%20Workpape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WA%20GRC%202014%20(UE-140762)\Filed\Rebuttal\Testimony%20and%20Exhibits\Workpapers\COS%20Model%20and%20Support\Tab%204-5\COS%20WA%20Dec%202013%20-%20Rebutt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Req"/>
      <sheetName val="Inputs"/>
      <sheetName val="Actual"/>
      <sheetName val="Blocking Yr 2002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Stip Table A w defer separate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2001 All Filings cr=-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No.__(JRS-10)"/>
      <sheetName val="Exhibit No.__(JRS-11) p1-8"/>
      <sheetName val="Exhibit No.__(JRS-12) p1-8"/>
      <sheetName val="Exhibit No.___(JRS-11) p9"/>
      <sheetName val="Exhibit No.___(JRS-12) p9"/>
      <sheetName val="Exhibit No.__(JRS-13) p1"/>
      <sheetName val="Exhibit No.__(JRS-13) p2"/>
      <sheetName val="Exhibit No.__(JRS-13) p3"/>
      <sheetName val="Exhibit No.__(JRS-13) p4"/>
      <sheetName val="Exhibit No.__(JRS-13) p5"/>
      <sheetName val="Exhibit No.__(JRS-13) p6"/>
      <sheetName val="Exhibit No.__(JRS-13) p7"/>
      <sheetName val="Exhibit No.__(JRS-14) p1"/>
      <sheetName val="Exhibit No.__(JRS-14) p2"/>
      <sheetName val="Exhibit No.__(JRS-14) p3"/>
      <sheetName val="Exhibit No.__(JRS-14) p4"/>
      <sheetName val="Exhibit No.__(JRS-14) p5 "/>
      <sheetName val="Exhibit No.__(JRS-14) p6"/>
      <sheetName val="Exhibit No.__(JRS-14) p7"/>
      <sheetName val="Stop Here"/>
      <sheetName val="Rate Spread targets"/>
      <sheetName val="Rate Design Work eff 10-14-16"/>
      <sheetName val="Rate Design Work eff 9-15-17"/>
      <sheetName val="Low Income Prog YR 1"/>
      <sheetName val="Low Income Program YR 2"/>
      <sheetName val="Table 1-Revenues"/>
      <sheetName val="Table 1 - kWh"/>
      <sheetName val="Table 2"/>
      <sheetName val="Table 3"/>
      <sheetName val="WA SBC"/>
      <sheetName val="WA Depreciation"/>
      <sheetName val="WA Merwin"/>
      <sheetName val="305 VS COGNOS Revenue"/>
      <sheetName val="305 VS COGNOS kWh"/>
      <sheetName val="Rate Design Work-Res NM"/>
      <sheetName val="Temperature"/>
      <sheetName val="Temp. Adjustments"/>
      <sheetName val="305 Inputs"/>
      <sheetName val="Normalized Monthly revenue"/>
      <sheetName val="Normalized Monthly kWh"/>
      <sheetName val="Table A by class"/>
      <sheetName val="NPC Spread"/>
      <sheetName val="by rate"/>
      <sheetName val="by rate (2)"/>
      <sheetName val="SBC (Old)"/>
      <sheetName val="Billing Determinants (2)"/>
      <sheetName val="Blocking -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8">
          <cell r="V18">
            <v>1.6941448609556001E-2</v>
          </cell>
          <cell r="X18">
            <v>148767.34775518809</v>
          </cell>
        </row>
        <row r="24">
          <cell r="V24">
            <v>1.6941448609556001E-2</v>
          </cell>
          <cell r="X24">
            <v>50590.897009019951</v>
          </cell>
        </row>
        <row r="26">
          <cell r="V26">
            <v>1.6941448609556001E-2</v>
          </cell>
          <cell r="X26">
            <v>75033.970194648849</v>
          </cell>
        </row>
        <row r="27">
          <cell r="V27">
            <v>1.6941448609556001E-2</v>
          </cell>
          <cell r="X27">
            <v>14342.145747581675</v>
          </cell>
        </row>
        <row r="28">
          <cell r="V28">
            <v>1.6941448609556001E-2</v>
          </cell>
          <cell r="X28">
            <v>333.31381917975375</v>
          </cell>
        </row>
        <row r="29">
          <cell r="V29">
            <v>1.6941448609556001E-2</v>
          </cell>
          <cell r="X29">
            <v>30127.56267719873</v>
          </cell>
        </row>
        <row r="30">
          <cell r="V30">
            <v>1.6941448609556001E-2</v>
          </cell>
          <cell r="X30">
            <v>27638.138573071061</v>
          </cell>
        </row>
        <row r="31">
          <cell r="X31">
            <v>25.092188778846648</v>
          </cell>
        </row>
        <row r="37">
          <cell r="V37">
            <v>1.6941448609556001E-2</v>
          </cell>
          <cell r="X37">
            <v>488.46638823508783</v>
          </cell>
        </row>
        <row r="38">
          <cell r="X38">
            <v>800.35682676552574</v>
          </cell>
        </row>
        <row r="39">
          <cell r="X39">
            <v>37.991880991169502</v>
          </cell>
        </row>
        <row r="40">
          <cell r="X40">
            <v>339.08749844314906</v>
          </cell>
        </row>
        <row r="41">
          <cell r="X41">
            <v>228.66799996226982</v>
          </cell>
        </row>
      </sheetData>
      <sheetData sheetId="21">
        <row r="15">
          <cell r="K15" t="e">
            <v>#DIV/0!</v>
          </cell>
          <cell r="M15" t="e">
            <v>#DIV/0!</v>
          </cell>
          <cell r="O15" t="e">
            <v>#DIV/0!</v>
          </cell>
          <cell r="Q15" t="e">
            <v>#DIV/0!</v>
          </cell>
          <cell r="S15" t="e">
            <v>#DIV/0!</v>
          </cell>
          <cell r="U15" t="e">
            <v>#DIV/0!</v>
          </cell>
        </row>
        <row r="16">
          <cell r="K16" t="e">
            <v>#DIV/0!</v>
          </cell>
          <cell r="M16" t="e">
            <v>#DIV/0!</v>
          </cell>
          <cell r="O16" t="e">
            <v>#DIV/0!</v>
          </cell>
          <cell r="Q16" t="e">
            <v>#DIV/0!</v>
          </cell>
          <cell r="S16" t="e">
            <v>#DIV/0!</v>
          </cell>
          <cell r="U16" t="e">
            <v>#DIV/0!</v>
          </cell>
        </row>
        <row r="17">
          <cell r="K17" t="e">
            <v>#DIV/0!</v>
          </cell>
          <cell r="M17" t="e">
            <v>#DIV/0!</v>
          </cell>
          <cell r="O17" t="e">
            <v>#DIV/0!</v>
          </cell>
          <cell r="Q17" t="e">
            <v>#DIV/0!</v>
          </cell>
          <cell r="S17" t="e">
            <v>#DIV/0!</v>
          </cell>
          <cell r="U17" t="e">
            <v>#DIV/0!</v>
          </cell>
        </row>
        <row r="19">
          <cell r="K19" t="e">
            <v>#DIV/0!</v>
          </cell>
          <cell r="M19" t="e">
            <v>#DIV/0!</v>
          </cell>
          <cell r="O19" t="e">
            <v>#DIV/0!</v>
          </cell>
          <cell r="Q19" t="e">
            <v>#DIV/0!</v>
          </cell>
          <cell r="S19" t="e">
            <v>#DIV/0!</v>
          </cell>
          <cell r="U19" t="e">
            <v>#DIV/0!</v>
          </cell>
        </row>
        <row r="20">
          <cell r="K20" t="e">
            <v>#DIV/0!</v>
          </cell>
          <cell r="M20" t="e">
            <v>#DIV/0!</v>
          </cell>
          <cell r="O20" t="e">
            <v>#DIV/0!</v>
          </cell>
          <cell r="Q20" t="e">
            <v>#DIV/0!</v>
          </cell>
          <cell r="S20" t="e">
            <v>#DIV/0!</v>
          </cell>
          <cell r="U20" t="e">
            <v>#DIV/0!</v>
          </cell>
        </row>
        <row r="21">
          <cell r="K21" t="e">
            <v>#DIV/0!</v>
          </cell>
          <cell r="M21" t="e">
            <v>#DIV/0!</v>
          </cell>
          <cell r="O21" t="e">
            <v>#DIV/0!</v>
          </cell>
          <cell r="Q21" t="e">
            <v>#DIV/0!</v>
          </cell>
          <cell r="S21" t="e">
            <v>#DIV/0!</v>
          </cell>
          <cell r="U21" t="e">
            <v>#DIV/0!</v>
          </cell>
        </row>
        <row r="22">
          <cell r="K22">
            <v>1</v>
          </cell>
          <cell r="M22">
            <v>561.33497359685657</v>
          </cell>
          <cell r="O22" t="str">
            <v xml:space="preserve"> </v>
          </cell>
          <cell r="Q22">
            <v>0</v>
          </cell>
          <cell r="S22" t="str">
            <v xml:space="preserve"> </v>
          </cell>
          <cell r="U22">
            <v>0</v>
          </cell>
        </row>
        <row r="23">
          <cell r="M23">
            <v>0</v>
          </cell>
          <cell r="Q23">
            <v>0</v>
          </cell>
          <cell r="U23">
            <v>0</v>
          </cell>
        </row>
        <row r="35">
          <cell r="C35">
            <v>12319.411199591441</v>
          </cell>
        </row>
        <row r="36">
          <cell r="C36">
            <v>269.40125116474059</v>
          </cell>
        </row>
        <row r="37">
          <cell r="C37">
            <v>0</v>
          </cell>
        </row>
        <row r="39">
          <cell r="C39">
            <v>815.26657972914199</v>
          </cell>
        </row>
        <row r="40">
          <cell r="C40">
            <v>197.43500610479001</v>
          </cell>
        </row>
        <row r="41">
          <cell r="C41">
            <v>12.0001539348952</v>
          </cell>
        </row>
        <row r="42">
          <cell r="C42">
            <v>105.16961673026219</v>
          </cell>
        </row>
        <row r="44">
          <cell r="C44">
            <v>13372</v>
          </cell>
        </row>
        <row r="45">
          <cell r="C45">
            <v>1033526</v>
          </cell>
        </row>
        <row r="53">
          <cell r="C53">
            <v>13565.461216694168</v>
          </cell>
        </row>
        <row r="54">
          <cell r="C54">
            <v>3532.598813033077</v>
          </cell>
        </row>
        <row r="55">
          <cell r="C55">
            <v>489.16675699261128</v>
          </cell>
        </row>
        <row r="57">
          <cell r="C57">
            <v>1191.3721888629</v>
          </cell>
        </row>
        <row r="58">
          <cell r="C58">
            <v>1361.8043880047101</v>
          </cell>
        </row>
        <row r="59">
          <cell r="C59">
            <v>503.93238412641102</v>
          </cell>
        </row>
        <row r="60">
          <cell r="C60">
            <v>324.1657048160514</v>
          </cell>
        </row>
        <row r="62">
          <cell r="C62">
            <v>15518</v>
          </cell>
        </row>
        <row r="63">
          <cell r="C63">
            <v>2083856</v>
          </cell>
        </row>
        <row r="71">
          <cell r="C71">
            <v>604.99709761288204</v>
          </cell>
        </row>
        <row r="72">
          <cell r="C72">
            <v>401.56488078949502</v>
          </cell>
        </row>
        <row r="73">
          <cell r="C73">
            <v>37.033422524669703</v>
          </cell>
        </row>
        <row r="75">
          <cell r="C75">
            <v>12</v>
          </cell>
        </row>
        <row r="76">
          <cell r="C76">
            <v>96.000818853397803</v>
          </cell>
        </row>
        <row r="77">
          <cell r="C77">
            <v>2.0666895840495001</v>
          </cell>
        </row>
        <row r="78">
          <cell r="C78">
            <v>131.99965205054301</v>
          </cell>
        </row>
        <row r="80">
          <cell r="C80">
            <v>641</v>
          </cell>
        </row>
        <row r="81">
          <cell r="C81">
            <v>140168</v>
          </cell>
        </row>
        <row r="88">
          <cell r="K88">
            <v>7.75</v>
          </cell>
        </row>
        <row r="89">
          <cell r="K89" t="e">
            <v>#DIV/0!</v>
          </cell>
          <cell r="O89" t="e">
            <v>#DIV/0!</v>
          </cell>
          <cell r="S89" t="e">
            <v>#DIV/0!</v>
          </cell>
        </row>
        <row r="90">
          <cell r="K90" t="e">
            <v>#DIV/0!</v>
          </cell>
          <cell r="O90" t="e">
            <v>#DIV/0!</v>
          </cell>
          <cell r="S90" t="e">
            <v>#DIV/0!</v>
          </cell>
        </row>
        <row r="91">
          <cell r="K91" t="str">
            <v xml:space="preserve"> </v>
          </cell>
          <cell r="S91">
            <v>1.74</v>
          </cell>
        </row>
        <row r="92">
          <cell r="K92" t="str">
            <v xml:space="preserve"> </v>
          </cell>
          <cell r="S92">
            <v>3.4</v>
          </cell>
        </row>
        <row r="93">
          <cell r="S93">
            <v>-1.74</v>
          </cell>
        </row>
        <row r="94">
          <cell r="K94" t="str">
            <v xml:space="preserve"> </v>
          </cell>
          <cell r="S94">
            <v>0</v>
          </cell>
        </row>
        <row r="95">
          <cell r="K95" t="str">
            <v xml:space="preserve"> </v>
          </cell>
          <cell r="S95">
            <v>0</v>
          </cell>
        </row>
        <row r="107">
          <cell r="C107">
            <v>1190382.0735483039</v>
          </cell>
          <cell r="M107">
            <v>9225461.0699993558</v>
          </cell>
          <cell r="Q107">
            <v>0</v>
          </cell>
          <cell r="U107">
            <v>0</v>
          </cell>
        </row>
        <row r="108">
          <cell r="C108">
            <v>664551696.22316003</v>
          </cell>
          <cell r="M108" t="e">
            <v>#DIV/0!</v>
          </cell>
          <cell r="Q108" t="e">
            <v>#DIV/0!</v>
          </cell>
          <cell r="U108" t="e">
            <v>#DIV/0!</v>
          </cell>
        </row>
        <row r="109">
          <cell r="C109">
            <v>794267679.4665302</v>
          </cell>
          <cell r="M109" t="e">
            <v>#DIV/0!</v>
          </cell>
          <cell r="Q109" t="e">
            <v>#DIV/0!</v>
          </cell>
          <cell r="U109" t="e">
            <v>#DIV/0!</v>
          </cell>
        </row>
        <row r="110">
          <cell r="M110">
            <v>0</v>
          </cell>
          <cell r="Q110">
            <v>0</v>
          </cell>
          <cell r="U110">
            <v>0</v>
          </cell>
        </row>
        <row r="111">
          <cell r="M111">
            <v>0</v>
          </cell>
          <cell r="Q111">
            <v>0</v>
          </cell>
          <cell r="U111">
            <v>0</v>
          </cell>
        </row>
        <row r="112">
          <cell r="M112">
            <v>0</v>
          </cell>
          <cell r="Q112">
            <v>0</v>
          </cell>
          <cell r="U112">
            <v>0</v>
          </cell>
        </row>
        <row r="113">
          <cell r="M113">
            <v>0</v>
          </cell>
          <cell r="Q113">
            <v>0</v>
          </cell>
          <cell r="U113">
            <v>0</v>
          </cell>
        </row>
        <row r="114">
          <cell r="M114">
            <v>0</v>
          </cell>
          <cell r="Q114">
            <v>0</v>
          </cell>
          <cell r="U114">
            <v>0</v>
          </cell>
        </row>
        <row r="122">
          <cell r="C122">
            <v>71521.491612903294</v>
          </cell>
          <cell r="M122">
            <v>554291.56000000052</v>
          </cell>
          <cell r="Q122">
            <v>0</v>
          </cell>
          <cell r="U122">
            <v>0</v>
          </cell>
        </row>
        <row r="123">
          <cell r="C123">
            <v>41755519.776553854</v>
          </cell>
          <cell r="M123" t="e">
            <v>#DIV/0!</v>
          </cell>
          <cell r="Q123" t="e">
            <v>#DIV/0!</v>
          </cell>
          <cell r="U123" t="e">
            <v>#DIV/0!</v>
          </cell>
        </row>
        <row r="124">
          <cell r="C124">
            <v>47018320.003545634</v>
          </cell>
          <cell r="M124" t="e">
            <v>#DIV/0!</v>
          </cell>
          <cell r="Q124" t="e">
            <v>#DIV/0!</v>
          </cell>
          <cell r="U124" t="e">
            <v>#DIV/0!</v>
          </cell>
        </row>
        <row r="125">
          <cell r="M125">
            <v>0</v>
          </cell>
          <cell r="Q125">
            <v>0</v>
          </cell>
          <cell r="U125">
            <v>0</v>
          </cell>
        </row>
        <row r="126">
          <cell r="M126">
            <v>0</v>
          </cell>
          <cell r="Q126">
            <v>0</v>
          </cell>
          <cell r="U126">
            <v>0</v>
          </cell>
        </row>
        <row r="127">
          <cell r="M127">
            <v>0</v>
          </cell>
          <cell r="Q127">
            <v>0</v>
          </cell>
          <cell r="U127">
            <v>0</v>
          </cell>
        </row>
        <row r="128">
          <cell r="M128">
            <v>0</v>
          </cell>
          <cell r="Q128">
            <v>0</v>
          </cell>
          <cell r="U128">
            <v>0</v>
          </cell>
        </row>
        <row r="129">
          <cell r="M129">
            <v>0</v>
          </cell>
          <cell r="Q129">
            <v>0</v>
          </cell>
          <cell r="U129">
            <v>0</v>
          </cell>
        </row>
        <row r="137">
          <cell r="C137">
            <v>995.23225806451603</v>
          </cell>
        </row>
        <row r="138">
          <cell r="C138">
            <v>563242.07586769864</v>
          </cell>
        </row>
        <row r="139">
          <cell r="C139">
            <v>1663533.139932974</v>
          </cell>
        </row>
        <row r="140">
          <cell r="C140">
            <v>4598.5</v>
          </cell>
        </row>
        <row r="141">
          <cell r="C141">
            <v>605</v>
          </cell>
        </row>
        <row r="142">
          <cell r="C142">
            <v>55.5</v>
          </cell>
        </row>
        <row r="152">
          <cell r="C152">
            <v>205</v>
          </cell>
        </row>
        <row r="153">
          <cell r="C153">
            <v>121486</v>
          </cell>
        </row>
        <row r="154">
          <cell r="C154">
            <v>275577</v>
          </cell>
        </row>
        <row r="155">
          <cell r="C155">
            <v>707.5</v>
          </cell>
        </row>
        <row r="156">
          <cell r="C156">
            <v>98</v>
          </cell>
        </row>
        <row r="157">
          <cell r="C157">
            <v>15</v>
          </cell>
        </row>
        <row r="168">
          <cell r="K168">
            <v>117.12</v>
          </cell>
          <cell r="M168">
            <v>234</v>
          </cell>
          <cell r="O168" t="str">
            <v xml:space="preserve"> </v>
          </cell>
          <cell r="S168" t="str">
            <v xml:space="preserve"> </v>
          </cell>
        </row>
        <row r="169">
          <cell r="K169">
            <v>174.48</v>
          </cell>
          <cell r="M169">
            <v>14322</v>
          </cell>
          <cell r="O169" t="str">
            <v xml:space="preserve"> </v>
          </cell>
          <cell r="S169" t="str">
            <v xml:space="preserve"> </v>
          </cell>
        </row>
        <row r="170">
          <cell r="K170">
            <v>12.24</v>
          </cell>
          <cell r="M170">
            <v>33916</v>
          </cell>
          <cell r="O170" t="str">
            <v xml:space="preserve"> </v>
          </cell>
          <cell r="S170" t="str">
            <v xml:space="preserve"> </v>
          </cell>
        </row>
        <row r="172">
          <cell r="K172">
            <v>9.76</v>
          </cell>
          <cell r="M172">
            <v>1624795</v>
          </cell>
          <cell r="O172" t="str">
            <v xml:space="preserve"> </v>
          </cell>
          <cell r="S172" t="str">
            <v xml:space="preserve"> </v>
          </cell>
        </row>
        <row r="173">
          <cell r="K173">
            <v>14.54</v>
          </cell>
          <cell r="M173">
            <v>932716</v>
          </cell>
          <cell r="O173" t="str">
            <v xml:space="preserve"> </v>
          </cell>
          <cell r="S173" t="str">
            <v xml:space="preserve"> </v>
          </cell>
        </row>
        <row r="174">
          <cell r="K174">
            <v>1.02</v>
          </cell>
          <cell r="M174">
            <v>1056074</v>
          </cell>
          <cell r="O174" t="str">
            <v xml:space="preserve"> </v>
          </cell>
          <cell r="S174" t="str">
            <v xml:space="preserve"> </v>
          </cell>
        </row>
        <row r="177">
          <cell r="K177" t="e">
            <v>#REF!</v>
          </cell>
          <cell r="M177" t="e">
            <v>#REF!</v>
          </cell>
          <cell r="O177" t="e">
            <v>#DIV/0!</v>
          </cell>
          <cell r="Q177" t="e">
            <v>#DIV/0!</v>
          </cell>
          <cell r="S177" t="e">
            <v>#DIV/0!</v>
          </cell>
          <cell r="U177" t="e">
            <v>#DIV/0!</v>
          </cell>
        </row>
        <row r="178">
          <cell r="K178" t="e">
            <v>#REF!</v>
          </cell>
          <cell r="M178" t="e">
            <v>#REF!</v>
          </cell>
          <cell r="O178" t="e">
            <v>#DIV/0!</v>
          </cell>
          <cell r="Q178" t="e">
            <v>#DIV/0!</v>
          </cell>
          <cell r="S178" t="e">
            <v>#DIV/0!</v>
          </cell>
          <cell r="U178" t="e">
            <v>#DIV/0!</v>
          </cell>
        </row>
        <row r="179">
          <cell r="K179" t="e">
            <v>#REF!</v>
          </cell>
          <cell r="M179" t="e">
            <v>#REF!</v>
          </cell>
          <cell r="O179" t="e">
            <v>#DIV/0!</v>
          </cell>
          <cell r="Q179" t="e">
            <v>#DIV/0!</v>
          </cell>
          <cell r="S179" t="e">
            <v>#DIV/0!</v>
          </cell>
          <cell r="U179" t="e">
            <v>#DIV/0!</v>
          </cell>
        </row>
        <row r="180">
          <cell r="K180" t="e">
            <v>#REF!</v>
          </cell>
          <cell r="M180" t="e">
            <v>#REF!</v>
          </cell>
          <cell r="O180" t="e">
            <v>#DIV/0!</v>
          </cell>
          <cell r="Q180" t="e">
            <v>#DIV/0!</v>
          </cell>
          <cell r="S180" t="e">
            <v>#DIV/0!</v>
          </cell>
          <cell r="U180" t="e">
            <v>#DIV/0!</v>
          </cell>
        </row>
        <row r="181">
          <cell r="K181" t="str">
            <v xml:space="preserve"> </v>
          </cell>
          <cell r="O181" t="e">
            <v>#DIV/0!</v>
          </cell>
          <cell r="Q181" t="e">
            <v>#DIV/0!</v>
          </cell>
          <cell r="S181" t="e">
            <v>#DIV/0!</v>
          </cell>
          <cell r="U181" t="e">
            <v>#DIV/0!</v>
          </cell>
        </row>
        <row r="182">
          <cell r="K182" t="str">
            <v xml:space="preserve"> </v>
          </cell>
          <cell r="O182" t="str">
            <v xml:space="preserve"> </v>
          </cell>
          <cell r="S182">
            <v>0</v>
          </cell>
          <cell r="U182">
            <v>0</v>
          </cell>
        </row>
        <row r="183">
          <cell r="K183" t="str">
            <v xml:space="preserve"> </v>
          </cell>
          <cell r="O183" t="str">
            <v xml:space="preserve"> </v>
          </cell>
          <cell r="S183">
            <v>0</v>
          </cell>
          <cell r="U183">
            <v>0</v>
          </cell>
        </row>
        <row r="184">
          <cell r="K184" t="str">
            <v xml:space="preserve"> </v>
          </cell>
          <cell r="O184" t="str">
            <v xml:space="preserve"> </v>
          </cell>
          <cell r="S184">
            <v>0</v>
          </cell>
          <cell r="U184">
            <v>8572</v>
          </cell>
        </row>
        <row r="189">
          <cell r="M189">
            <v>-7.2842133333333301</v>
          </cell>
          <cell r="Q189">
            <v>0</v>
          </cell>
          <cell r="U189">
            <v>0</v>
          </cell>
        </row>
        <row r="190">
          <cell r="M190">
            <v>-11.602919999999997</v>
          </cell>
          <cell r="Q190">
            <v>0</v>
          </cell>
          <cell r="U190">
            <v>0</v>
          </cell>
        </row>
        <row r="191">
          <cell r="M191">
            <v>-22.042200000000005</v>
          </cell>
          <cell r="Q191">
            <v>0</v>
          </cell>
          <cell r="U191">
            <v>0</v>
          </cell>
        </row>
        <row r="192">
          <cell r="M192" t="e">
            <v>#REF!</v>
          </cell>
          <cell r="Q192" t="e">
            <v>#DIV/0!</v>
          </cell>
          <cell r="U192" t="e">
            <v>#DIV/0!</v>
          </cell>
        </row>
        <row r="193">
          <cell r="M193" t="e">
            <v>#REF!</v>
          </cell>
          <cell r="Q193" t="e">
            <v>#DIV/0!</v>
          </cell>
          <cell r="U193" t="e">
            <v>#DIV/0!</v>
          </cell>
        </row>
        <row r="194">
          <cell r="M194" t="e">
            <v>#REF!</v>
          </cell>
          <cell r="Q194" t="e">
            <v>#DIV/0!</v>
          </cell>
          <cell r="U194" t="e">
            <v>#DIV/0!</v>
          </cell>
        </row>
        <row r="195">
          <cell r="M195" t="e">
            <v>#REF!</v>
          </cell>
          <cell r="Q195" t="e">
            <v>#DIV/0!</v>
          </cell>
          <cell r="U195" t="e">
            <v>#DIV/0!</v>
          </cell>
        </row>
        <row r="196">
          <cell r="M196">
            <v>0</v>
          </cell>
          <cell r="Q196" t="e">
            <v>#DIV/0!</v>
          </cell>
          <cell r="U196" t="e">
            <v>#DIV/0!</v>
          </cell>
        </row>
        <row r="197">
          <cell r="M197">
            <v>0</v>
          </cell>
          <cell r="Q197" t="e">
            <v>#DIV/0!</v>
          </cell>
          <cell r="U197" t="e">
            <v>#DIV/0!</v>
          </cell>
        </row>
        <row r="198">
          <cell r="K198">
            <v>-30</v>
          </cell>
          <cell r="M198">
            <v>-213</v>
          </cell>
          <cell r="Q198">
            <v>0</v>
          </cell>
          <cell r="U198">
            <v>0</v>
          </cell>
        </row>
        <row r="199">
          <cell r="M199" t="e">
            <v>#REF!</v>
          </cell>
          <cell r="Q199" t="e">
            <v>#DIV/0!</v>
          </cell>
          <cell r="U199">
            <v>0</v>
          </cell>
        </row>
        <row r="200">
          <cell r="M200" t="e">
            <v>#REF!</v>
          </cell>
          <cell r="Q200" t="e">
            <v>#DIV/0!</v>
          </cell>
          <cell r="U200">
            <v>0</v>
          </cell>
        </row>
        <row r="201">
          <cell r="M201">
            <v>0</v>
          </cell>
          <cell r="Q201" t="e">
            <v>#DIV/0!</v>
          </cell>
          <cell r="U201">
            <v>0</v>
          </cell>
        </row>
        <row r="247">
          <cell r="C247">
            <v>38513.06666666727</v>
          </cell>
        </row>
        <row r="248">
          <cell r="C248">
            <v>2939.36666666667</v>
          </cell>
        </row>
        <row r="249">
          <cell r="C249">
            <v>21457</v>
          </cell>
        </row>
        <row r="250">
          <cell r="C250">
            <v>41452.433333333938</v>
          </cell>
        </row>
        <row r="251">
          <cell r="C251">
            <v>15663</v>
          </cell>
        </row>
        <row r="252">
          <cell r="C252">
            <v>12838882.284157982</v>
          </cell>
        </row>
        <row r="253">
          <cell r="C253">
            <v>6928716.389879657</v>
          </cell>
        </row>
        <row r="254">
          <cell r="C254">
            <v>1198686.3021607364</v>
          </cell>
        </row>
        <row r="255">
          <cell r="C255">
            <v>84.1666666666667</v>
          </cell>
        </row>
        <row r="282">
          <cell r="C282">
            <v>121803.19999998537</v>
          </cell>
        </row>
        <row r="283">
          <cell r="C283">
            <v>58310.700000000717</v>
          </cell>
        </row>
        <row r="284">
          <cell r="C284">
            <v>966505</v>
          </cell>
        </row>
        <row r="286">
          <cell r="C286">
            <v>782383</v>
          </cell>
        </row>
        <row r="287">
          <cell r="C287">
            <v>113594338.50038823</v>
          </cell>
        </row>
        <row r="288">
          <cell r="C288">
            <v>264972441.64191934</v>
          </cell>
        </row>
        <row r="289">
          <cell r="C289">
            <v>114038405.0634262</v>
          </cell>
        </row>
        <row r="290">
          <cell r="C290">
            <v>107329.06666666651</v>
          </cell>
        </row>
        <row r="295">
          <cell r="C295">
            <v>74.633333333333297</v>
          </cell>
        </row>
        <row r="296">
          <cell r="C296">
            <v>71.933333333333309</v>
          </cell>
        </row>
        <row r="297">
          <cell r="C297">
            <v>1618</v>
          </cell>
        </row>
        <row r="298">
          <cell r="C298">
            <v>765</v>
          </cell>
        </row>
        <row r="299">
          <cell r="C299">
            <v>108585.6666666666</v>
          </cell>
        </row>
        <row r="300">
          <cell r="C300">
            <v>461939.33333333366</v>
          </cell>
        </row>
        <row r="301">
          <cell r="C301">
            <v>701665</v>
          </cell>
        </row>
        <row r="302">
          <cell r="C302">
            <v>913.93333333333339</v>
          </cell>
        </row>
        <row r="303">
          <cell r="C303">
            <v>122.5333333333333</v>
          </cell>
        </row>
        <row r="304">
          <cell r="C304">
            <v>166.29999999999998</v>
          </cell>
        </row>
        <row r="316">
          <cell r="C316">
            <v>1659.4666666666701</v>
          </cell>
        </row>
        <row r="317">
          <cell r="C317">
            <v>2898.2333333333399</v>
          </cell>
        </row>
        <row r="318">
          <cell r="C318">
            <v>47405</v>
          </cell>
        </row>
        <row r="320">
          <cell r="C320">
            <v>37943</v>
          </cell>
        </row>
        <row r="321">
          <cell r="C321">
            <v>3121618.3333333335</v>
          </cell>
        </row>
        <row r="322">
          <cell r="C322">
            <v>9404351.6666666642</v>
          </cell>
        </row>
        <row r="323">
          <cell r="C323">
            <v>4754181.0000000019</v>
          </cell>
        </row>
        <row r="324">
          <cell r="C324">
            <v>13463.333333333332</v>
          </cell>
        </row>
        <row r="329">
          <cell r="C329">
            <v>0</v>
          </cell>
        </row>
        <row r="330">
          <cell r="C330">
            <v>7.8666666666666698</v>
          </cell>
        </row>
        <row r="331">
          <cell r="C331">
            <v>543</v>
          </cell>
        </row>
        <row r="332">
          <cell r="C332">
            <v>722</v>
          </cell>
        </row>
        <row r="333">
          <cell r="C333">
            <v>7866.6666666666697</v>
          </cell>
        </row>
        <row r="334">
          <cell r="C334">
            <v>62933.333333333299</v>
          </cell>
        </row>
        <row r="335">
          <cell r="C335">
            <v>232200.00000000003</v>
          </cell>
        </row>
        <row r="336">
          <cell r="C336">
            <v>475.4</v>
          </cell>
        </row>
        <row r="337">
          <cell r="C337">
            <v>7.8666666666666698</v>
          </cell>
        </row>
        <row r="338">
          <cell r="C338">
            <v>543</v>
          </cell>
        </row>
        <row r="385">
          <cell r="C385">
            <v>3983.5574873188079</v>
          </cell>
        </row>
        <row r="386">
          <cell r="C386">
            <v>0</v>
          </cell>
        </row>
        <row r="387">
          <cell r="C387">
            <v>0</v>
          </cell>
        </row>
        <row r="389">
          <cell r="C389">
            <v>1401.1000000000033</v>
          </cell>
        </row>
        <row r="390">
          <cell r="C390">
            <v>0</v>
          </cell>
        </row>
        <row r="391">
          <cell r="C391">
            <v>1205594.7942953119</v>
          </cell>
        </row>
        <row r="392">
          <cell r="C392">
            <v>64875</v>
          </cell>
        </row>
        <row r="393">
          <cell r="C393">
            <v>0</v>
          </cell>
        </row>
        <row r="394">
          <cell r="C394">
            <v>0</v>
          </cell>
        </row>
        <row r="399">
          <cell r="C399">
            <v>0</v>
          </cell>
        </row>
        <row r="400">
          <cell r="C400">
            <v>0</v>
          </cell>
        </row>
        <row r="401">
          <cell r="C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>
            <v>0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>
            <v>0</v>
          </cell>
        </row>
        <row r="420">
          <cell r="C420">
            <v>515.53886098354405</v>
          </cell>
        </row>
        <row r="421">
          <cell r="C421">
            <v>0</v>
          </cell>
        </row>
        <row r="422">
          <cell r="C422">
            <v>0</v>
          </cell>
        </row>
        <row r="424">
          <cell r="C424">
            <v>48</v>
          </cell>
        </row>
        <row r="425">
          <cell r="C425">
            <v>0</v>
          </cell>
        </row>
        <row r="426">
          <cell r="C426">
            <v>33312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</row>
        <row r="491">
          <cell r="C491">
            <v>2</v>
          </cell>
        </row>
        <row r="492">
          <cell r="C492">
            <v>81.084931506849301</v>
          </cell>
        </row>
        <row r="493">
          <cell r="C493">
            <v>2711.9452054794501</v>
          </cell>
        </row>
        <row r="494">
          <cell r="C494">
            <v>83.084931506849301</v>
          </cell>
        </row>
        <row r="495">
          <cell r="C495">
            <v>967.71261904761934</v>
          </cell>
        </row>
        <row r="496">
          <cell r="C496">
            <v>7906.5367188213504</v>
          </cell>
        </row>
        <row r="497">
          <cell r="C497">
            <v>154025</v>
          </cell>
        </row>
        <row r="498">
          <cell r="C498">
            <v>130955</v>
          </cell>
        </row>
        <row r="499">
          <cell r="C499">
            <v>0</v>
          </cell>
        </row>
        <row r="500">
          <cell r="C500">
            <v>1569.0261904761901</v>
          </cell>
        </row>
        <row r="526">
          <cell r="C526">
            <v>0</v>
          </cell>
        </row>
        <row r="527">
          <cell r="C527">
            <v>1</v>
          </cell>
        </row>
        <row r="528">
          <cell r="C528">
            <v>59</v>
          </cell>
        </row>
        <row r="530">
          <cell r="C530">
            <v>11.655555555555599</v>
          </cell>
        </row>
        <row r="531">
          <cell r="C531">
            <v>170</v>
          </cell>
        </row>
        <row r="532">
          <cell r="C532">
            <v>4897</v>
          </cell>
        </row>
        <row r="533">
          <cell r="C533">
            <v>889</v>
          </cell>
        </row>
        <row r="534">
          <cell r="C534">
            <v>0</v>
          </cell>
        </row>
        <row r="535">
          <cell r="C535">
            <v>0</v>
          </cell>
        </row>
        <row r="561">
          <cell r="K561">
            <v>264</v>
          </cell>
          <cell r="M561">
            <v>0</v>
          </cell>
          <cell r="O561" t="str">
            <v xml:space="preserve"> </v>
          </cell>
          <cell r="Q561">
            <v>0</v>
          </cell>
          <cell r="S561" t="str">
            <v xml:space="preserve"> </v>
          </cell>
          <cell r="U561">
            <v>0</v>
          </cell>
        </row>
        <row r="562">
          <cell r="K562">
            <v>98</v>
          </cell>
          <cell r="M562">
            <v>0</v>
          </cell>
          <cell r="O562" t="str">
            <v xml:space="preserve"> </v>
          </cell>
          <cell r="Q562">
            <v>0</v>
          </cell>
          <cell r="S562" t="str">
            <v xml:space="preserve"> </v>
          </cell>
          <cell r="U562">
            <v>0</v>
          </cell>
        </row>
        <row r="563">
          <cell r="K563">
            <v>195</v>
          </cell>
          <cell r="M563">
            <v>0</v>
          </cell>
          <cell r="O563" t="str">
            <v xml:space="preserve"> </v>
          </cell>
          <cell r="Q563">
            <v>0</v>
          </cell>
          <cell r="S563" t="str">
            <v xml:space="preserve"> </v>
          </cell>
          <cell r="U563">
            <v>0</v>
          </cell>
        </row>
        <row r="565">
          <cell r="K565">
            <v>1.79</v>
          </cell>
          <cell r="M565">
            <v>0</v>
          </cell>
          <cell r="O565" t="str">
            <v xml:space="preserve"> </v>
          </cell>
          <cell r="Q565">
            <v>0</v>
          </cell>
          <cell r="S565" t="str">
            <v xml:space="preserve"> </v>
          </cell>
          <cell r="U565">
            <v>0</v>
          </cell>
        </row>
        <row r="566">
          <cell r="K566">
            <v>1.46</v>
          </cell>
          <cell r="M566">
            <v>0</v>
          </cell>
          <cell r="O566" t="str">
            <v xml:space="preserve"> </v>
          </cell>
          <cell r="Q566">
            <v>0</v>
          </cell>
          <cell r="S566" t="str">
            <v xml:space="preserve"> </v>
          </cell>
          <cell r="U566">
            <v>0</v>
          </cell>
        </row>
        <row r="568">
          <cell r="K568" t="e">
            <v>#REF!</v>
          </cell>
          <cell r="M568" t="e">
            <v>#REF!</v>
          </cell>
          <cell r="O568">
            <v>0</v>
          </cell>
          <cell r="Q568">
            <v>0</v>
          </cell>
          <cell r="S568">
            <v>0</v>
          </cell>
          <cell r="U568">
            <v>0</v>
          </cell>
        </row>
        <row r="570">
          <cell r="K570" t="str">
            <v xml:space="preserve"> </v>
          </cell>
          <cell r="M570">
            <v>0</v>
          </cell>
          <cell r="O570" t="e">
            <v>#REF!</v>
          </cell>
          <cell r="Q570" t="e">
            <v>#REF!</v>
          </cell>
          <cell r="S570" t="e">
            <v>#REF!</v>
          </cell>
          <cell r="U570" t="e">
            <v>#REF!</v>
          </cell>
        </row>
        <row r="571">
          <cell r="K571" t="str">
            <v xml:space="preserve"> </v>
          </cell>
          <cell r="M571">
            <v>0</v>
          </cell>
          <cell r="O571" t="e">
            <v>#REF!</v>
          </cell>
          <cell r="Q571" t="e">
            <v>#REF!</v>
          </cell>
          <cell r="S571" t="e">
            <v>#REF!</v>
          </cell>
          <cell r="U571" t="e">
            <v>#REF!</v>
          </cell>
        </row>
        <row r="572">
          <cell r="K572" t="str">
            <v xml:space="preserve"> </v>
          </cell>
          <cell r="M572">
            <v>0</v>
          </cell>
          <cell r="O572" t="e">
            <v>#DIV/0!</v>
          </cell>
          <cell r="Q572" t="e">
            <v>#DIV/0!</v>
          </cell>
          <cell r="S572" t="e">
            <v>#DIV/0!</v>
          </cell>
          <cell r="U572" t="e">
            <v>#DIV/0!</v>
          </cell>
        </row>
        <row r="573">
          <cell r="K573" t="str">
            <v xml:space="preserve"> </v>
          </cell>
          <cell r="M573">
            <v>0</v>
          </cell>
          <cell r="O573" t="e">
            <v>#DIV/0!</v>
          </cell>
          <cell r="Q573" t="e">
            <v>#DIV/0!</v>
          </cell>
          <cell r="S573" t="e">
            <v>#DIV/0!</v>
          </cell>
          <cell r="U573" t="e">
            <v>#DIV/0!</v>
          </cell>
        </row>
        <row r="574">
          <cell r="K574" t="str">
            <v xml:space="preserve"> </v>
          </cell>
          <cell r="M574">
            <v>0</v>
          </cell>
          <cell r="O574" t="str">
            <v xml:space="preserve"> </v>
          </cell>
          <cell r="Q574">
            <v>0</v>
          </cell>
          <cell r="S574">
            <v>0</v>
          </cell>
          <cell r="U574">
            <v>0</v>
          </cell>
        </row>
        <row r="575">
          <cell r="K575" t="str">
            <v xml:space="preserve"> </v>
          </cell>
          <cell r="M575">
            <v>0</v>
          </cell>
          <cell r="O575" t="str">
            <v xml:space="preserve"> </v>
          </cell>
          <cell r="Q575">
            <v>0</v>
          </cell>
          <cell r="S575">
            <v>0</v>
          </cell>
          <cell r="U575">
            <v>0</v>
          </cell>
        </row>
        <row r="577">
          <cell r="M577" t="e">
            <v>#REF!</v>
          </cell>
          <cell r="Q577" t="e">
            <v>#REF!</v>
          </cell>
          <cell r="U577" t="e">
            <v>#REF!</v>
          </cell>
        </row>
        <row r="578">
          <cell r="M578" t="e">
            <v>#REF!</v>
          </cell>
          <cell r="Q578" t="e">
            <v>#REF!</v>
          </cell>
          <cell r="U578" t="e">
            <v>#REF!</v>
          </cell>
        </row>
        <row r="579">
          <cell r="M579" t="e">
            <v>#REF!</v>
          </cell>
          <cell r="Q579" t="e">
            <v>#REF!</v>
          </cell>
          <cell r="U579" t="e">
            <v>#REF!</v>
          </cell>
        </row>
        <row r="580">
          <cell r="M580" t="e">
            <v>#REF!</v>
          </cell>
          <cell r="Q580" t="e">
            <v>#REF!</v>
          </cell>
          <cell r="U580" t="e">
            <v>#REF!</v>
          </cell>
        </row>
        <row r="581">
          <cell r="M581" t="e">
            <v>#REF!</v>
          </cell>
          <cell r="Q581" t="e">
            <v>#REF!</v>
          </cell>
          <cell r="U581" t="e">
            <v>#REF!</v>
          </cell>
        </row>
        <row r="582">
          <cell r="M582" t="e">
            <v>#REF!</v>
          </cell>
          <cell r="Q582" t="e">
            <v>#REF!</v>
          </cell>
          <cell r="U582" t="e">
            <v>#REF!</v>
          </cell>
        </row>
        <row r="583">
          <cell r="M583">
            <v>0</v>
          </cell>
          <cell r="Q583">
            <v>0</v>
          </cell>
          <cell r="U583">
            <v>0</v>
          </cell>
        </row>
        <row r="584">
          <cell r="M584">
            <v>0</v>
          </cell>
          <cell r="Q584" t="e">
            <v>#REF!</v>
          </cell>
          <cell r="U584" t="e">
            <v>#REF!</v>
          </cell>
        </row>
        <row r="585">
          <cell r="M585" t="e">
            <v>#REF!</v>
          </cell>
          <cell r="Q585" t="e">
            <v>#DIV/0!</v>
          </cell>
          <cell r="U585" t="e">
            <v>#DIV/0!</v>
          </cell>
        </row>
        <row r="586">
          <cell r="M586">
            <v>0</v>
          </cell>
          <cell r="Q586" t="e">
            <v>#DIV/0!</v>
          </cell>
          <cell r="U586" t="e">
            <v>#DIV/0!</v>
          </cell>
        </row>
        <row r="587">
          <cell r="M587">
            <v>0</v>
          </cell>
          <cell r="Q587">
            <v>0</v>
          </cell>
          <cell r="U587">
            <v>0</v>
          </cell>
        </row>
        <row r="588">
          <cell r="M588" t="e">
            <v>#REF!</v>
          </cell>
          <cell r="Q588" t="e">
            <v>#REF!</v>
          </cell>
          <cell r="U588" t="e">
            <v>#REF!</v>
          </cell>
        </row>
        <row r="589">
          <cell r="M589" t="e">
            <v>#REF!</v>
          </cell>
          <cell r="Q589">
            <v>0</v>
          </cell>
          <cell r="U589">
            <v>0</v>
          </cell>
        </row>
        <row r="590">
          <cell r="M590" t="e">
            <v>#REF!</v>
          </cell>
          <cell r="Q590">
            <v>0</v>
          </cell>
          <cell r="U590">
            <v>0</v>
          </cell>
        </row>
        <row r="591">
          <cell r="M591">
            <v>0</v>
          </cell>
          <cell r="Q591" t="e">
            <v>#REF!</v>
          </cell>
          <cell r="U591" t="e">
            <v>#REF!</v>
          </cell>
        </row>
        <row r="592">
          <cell r="M592">
            <v>0</v>
          </cell>
          <cell r="Q592">
            <v>0</v>
          </cell>
          <cell r="U592">
            <v>0</v>
          </cell>
        </row>
        <row r="593">
          <cell r="M593">
            <v>0</v>
          </cell>
          <cell r="Q593">
            <v>0</v>
          </cell>
          <cell r="U593">
            <v>0</v>
          </cell>
        </row>
        <row r="602">
          <cell r="K602">
            <v>264</v>
          </cell>
          <cell r="M602">
            <v>109208</v>
          </cell>
          <cell r="O602" t="str">
            <v xml:space="preserve"> </v>
          </cell>
          <cell r="Q602">
            <v>0</v>
          </cell>
          <cell r="S602" t="str">
            <v xml:space="preserve"> </v>
          </cell>
          <cell r="U602">
            <v>0</v>
          </cell>
        </row>
        <row r="603">
          <cell r="K603">
            <v>98</v>
          </cell>
          <cell r="M603">
            <v>854194</v>
          </cell>
          <cell r="O603" t="str">
            <v xml:space="preserve"> </v>
          </cell>
          <cell r="Q603">
            <v>0</v>
          </cell>
          <cell r="S603" t="str">
            <v xml:space="preserve"> </v>
          </cell>
          <cell r="U603">
            <v>0</v>
          </cell>
        </row>
        <row r="604">
          <cell r="K604">
            <v>195</v>
          </cell>
          <cell r="M604">
            <v>760559</v>
          </cell>
          <cell r="O604" t="str">
            <v xml:space="preserve"> </v>
          </cell>
          <cell r="Q604">
            <v>0</v>
          </cell>
          <cell r="S604" t="str">
            <v xml:space="preserve"> </v>
          </cell>
          <cell r="U604">
            <v>0</v>
          </cell>
        </row>
        <row r="606">
          <cell r="K606">
            <v>1.79</v>
          </cell>
          <cell r="M606">
            <v>2683330</v>
          </cell>
          <cell r="O606" t="str">
            <v xml:space="preserve"> </v>
          </cell>
          <cell r="Q606">
            <v>0</v>
          </cell>
          <cell r="S606" t="str">
            <v xml:space="preserve"> </v>
          </cell>
          <cell r="U606">
            <v>0</v>
          </cell>
        </row>
        <row r="607">
          <cell r="K607">
            <v>1.46</v>
          </cell>
          <cell r="M607">
            <v>2885027</v>
          </cell>
          <cell r="O607" t="str">
            <v xml:space="preserve"> </v>
          </cell>
          <cell r="Q607">
            <v>0</v>
          </cell>
          <cell r="S607" t="str">
            <v xml:space="preserve"> </v>
          </cell>
          <cell r="U607">
            <v>0</v>
          </cell>
        </row>
        <row r="609">
          <cell r="K609" t="e">
            <v>#REF!</v>
          </cell>
          <cell r="M609" t="e">
            <v>#REF!</v>
          </cell>
          <cell r="O609">
            <v>0</v>
          </cell>
          <cell r="Q609" t="e">
            <v>#REF!</v>
          </cell>
          <cell r="S609">
            <v>0</v>
          </cell>
          <cell r="U609" t="e">
            <v>#REF!</v>
          </cell>
        </row>
        <row r="610">
          <cell r="M610" t="e">
            <v>#REF!</v>
          </cell>
          <cell r="Q610">
            <v>0</v>
          </cell>
          <cell r="U610">
            <v>0</v>
          </cell>
        </row>
        <row r="612">
          <cell r="K612" t="str">
            <v xml:space="preserve"> </v>
          </cell>
          <cell r="M612">
            <v>0</v>
          </cell>
          <cell r="O612" t="e">
            <v>#REF!</v>
          </cell>
          <cell r="Q612" t="e">
            <v>#REF!</v>
          </cell>
          <cell r="S612" t="e">
            <v>#REF!</v>
          </cell>
          <cell r="U612" t="e">
            <v>#REF!</v>
          </cell>
        </row>
        <row r="613">
          <cell r="K613" t="str">
            <v xml:space="preserve"> </v>
          </cell>
          <cell r="M613">
            <v>0</v>
          </cell>
          <cell r="O613" t="e">
            <v>#REF!</v>
          </cell>
          <cell r="Q613" t="e">
            <v>#REF!</v>
          </cell>
          <cell r="S613" t="e">
            <v>#REF!</v>
          </cell>
          <cell r="U613" t="e">
            <v>#REF!</v>
          </cell>
        </row>
        <row r="614">
          <cell r="K614" t="str">
            <v xml:space="preserve"> </v>
          </cell>
          <cell r="M614">
            <v>0</v>
          </cell>
          <cell r="O614" t="e">
            <v>#DIV/0!</v>
          </cell>
          <cell r="Q614" t="e">
            <v>#DIV/0!</v>
          </cell>
          <cell r="S614" t="e">
            <v>#DIV/0!</v>
          </cell>
          <cell r="U614" t="e">
            <v>#DIV/0!</v>
          </cell>
        </row>
        <row r="615">
          <cell r="K615" t="str">
            <v xml:space="preserve"> </v>
          </cell>
          <cell r="M615">
            <v>0</v>
          </cell>
          <cell r="O615" t="str">
            <v xml:space="preserve"> </v>
          </cell>
          <cell r="Q615">
            <v>0</v>
          </cell>
          <cell r="S615">
            <v>0</v>
          </cell>
          <cell r="U615">
            <v>0</v>
          </cell>
        </row>
        <row r="616">
          <cell r="K616" t="str">
            <v xml:space="preserve"> </v>
          </cell>
          <cell r="M616">
            <v>0</v>
          </cell>
          <cell r="O616" t="str">
            <v xml:space="preserve"> </v>
          </cell>
          <cell r="Q616">
            <v>0</v>
          </cell>
          <cell r="S616">
            <v>0</v>
          </cell>
          <cell r="U616">
            <v>0</v>
          </cell>
        </row>
        <row r="620">
          <cell r="M620">
            <v>-18</v>
          </cell>
          <cell r="Q620">
            <v>0</v>
          </cell>
          <cell r="U620">
            <v>0</v>
          </cell>
        </row>
        <row r="621">
          <cell r="M621">
            <v>-56</v>
          </cell>
          <cell r="Q621">
            <v>0</v>
          </cell>
          <cell r="U621">
            <v>0</v>
          </cell>
        </row>
        <row r="622">
          <cell r="M622">
            <v>-140</v>
          </cell>
          <cell r="Q622">
            <v>0</v>
          </cell>
          <cell r="U622">
            <v>0</v>
          </cell>
        </row>
        <row r="623">
          <cell r="M623">
            <v>-151</v>
          </cell>
          <cell r="Q623">
            <v>0</v>
          </cell>
          <cell r="U623">
            <v>0</v>
          </cell>
        </row>
        <row r="624">
          <cell r="M624">
            <v>-657</v>
          </cell>
          <cell r="Q624">
            <v>0</v>
          </cell>
          <cell r="U624">
            <v>0</v>
          </cell>
        </row>
        <row r="625">
          <cell r="M625" t="e">
            <v>#REF!</v>
          </cell>
          <cell r="Q625">
            <v>0</v>
          </cell>
          <cell r="U625">
            <v>0</v>
          </cell>
        </row>
        <row r="626">
          <cell r="M626" t="e">
            <v>#REF!</v>
          </cell>
          <cell r="Q626">
            <v>0</v>
          </cell>
          <cell r="U626">
            <v>0</v>
          </cell>
        </row>
        <row r="627">
          <cell r="M627">
            <v>0</v>
          </cell>
          <cell r="Q627" t="e">
            <v>#REF!</v>
          </cell>
          <cell r="U627" t="e">
            <v>#REF!</v>
          </cell>
        </row>
        <row r="628">
          <cell r="M628">
            <v>0</v>
          </cell>
          <cell r="Q628" t="e">
            <v>#REF!</v>
          </cell>
          <cell r="U628" t="e">
            <v>#REF!</v>
          </cell>
        </row>
        <row r="629">
          <cell r="M629">
            <v>0</v>
          </cell>
          <cell r="Q629" t="e">
            <v>#DIV/0!</v>
          </cell>
          <cell r="U629" t="e">
            <v>#DIV/0!</v>
          </cell>
        </row>
        <row r="630">
          <cell r="K630" t="str">
            <v xml:space="preserve"> </v>
          </cell>
          <cell r="M630">
            <v>0</v>
          </cell>
          <cell r="O630" t="e">
            <v>#DIV/0!</v>
          </cell>
          <cell r="Q630" t="e">
            <v>#DIV/0!</v>
          </cell>
          <cell r="S630" t="e">
            <v>#DIV/0!</v>
          </cell>
          <cell r="U630" t="e">
            <v>#DIV/0!</v>
          </cell>
        </row>
        <row r="631">
          <cell r="K631">
            <v>-30</v>
          </cell>
          <cell r="M631">
            <v>-16058</v>
          </cell>
          <cell r="Q631">
            <v>0</v>
          </cell>
          <cell r="U631">
            <v>0</v>
          </cell>
        </row>
        <row r="632">
          <cell r="M632">
            <v>0</v>
          </cell>
          <cell r="Q632">
            <v>0</v>
          </cell>
          <cell r="U632">
            <v>0</v>
          </cell>
        </row>
        <row r="633">
          <cell r="M633">
            <v>0</v>
          </cell>
          <cell r="Q633">
            <v>0</v>
          </cell>
          <cell r="U633">
            <v>0</v>
          </cell>
        </row>
        <row r="644">
          <cell r="C644">
            <v>389.06666666666672</v>
          </cell>
        </row>
        <row r="645">
          <cell r="C645">
            <v>7908.9999999999536</v>
          </cell>
        </row>
        <row r="646">
          <cell r="C646">
            <v>3359.0333333333369</v>
          </cell>
        </row>
        <row r="648">
          <cell r="C648">
            <v>1361738.5</v>
          </cell>
        </row>
        <row r="649">
          <cell r="C649">
            <v>1673144</v>
          </cell>
        </row>
        <row r="651">
          <cell r="C651">
            <v>2302073.5</v>
          </cell>
        </row>
        <row r="652">
          <cell r="C652">
            <v>3562.6666666666692</v>
          </cell>
        </row>
        <row r="654">
          <cell r="C654">
            <v>364977559.51704049</v>
          </cell>
        </row>
        <row r="655">
          <cell r="C655">
            <v>452336004.29786551</v>
          </cell>
        </row>
        <row r="656">
          <cell r="C656">
            <v>391011.43333333306</v>
          </cell>
        </row>
        <row r="660">
          <cell r="C660">
            <v>7</v>
          </cell>
        </row>
        <row r="661">
          <cell r="C661">
            <v>40.89999999999997</v>
          </cell>
        </row>
        <row r="662">
          <cell r="C662">
            <v>71.866666666666703</v>
          </cell>
        </row>
        <row r="663">
          <cell r="C663">
            <v>6443</v>
          </cell>
        </row>
        <row r="664">
          <cell r="C664">
            <v>44991</v>
          </cell>
        </row>
        <row r="665">
          <cell r="C665">
            <v>34590</v>
          </cell>
        </row>
        <row r="666">
          <cell r="C666">
            <v>307</v>
          </cell>
        </row>
        <row r="667">
          <cell r="C667">
            <v>4148839.9999999972</v>
          </cell>
        </row>
        <row r="668">
          <cell r="C668">
            <v>8404540.0000000037</v>
          </cell>
        </row>
        <row r="669">
          <cell r="C669">
            <v>7796.8333333333294</v>
          </cell>
        </row>
        <row r="670">
          <cell r="C670">
            <v>119.76666666666668</v>
          </cell>
        </row>
        <row r="671">
          <cell r="C671">
            <v>51494</v>
          </cell>
        </row>
        <row r="682">
          <cell r="C682">
            <v>24.6</v>
          </cell>
        </row>
        <row r="683">
          <cell r="C683">
            <v>807.26666666666597</v>
          </cell>
        </row>
        <row r="684">
          <cell r="C684">
            <v>541.26666666666597</v>
          </cell>
        </row>
        <row r="686">
          <cell r="C686">
            <v>137328.5</v>
          </cell>
        </row>
        <row r="687">
          <cell r="C687">
            <v>302902</v>
          </cell>
        </row>
        <row r="689">
          <cell r="C689">
            <v>340651</v>
          </cell>
        </row>
        <row r="690">
          <cell r="C690">
            <v>17.5</v>
          </cell>
        </row>
        <row r="692">
          <cell r="C692">
            <v>41625753.333333328</v>
          </cell>
        </row>
        <row r="693">
          <cell r="C693">
            <v>63576818.666666672</v>
          </cell>
        </row>
        <row r="694">
          <cell r="C694">
            <v>103480.49999999997</v>
          </cell>
        </row>
        <row r="698">
          <cell r="C698">
            <v>0</v>
          </cell>
        </row>
        <row r="699">
          <cell r="C699">
            <v>16.2</v>
          </cell>
        </row>
        <row r="700">
          <cell r="C700">
            <v>0</v>
          </cell>
        </row>
        <row r="701">
          <cell r="C701">
            <v>2032</v>
          </cell>
        </row>
        <row r="702">
          <cell r="C702">
            <v>0</v>
          </cell>
        </row>
        <row r="703">
          <cell r="C703">
            <v>1286</v>
          </cell>
        </row>
        <row r="704">
          <cell r="C704">
            <v>0</v>
          </cell>
        </row>
        <row r="705">
          <cell r="C705">
            <v>490733.33333333302</v>
          </cell>
        </row>
        <row r="706">
          <cell r="C706">
            <v>21066.666666666977</v>
          </cell>
        </row>
        <row r="707">
          <cell r="C707">
            <v>955.13333333333298</v>
          </cell>
        </row>
        <row r="708">
          <cell r="C708">
            <v>16.2</v>
          </cell>
        </row>
        <row r="709">
          <cell r="C709">
            <v>2032</v>
          </cell>
        </row>
        <row r="720">
          <cell r="K720">
            <v>0</v>
          </cell>
          <cell r="M720">
            <v>0</v>
          </cell>
          <cell r="O720" t="str">
            <v xml:space="preserve"> </v>
          </cell>
          <cell r="Q720">
            <v>0</v>
          </cell>
          <cell r="S720" t="str">
            <v xml:space="preserve"> </v>
          </cell>
          <cell r="U720">
            <v>0</v>
          </cell>
        </row>
        <row r="722">
          <cell r="K722">
            <v>0</v>
          </cell>
          <cell r="M722">
            <v>0</v>
          </cell>
          <cell r="O722" t="str">
            <v xml:space="preserve"> </v>
          </cell>
          <cell r="Q722">
            <v>0</v>
          </cell>
          <cell r="S722" t="str">
            <v xml:space="preserve"> </v>
          </cell>
          <cell r="U722">
            <v>0</v>
          </cell>
        </row>
        <row r="723">
          <cell r="K723">
            <v>370</v>
          </cell>
          <cell r="M723">
            <v>159614</v>
          </cell>
          <cell r="O723" t="str">
            <v xml:space="preserve"> </v>
          </cell>
          <cell r="Q723">
            <v>0</v>
          </cell>
          <cell r="S723" t="str">
            <v xml:space="preserve"> </v>
          </cell>
          <cell r="U723">
            <v>0</v>
          </cell>
        </row>
        <row r="724">
          <cell r="K724">
            <v>1504</v>
          </cell>
          <cell r="M724">
            <v>20055</v>
          </cell>
          <cell r="O724" t="str">
            <v xml:space="preserve"> </v>
          </cell>
          <cell r="Q724">
            <v>0</v>
          </cell>
          <cell r="S724" t="str">
            <v xml:space="preserve"> </v>
          </cell>
          <cell r="U724">
            <v>0</v>
          </cell>
        </row>
        <row r="729">
          <cell r="K729">
            <v>26.02</v>
          </cell>
          <cell r="M729">
            <v>83288</v>
          </cell>
          <cell r="O729" t="str">
            <v xml:space="preserve"> </v>
          </cell>
          <cell r="Q729">
            <v>0</v>
          </cell>
          <cell r="S729" t="str">
            <v xml:space="preserve"> </v>
          </cell>
          <cell r="U729">
            <v>0</v>
          </cell>
        </row>
        <row r="731">
          <cell r="K731">
            <v>26.02</v>
          </cell>
          <cell r="M731">
            <v>1384699</v>
          </cell>
          <cell r="O731" t="str">
            <v xml:space="preserve"> </v>
          </cell>
          <cell r="Q731">
            <v>0</v>
          </cell>
          <cell r="S731" t="str">
            <v xml:space="preserve"> </v>
          </cell>
          <cell r="U731">
            <v>0</v>
          </cell>
        </row>
        <row r="732">
          <cell r="K732">
            <v>18.101388370764003</v>
          </cell>
          <cell r="M732">
            <v>738882</v>
          </cell>
          <cell r="O732" t="str">
            <v xml:space="preserve"> </v>
          </cell>
          <cell r="Q732">
            <v>0</v>
          </cell>
          <cell r="S732" t="str">
            <v xml:space="preserve"> </v>
          </cell>
          <cell r="U732">
            <v>0</v>
          </cell>
        </row>
        <row r="733">
          <cell r="K733">
            <v>14.155824964645021</v>
          </cell>
          <cell r="M733">
            <v>75215</v>
          </cell>
          <cell r="O733" t="str">
            <v xml:space="preserve"> </v>
          </cell>
          <cell r="Q733">
            <v>0</v>
          </cell>
          <cell r="S733" t="str">
            <v xml:space="preserve"> </v>
          </cell>
          <cell r="U733">
            <v>0</v>
          </cell>
        </row>
        <row r="734">
          <cell r="K734">
            <v>78.06</v>
          </cell>
          <cell r="M734">
            <v>43693</v>
          </cell>
          <cell r="O734" t="str">
            <v xml:space="preserve"> </v>
          </cell>
          <cell r="Q734">
            <v>0</v>
          </cell>
          <cell r="S734" t="str">
            <v xml:space="preserve"> </v>
          </cell>
          <cell r="U734">
            <v>0</v>
          </cell>
        </row>
        <row r="735">
          <cell r="K735">
            <v>156.12</v>
          </cell>
          <cell r="M735">
            <v>153714</v>
          </cell>
          <cell r="O735" t="str">
            <v xml:space="preserve"> </v>
          </cell>
          <cell r="Q735">
            <v>0</v>
          </cell>
          <cell r="S735" t="str">
            <v xml:space="preserve"> </v>
          </cell>
          <cell r="U735">
            <v>0</v>
          </cell>
        </row>
        <row r="737">
          <cell r="M737">
            <v>-1041</v>
          </cell>
          <cell r="Q737">
            <v>0</v>
          </cell>
          <cell r="U737">
            <v>0</v>
          </cell>
        </row>
        <row r="738">
          <cell r="M738">
            <v>-10715</v>
          </cell>
          <cell r="Q738">
            <v>0</v>
          </cell>
          <cell r="U738">
            <v>0</v>
          </cell>
        </row>
        <row r="740">
          <cell r="K740" t="e">
            <v>#REF!</v>
          </cell>
          <cell r="M740" t="e">
            <v>#REF!</v>
          </cell>
          <cell r="O740" t="e">
            <v>#DIV/0!</v>
          </cell>
          <cell r="Q740" t="e">
            <v>#DIV/0!</v>
          </cell>
          <cell r="S740" t="e">
            <v>#DIV/0!</v>
          </cell>
          <cell r="U740" t="e">
            <v>#DIV/0!</v>
          </cell>
        </row>
        <row r="741">
          <cell r="K741" t="str">
            <v xml:space="preserve"> </v>
          </cell>
          <cell r="M741">
            <v>0</v>
          </cell>
          <cell r="O741" t="e">
            <v>#DIV/0!</v>
          </cell>
          <cell r="Q741" t="e">
            <v>#DIV/0!</v>
          </cell>
          <cell r="S741" t="e">
            <v>#DIV/0!</v>
          </cell>
          <cell r="U741" t="e">
            <v>#DIV/0!</v>
          </cell>
        </row>
        <row r="742">
          <cell r="K742" t="str">
            <v xml:space="preserve"> </v>
          </cell>
          <cell r="M742">
            <v>0</v>
          </cell>
          <cell r="O742" t="str">
            <v xml:space="preserve"> </v>
          </cell>
          <cell r="S742">
            <v>0</v>
          </cell>
          <cell r="U742">
            <v>0</v>
          </cell>
        </row>
        <row r="745">
          <cell r="M745">
            <v>0</v>
          </cell>
          <cell r="Q745">
            <v>0</v>
          </cell>
          <cell r="U745">
            <v>0</v>
          </cell>
        </row>
        <row r="747">
          <cell r="M747">
            <v>0</v>
          </cell>
          <cell r="Q747">
            <v>0</v>
          </cell>
          <cell r="U747">
            <v>0</v>
          </cell>
        </row>
        <row r="748">
          <cell r="M748">
            <v>0</v>
          </cell>
          <cell r="Q748">
            <v>0</v>
          </cell>
          <cell r="U748">
            <v>0</v>
          </cell>
        </row>
        <row r="749">
          <cell r="M749">
            <v>0</v>
          </cell>
          <cell r="Q749">
            <v>0</v>
          </cell>
          <cell r="U749">
            <v>0</v>
          </cell>
        </row>
        <row r="750">
          <cell r="M750">
            <v>0</v>
          </cell>
          <cell r="Q750">
            <v>0</v>
          </cell>
          <cell r="U750">
            <v>0</v>
          </cell>
        </row>
        <row r="752">
          <cell r="M752">
            <v>-10</v>
          </cell>
          <cell r="Q752">
            <v>0</v>
          </cell>
          <cell r="U752">
            <v>0</v>
          </cell>
        </row>
        <row r="753">
          <cell r="M753">
            <v>0</v>
          </cell>
          <cell r="Q753">
            <v>0</v>
          </cell>
          <cell r="U753">
            <v>0</v>
          </cell>
        </row>
        <row r="754">
          <cell r="M754">
            <v>0</v>
          </cell>
          <cell r="Q754">
            <v>0</v>
          </cell>
          <cell r="U754">
            <v>0</v>
          </cell>
        </row>
        <row r="755">
          <cell r="M755">
            <v>0</v>
          </cell>
          <cell r="Q755">
            <v>0</v>
          </cell>
          <cell r="U755">
            <v>0</v>
          </cell>
        </row>
        <row r="756">
          <cell r="M756">
            <v>0</v>
          </cell>
          <cell r="Q756">
            <v>0</v>
          </cell>
          <cell r="U756">
            <v>0</v>
          </cell>
        </row>
        <row r="758">
          <cell r="M758">
            <v>0</v>
          </cell>
          <cell r="Q758">
            <v>0</v>
          </cell>
          <cell r="U758">
            <v>0</v>
          </cell>
        </row>
        <row r="759">
          <cell r="M759">
            <v>0</v>
          </cell>
          <cell r="Q759">
            <v>0</v>
          </cell>
          <cell r="U759">
            <v>0</v>
          </cell>
        </row>
        <row r="761">
          <cell r="M761" t="e">
            <v>#REF!</v>
          </cell>
          <cell r="Q761" t="e">
            <v>#DIV/0!</v>
          </cell>
          <cell r="U761" t="e">
            <v>#DIV/0!</v>
          </cell>
        </row>
        <row r="762">
          <cell r="M762">
            <v>0</v>
          </cell>
          <cell r="Q762" t="e">
            <v>#DIV/0!</v>
          </cell>
          <cell r="U762" t="e">
            <v>#DIV/0!</v>
          </cell>
        </row>
        <row r="763">
          <cell r="K763" t="str">
            <v xml:space="preserve"> </v>
          </cell>
          <cell r="M763">
            <v>0</v>
          </cell>
          <cell r="O763" t="e">
            <v>#DIV/0!</v>
          </cell>
          <cell r="Q763" t="e">
            <v>#DIV/0!</v>
          </cell>
          <cell r="S763" t="e">
            <v>#DIV/0!</v>
          </cell>
          <cell r="U763" t="e">
            <v>#DIV/0!</v>
          </cell>
        </row>
        <row r="764">
          <cell r="K764">
            <v>-30</v>
          </cell>
          <cell r="M764">
            <v>-137</v>
          </cell>
          <cell r="Q764">
            <v>0</v>
          </cell>
          <cell r="U764">
            <v>0</v>
          </cell>
        </row>
        <row r="765">
          <cell r="M765">
            <v>0</v>
          </cell>
          <cell r="Q765">
            <v>0</v>
          </cell>
          <cell r="U765">
            <v>0</v>
          </cell>
        </row>
        <row r="767">
          <cell r="M767" t="e">
            <v>#DIV/0!</v>
          </cell>
          <cell r="Q767" t="e">
            <v>#DIV/0!</v>
          </cell>
          <cell r="U767" t="e">
            <v>#DIV/0!</v>
          </cell>
        </row>
        <row r="774">
          <cell r="C774">
            <v>585.32901446738447</v>
          </cell>
        </row>
        <row r="776">
          <cell r="C776">
            <v>2639.7847546294379</v>
          </cell>
        </row>
        <row r="777">
          <cell r="C777">
            <v>314.59706558952797</v>
          </cell>
        </row>
        <row r="778">
          <cell r="C778">
            <v>10.9999976307206</v>
          </cell>
        </row>
        <row r="780">
          <cell r="C780">
            <v>26978.440555555677</v>
          </cell>
        </row>
        <row r="781">
          <cell r="C781">
            <v>3789</v>
          </cell>
        </row>
        <row r="783">
          <cell r="C783">
            <v>2076.8587101006215</v>
          </cell>
        </row>
        <row r="785">
          <cell r="C785">
            <v>39873.252848561533</v>
          </cell>
        </row>
        <row r="786">
          <cell r="C786">
            <v>29185.4347915853</v>
          </cell>
        </row>
        <row r="787">
          <cell r="C787">
            <v>4458.9991006743103</v>
          </cell>
        </row>
        <row r="788">
          <cell r="C788">
            <v>287.38362640647603</v>
          </cell>
        </row>
        <row r="789">
          <cell r="C789">
            <v>596.26328693931896</v>
          </cell>
        </row>
        <row r="791">
          <cell r="C791">
            <v>13.885153858261599</v>
          </cell>
        </row>
        <row r="792">
          <cell r="C792">
            <v>218.78375922302399</v>
          </cell>
        </row>
        <row r="794">
          <cell r="C794">
            <v>110142584.89494899</v>
          </cell>
        </row>
        <row r="795">
          <cell r="C795">
            <v>43439</v>
          </cell>
        </row>
        <row r="798">
          <cell r="C798">
            <v>0</v>
          </cell>
        </row>
        <row r="800">
          <cell r="C800">
            <v>1.0000071591230999</v>
          </cell>
        </row>
        <row r="801">
          <cell r="C801">
            <v>0</v>
          </cell>
        </row>
        <row r="802">
          <cell r="C802">
            <v>0</v>
          </cell>
        </row>
        <row r="803">
          <cell r="C803">
            <v>0</v>
          </cell>
        </row>
        <row r="805">
          <cell r="C805">
            <v>38.0002720466778</v>
          </cell>
        </row>
        <row r="806">
          <cell r="C806">
            <v>0</v>
          </cell>
        </row>
        <row r="807">
          <cell r="C807">
            <v>0</v>
          </cell>
        </row>
        <row r="814">
          <cell r="C814">
            <v>10034</v>
          </cell>
        </row>
        <row r="816">
          <cell r="C816">
            <v>12</v>
          </cell>
        </row>
        <row r="817">
          <cell r="C817">
            <v>456.00326456013363</v>
          </cell>
        </row>
        <row r="827">
          <cell r="C827">
            <v>434.48258292673</v>
          </cell>
        </row>
        <row r="829">
          <cell r="C829">
            <v>1120.6084940984899</v>
          </cell>
        </row>
        <row r="830">
          <cell r="C830">
            <v>116.7917084633</v>
          </cell>
        </row>
        <row r="831">
          <cell r="C831">
            <v>2.3342464038064201</v>
          </cell>
        </row>
        <row r="833">
          <cell r="C833">
            <v>12986.161111111121</v>
          </cell>
        </row>
        <row r="834">
          <cell r="C834">
            <v>2055</v>
          </cell>
        </row>
        <row r="836">
          <cell r="C836">
            <v>1124.0429012132199</v>
          </cell>
        </row>
        <row r="838">
          <cell r="C838">
            <v>13343.474759320199</v>
          </cell>
        </row>
        <row r="839">
          <cell r="C839">
            <v>11633.663662691</v>
          </cell>
        </row>
        <row r="840">
          <cell r="C840">
            <v>854.37523643290297</v>
          </cell>
        </row>
        <row r="841">
          <cell r="C841">
            <v>272.36067141268398</v>
          </cell>
        </row>
        <row r="842">
          <cell r="C842">
            <v>388.32518925146098</v>
          </cell>
        </row>
        <row r="844">
          <cell r="C844">
            <v>26.1506861099434</v>
          </cell>
        </row>
        <row r="845">
          <cell r="C845">
            <v>193.01451727485201</v>
          </cell>
        </row>
        <row r="847">
          <cell r="C847">
            <v>48181287</v>
          </cell>
        </row>
        <row r="848">
          <cell r="C848">
            <v>16797</v>
          </cell>
        </row>
        <row r="882">
          <cell r="C882">
            <v>12</v>
          </cell>
          <cell r="M882">
            <v>16932</v>
          </cell>
          <cell r="Q882">
            <v>0</v>
          </cell>
          <cell r="U882">
            <v>0</v>
          </cell>
        </row>
        <row r="883">
          <cell r="C883">
            <v>0</v>
          </cell>
          <cell r="M883">
            <v>0</v>
          </cell>
          <cell r="Q883">
            <v>0</v>
          </cell>
          <cell r="U883">
            <v>0</v>
          </cell>
        </row>
        <row r="885">
          <cell r="C885">
            <v>23896</v>
          </cell>
          <cell r="M885">
            <v>26764</v>
          </cell>
          <cell r="Q885">
            <v>0</v>
          </cell>
          <cell r="U885">
            <v>0</v>
          </cell>
        </row>
        <row r="886">
          <cell r="C886">
            <v>0</v>
          </cell>
          <cell r="M886">
            <v>0</v>
          </cell>
          <cell r="Q886">
            <v>0</v>
          </cell>
          <cell r="U886">
            <v>0</v>
          </cell>
        </row>
        <row r="887">
          <cell r="C887">
            <v>19015</v>
          </cell>
          <cell r="M887" t="e">
            <v>#DIV/0!</v>
          </cell>
          <cell r="Q887" t="e">
            <v>#DIV/0!</v>
          </cell>
          <cell r="U887" t="e">
            <v>#DIV/0!</v>
          </cell>
        </row>
        <row r="889">
          <cell r="C889">
            <v>2245825</v>
          </cell>
          <cell r="M889">
            <v>0</v>
          </cell>
          <cell r="Q889" t="e">
            <v>#DIV/0!</v>
          </cell>
          <cell r="U889" t="e">
            <v>#DIV/0!</v>
          </cell>
        </row>
        <row r="890">
          <cell r="C890">
            <v>0</v>
          </cell>
          <cell r="M890">
            <v>0</v>
          </cell>
          <cell r="Q890" t="e">
            <v>#DIV/0!</v>
          </cell>
          <cell r="U890" t="e">
            <v>#DIV/0!</v>
          </cell>
        </row>
        <row r="891">
          <cell r="C891">
            <v>0</v>
          </cell>
          <cell r="M891">
            <v>0</v>
          </cell>
          <cell r="Q891">
            <v>0</v>
          </cell>
          <cell r="U891">
            <v>0</v>
          </cell>
        </row>
        <row r="892">
          <cell r="C892">
            <v>4985</v>
          </cell>
          <cell r="M892" t="e">
            <v>#DIV/0!</v>
          </cell>
          <cell r="Q892" t="e">
            <v>#DIV/0!</v>
          </cell>
          <cell r="U892" t="e">
            <v>#DIV/0!</v>
          </cell>
        </row>
        <row r="893">
          <cell r="C893">
            <v>100</v>
          </cell>
          <cell r="M893" t="e">
            <v>#DIV/0!</v>
          </cell>
          <cell r="Q893" t="e">
            <v>#DIV/0!</v>
          </cell>
          <cell r="U893" t="e">
            <v>#DIV/0!</v>
          </cell>
        </row>
        <row r="894">
          <cell r="C894">
            <v>175</v>
          </cell>
          <cell r="M894">
            <v>0</v>
          </cell>
          <cell r="Q894" t="e">
            <v>#DIV/0!</v>
          </cell>
          <cell r="U894" t="e">
            <v>#DIV/0!</v>
          </cell>
        </row>
        <row r="895">
          <cell r="M895">
            <v>0</v>
          </cell>
          <cell r="Q895">
            <v>0</v>
          </cell>
          <cell r="U895">
            <v>0</v>
          </cell>
        </row>
        <row r="941">
          <cell r="K941">
            <v>1411</v>
          </cell>
          <cell r="M941">
            <v>919288</v>
          </cell>
          <cell r="O941" t="str">
            <v xml:space="preserve"> </v>
          </cell>
          <cell r="Q941">
            <v>0</v>
          </cell>
          <cell r="S941" t="str">
            <v xml:space="preserve"> </v>
          </cell>
          <cell r="U941">
            <v>0</v>
          </cell>
        </row>
        <row r="942">
          <cell r="K942">
            <v>1703</v>
          </cell>
          <cell r="M942">
            <v>0</v>
          </cell>
          <cell r="O942" t="str">
            <v xml:space="preserve"> </v>
          </cell>
          <cell r="Q942">
            <v>0</v>
          </cell>
          <cell r="S942" t="str">
            <v xml:space="preserve"> </v>
          </cell>
          <cell r="U942">
            <v>0</v>
          </cell>
        </row>
        <row r="944">
          <cell r="K944">
            <v>1.1200000000000001</v>
          </cell>
          <cell r="M944">
            <v>1032057</v>
          </cell>
          <cell r="O944" t="str">
            <v xml:space="preserve"> </v>
          </cell>
          <cell r="Q944">
            <v>0</v>
          </cell>
          <cell r="S944" t="str">
            <v xml:space="preserve"> </v>
          </cell>
          <cell r="U944">
            <v>0</v>
          </cell>
        </row>
        <row r="945">
          <cell r="K945">
            <v>1.01</v>
          </cell>
          <cell r="M945">
            <v>0</v>
          </cell>
          <cell r="O945" t="str">
            <v xml:space="preserve"> </v>
          </cell>
          <cell r="Q945">
            <v>0</v>
          </cell>
          <cell r="S945" t="str">
            <v xml:space="preserve"> </v>
          </cell>
          <cell r="U945">
            <v>0</v>
          </cell>
        </row>
        <row r="946">
          <cell r="K946" t="e">
            <v>#DIV/0!</v>
          </cell>
          <cell r="M946" t="e">
            <v>#DIV/0!</v>
          </cell>
          <cell r="O946" t="e">
            <v>#DIV/0!</v>
          </cell>
          <cell r="Q946" t="e">
            <v>#DIV/0!</v>
          </cell>
          <cell r="S946" t="e">
            <v>#DIV/0!</v>
          </cell>
          <cell r="U946" t="e">
            <v>#DIV/0!</v>
          </cell>
        </row>
        <row r="948">
          <cell r="K948" t="str">
            <v xml:space="preserve"> </v>
          </cell>
          <cell r="M948">
            <v>0</v>
          </cell>
          <cell r="O948" t="e">
            <v>#DIV/0!</v>
          </cell>
          <cell r="Q948" t="e">
            <v>#DIV/0!</v>
          </cell>
          <cell r="S948" t="e">
            <v>#DIV/0!</v>
          </cell>
          <cell r="U948" t="e">
            <v>#DIV/0!</v>
          </cell>
        </row>
        <row r="949">
          <cell r="K949" t="str">
            <v xml:space="preserve"> </v>
          </cell>
          <cell r="M949">
            <v>0</v>
          </cell>
          <cell r="O949" t="e">
            <v>#DIV/0!</v>
          </cell>
          <cell r="Q949" t="e">
            <v>#DIV/0!</v>
          </cell>
          <cell r="S949" t="e">
            <v>#DIV/0!</v>
          </cell>
          <cell r="U949" t="e">
            <v>#DIV/0!</v>
          </cell>
        </row>
        <row r="950">
          <cell r="K950" t="str">
            <v xml:space="preserve"> </v>
          </cell>
          <cell r="M950">
            <v>0</v>
          </cell>
          <cell r="O950" t="str">
            <v xml:space="preserve"> </v>
          </cell>
          <cell r="Q950">
            <v>0</v>
          </cell>
          <cell r="S950">
            <v>0</v>
          </cell>
          <cell r="U950">
            <v>0</v>
          </cell>
        </row>
        <row r="961">
          <cell r="C961">
            <v>318.69696969696997</v>
          </cell>
        </row>
        <row r="962">
          <cell r="C962">
            <v>0</v>
          </cell>
        </row>
        <row r="964">
          <cell r="C964">
            <v>384073</v>
          </cell>
        </row>
        <row r="965">
          <cell r="C965">
            <v>0</v>
          </cell>
        </row>
        <row r="966">
          <cell r="C966">
            <v>287401.24137931003</v>
          </cell>
        </row>
        <row r="968">
          <cell r="C968">
            <v>125244965.26665136</v>
          </cell>
        </row>
        <row r="969">
          <cell r="C969">
            <v>30465.6363636364</v>
          </cell>
        </row>
        <row r="979">
          <cell r="C979">
            <v>332.81818181818198</v>
          </cell>
        </row>
        <row r="980">
          <cell r="C980">
            <v>0</v>
          </cell>
        </row>
        <row r="982">
          <cell r="C982">
            <v>537406.793103448</v>
          </cell>
        </row>
        <row r="983">
          <cell r="C983">
            <v>0</v>
          </cell>
        </row>
        <row r="984">
          <cell r="C984">
            <v>465132.48275862099</v>
          </cell>
        </row>
        <row r="986">
          <cell r="C986">
            <v>209700450</v>
          </cell>
        </row>
        <row r="987">
          <cell r="C987">
            <v>129089.24242424199</v>
          </cell>
        </row>
        <row r="997">
          <cell r="K997">
            <v>1443</v>
          </cell>
          <cell r="M997">
            <v>188071</v>
          </cell>
          <cell r="O997" t="str">
            <v xml:space="preserve"> </v>
          </cell>
          <cell r="Q997">
            <v>0</v>
          </cell>
          <cell r="S997" t="str">
            <v xml:space="preserve"> </v>
          </cell>
          <cell r="U997">
            <v>0</v>
          </cell>
        </row>
        <row r="998">
          <cell r="K998">
            <v>1736</v>
          </cell>
          <cell r="M998">
            <v>0</v>
          </cell>
          <cell r="O998" t="str">
            <v xml:space="preserve"> </v>
          </cell>
          <cell r="Q998">
            <v>0</v>
          </cell>
          <cell r="S998" t="str">
            <v xml:space="preserve"> </v>
          </cell>
          <cell r="U998">
            <v>0</v>
          </cell>
        </row>
        <row r="1000">
          <cell r="K1000">
            <v>0.56999999999999995</v>
          </cell>
          <cell r="M1000">
            <v>131628</v>
          </cell>
          <cell r="O1000" t="str">
            <v xml:space="preserve"> </v>
          </cell>
          <cell r="Q1000">
            <v>0</v>
          </cell>
          <cell r="S1000" t="str">
            <v xml:space="preserve"> </v>
          </cell>
          <cell r="U1000">
            <v>0</v>
          </cell>
        </row>
        <row r="1001">
          <cell r="K1001">
            <v>0.46</v>
          </cell>
          <cell r="M1001">
            <v>0</v>
          </cell>
          <cell r="O1001" t="str">
            <v xml:space="preserve"> </v>
          </cell>
          <cell r="Q1001">
            <v>0</v>
          </cell>
          <cell r="S1001" t="str">
            <v xml:space="preserve"> </v>
          </cell>
          <cell r="U1001">
            <v>0</v>
          </cell>
        </row>
        <row r="1002">
          <cell r="K1002" t="e">
            <v>#DIV/0!</v>
          </cell>
          <cell r="M1002" t="e">
            <v>#DIV/0!</v>
          </cell>
          <cell r="O1002" t="e">
            <v>#DIV/0!</v>
          </cell>
          <cell r="Q1002" t="e">
            <v>#DIV/0!</v>
          </cell>
          <cell r="S1002" t="e">
            <v>#DIV/0!</v>
          </cell>
          <cell r="U1002" t="e">
            <v>#DIV/0!</v>
          </cell>
        </row>
        <row r="1004">
          <cell r="K1004" t="str">
            <v xml:space="preserve"> </v>
          </cell>
          <cell r="M1004">
            <v>0</v>
          </cell>
          <cell r="O1004" t="e">
            <v>#DIV/0!</v>
          </cell>
          <cell r="Q1004" t="e">
            <v>#DIV/0!</v>
          </cell>
          <cell r="S1004" t="e">
            <v>#DIV/0!</v>
          </cell>
          <cell r="U1004" t="e">
            <v>#DIV/0!</v>
          </cell>
        </row>
        <row r="1005">
          <cell r="K1005" t="str">
            <v xml:space="preserve"> </v>
          </cell>
          <cell r="M1005">
            <v>0</v>
          </cell>
          <cell r="O1005" t="e">
            <v>#DIV/0!</v>
          </cell>
          <cell r="Q1005" t="e">
            <v>#DIV/0!</v>
          </cell>
          <cell r="S1005" t="e">
            <v>#DIV/0!</v>
          </cell>
          <cell r="U1005" t="e">
            <v>#DIV/0!</v>
          </cell>
        </row>
        <row r="1006">
          <cell r="K1006" t="str">
            <v xml:space="preserve"> </v>
          </cell>
          <cell r="M1006">
            <v>0</v>
          </cell>
          <cell r="O1006" t="str">
            <v xml:space="preserve"> </v>
          </cell>
          <cell r="Q1006">
            <v>0</v>
          </cell>
          <cell r="S1006">
            <v>0</v>
          </cell>
          <cell r="U1006">
            <v>0</v>
          </cell>
        </row>
        <row r="1018">
          <cell r="C1018">
            <v>106.57575757575761</v>
          </cell>
        </row>
        <row r="1019">
          <cell r="C1019">
            <v>0</v>
          </cell>
        </row>
        <row r="1021">
          <cell r="C1021">
            <v>201387.96551724101</v>
          </cell>
        </row>
        <row r="1022">
          <cell r="C1022">
            <v>0</v>
          </cell>
        </row>
        <row r="1023">
          <cell r="C1023">
            <v>162363.62068965501</v>
          </cell>
        </row>
        <row r="1025">
          <cell r="C1025">
            <v>69500087.893373474</v>
          </cell>
        </row>
        <row r="1026">
          <cell r="C1026">
            <v>14336.3939393939</v>
          </cell>
        </row>
        <row r="1036">
          <cell r="C1036">
            <v>23.7575757575758</v>
          </cell>
        </row>
        <row r="1037">
          <cell r="C1037">
            <v>0</v>
          </cell>
        </row>
        <row r="1039">
          <cell r="C1039">
            <v>29539</v>
          </cell>
        </row>
        <row r="1040">
          <cell r="C1040">
            <v>0</v>
          </cell>
        </row>
        <row r="1041">
          <cell r="C1041">
            <v>24659</v>
          </cell>
        </row>
        <row r="1043">
          <cell r="C1043">
            <v>6796800</v>
          </cell>
        </row>
        <row r="1044">
          <cell r="C1044">
            <v>1651</v>
          </cell>
        </row>
        <row r="1091">
          <cell r="C1091">
            <v>0</v>
          </cell>
          <cell r="M1091">
            <v>0</v>
          </cell>
          <cell r="Q1091">
            <v>0</v>
          </cell>
          <cell r="U1091">
            <v>0</v>
          </cell>
        </row>
        <row r="1092">
          <cell r="C1092">
            <v>12.033333333333299</v>
          </cell>
          <cell r="K1092">
            <v>2679</v>
          </cell>
          <cell r="M1092">
            <v>32237</v>
          </cell>
          <cell r="O1092" t="str">
            <v xml:space="preserve"> </v>
          </cell>
          <cell r="Q1092">
            <v>0</v>
          </cell>
          <cell r="S1092" t="str">
            <v xml:space="preserve"> </v>
          </cell>
          <cell r="U1092">
            <v>0</v>
          </cell>
        </row>
        <row r="1094">
          <cell r="M1094">
            <v>0</v>
          </cell>
          <cell r="Q1094">
            <v>0</v>
          </cell>
          <cell r="U1094">
            <v>0</v>
          </cell>
        </row>
        <row r="1095">
          <cell r="C1095">
            <v>703485</v>
          </cell>
          <cell r="K1095">
            <v>0.25</v>
          </cell>
          <cell r="M1095">
            <v>175871</v>
          </cell>
          <cell r="O1095" t="str">
            <v xml:space="preserve"> </v>
          </cell>
          <cell r="Q1095">
            <v>0</v>
          </cell>
          <cell r="S1095" t="str">
            <v xml:space="preserve"> </v>
          </cell>
          <cell r="U1095">
            <v>0</v>
          </cell>
        </row>
        <row r="1096">
          <cell r="C1096">
            <v>684594</v>
          </cell>
          <cell r="K1096" t="e">
            <v>#DIV/0!</v>
          </cell>
          <cell r="M1096" t="e">
            <v>#DIV/0!</v>
          </cell>
          <cell r="O1096" t="e">
            <v>#DIV/0!</v>
          </cell>
          <cell r="Q1096" t="e">
            <v>#DIV/0!</v>
          </cell>
          <cell r="S1096" t="e">
            <v>#DIV/0!</v>
          </cell>
          <cell r="U1096" t="e">
            <v>#DIV/0!</v>
          </cell>
        </row>
        <row r="1098">
          <cell r="C1098">
            <v>458478000</v>
          </cell>
          <cell r="K1098" t="str">
            <v xml:space="preserve"> </v>
          </cell>
          <cell r="M1098">
            <v>0</v>
          </cell>
          <cell r="O1098" t="e">
            <v>#DIV/0!</v>
          </cell>
          <cell r="Q1098" t="e">
            <v>#DIV/0!</v>
          </cell>
          <cell r="S1098" t="e">
            <v>#DIV/0!</v>
          </cell>
          <cell r="U1098" t="e">
            <v>#DIV/0!</v>
          </cell>
        </row>
        <row r="1099">
          <cell r="C1099">
            <v>183540.86666666699</v>
          </cell>
          <cell r="K1099" t="str">
            <v xml:space="preserve"> </v>
          </cell>
          <cell r="M1099">
            <v>0</v>
          </cell>
          <cell r="O1099" t="e">
            <v>#DIV/0!</v>
          </cell>
          <cell r="Q1099" t="e">
            <v>#DIV/0!</v>
          </cell>
          <cell r="S1099" t="e">
            <v>#DIV/0!</v>
          </cell>
          <cell r="U1099" t="e">
            <v>#DIV/0!</v>
          </cell>
        </row>
        <row r="1100">
          <cell r="K1100" t="str">
            <v xml:space="preserve"> </v>
          </cell>
          <cell r="M1100">
            <v>0</v>
          </cell>
          <cell r="O1100" t="str">
            <v xml:space="preserve"> </v>
          </cell>
          <cell r="Q1100">
            <v>0</v>
          </cell>
          <cell r="S1100">
            <v>0</v>
          </cell>
          <cell r="U1100">
            <v>0</v>
          </cell>
        </row>
        <row r="1112">
          <cell r="C1112">
            <v>13549.416232977699</v>
          </cell>
          <cell r="K1112" t="e">
            <v>#DIV/0!</v>
          </cell>
          <cell r="M1112" t="e">
            <v>#DIV/0!</v>
          </cell>
          <cell r="O1112" t="e">
            <v>#DIV/0!</v>
          </cell>
          <cell r="Q1112" t="e">
            <v>#DIV/0!</v>
          </cell>
          <cell r="S1112" t="e">
            <v>#DIV/0!</v>
          </cell>
          <cell r="U1112" t="e">
            <v>#DIV/0!</v>
          </cell>
        </row>
        <row r="1113">
          <cell r="C1113">
            <v>19571.021805529799</v>
          </cell>
          <cell r="K1113" t="e">
            <v>#DIV/0!</v>
          </cell>
          <cell r="M1113" t="e">
            <v>#DIV/0!</v>
          </cell>
          <cell r="O1113" t="e">
            <v>#DIV/0!</v>
          </cell>
          <cell r="Q1113" t="e">
            <v>#DIV/0!</v>
          </cell>
          <cell r="S1113" t="e">
            <v>#DIV/0!</v>
          </cell>
          <cell r="U1113" t="e">
            <v>#DIV/0!</v>
          </cell>
        </row>
        <row r="1114">
          <cell r="C1114">
            <v>0</v>
          </cell>
          <cell r="K1114" t="e">
            <v>#DIV/0!</v>
          </cell>
          <cell r="M1114" t="e">
            <v>#DIV/0!</v>
          </cell>
          <cell r="O1114" t="e">
            <v>#DIV/0!</v>
          </cell>
          <cell r="Q1114" t="e">
            <v>#DIV/0!</v>
          </cell>
          <cell r="S1114" t="e">
            <v>#DIV/0!</v>
          </cell>
          <cell r="U1114" t="e">
            <v>#DIV/0!</v>
          </cell>
        </row>
        <row r="1115">
          <cell r="C1115">
            <v>0</v>
          </cell>
          <cell r="K1115" t="e">
            <v>#DIV/0!</v>
          </cell>
          <cell r="M1115" t="e">
            <v>#DIV/0!</v>
          </cell>
          <cell r="O1115" t="e">
            <v>#DIV/0!</v>
          </cell>
          <cell r="Q1115" t="e">
            <v>#DIV/0!</v>
          </cell>
          <cell r="S1115" t="e">
            <v>#DIV/0!</v>
          </cell>
          <cell r="U1115" t="e">
            <v>#DIV/0!</v>
          </cell>
        </row>
        <row r="1116">
          <cell r="C1116">
            <v>936.93671211539902</v>
          </cell>
          <cell r="K1116" t="e">
            <v>#DIV/0!</v>
          </cell>
          <cell r="M1116" t="e">
            <v>#DIV/0!</v>
          </cell>
          <cell r="O1116" t="e">
            <v>#DIV/0!</v>
          </cell>
          <cell r="Q1116" t="e">
            <v>#DIV/0!</v>
          </cell>
          <cell r="S1116" t="e">
            <v>#DIV/0!</v>
          </cell>
          <cell r="U1116" t="e">
            <v>#DIV/0!</v>
          </cell>
        </row>
        <row r="1117">
          <cell r="C1117">
            <v>0</v>
          </cell>
          <cell r="K1117" t="e">
            <v>#DIV/0!</v>
          </cell>
          <cell r="M1117" t="e">
            <v>#DIV/0!</v>
          </cell>
          <cell r="O1117" t="e">
            <v>#DIV/0!</v>
          </cell>
          <cell r="Q1117" t="e">
            <v>#DIV/0!</v>
          </cell>
          <cell r="S1117" t="e">
            <v>#DIV/0!</v>
          </cell>
          <cell r="U1117" t="e">
            <v>#DIV/0!</v>
          </cell>
        </row>
        <row r="1118">
          <cell r="C1118">
            <v>0</v>
          </cell>
          <cell r="K1118" t="e">
            <v>#DIV/0!</v>
          </cell>
          <cell r="M1118" t="e">
            <v>#DIV/0!</v>
          </cell>
          <cell r="O1118" t="e">
            <v>#DIV/0!</v>
          </cell>
          <cell r="Q1118" t="e">
            <v>#DIV/0!</v>
          </cell>
          <cell r="S1118" t="e">
            <v>#DIV/0!</v>
          </cell>
          <cell r="U1118" t="e">
            <v>#DIV/0!</v>
          </cell>
        </row>
        <row r="1119">
          <cell r="C1119">
            <v>19952.514273228699</v>
          </cell>
          <cell r="K1119" t="e">
            <v>#DIV/0!</v>
          </cell>
          <cell r="M1119" t="e">
            <v>#DIV/0!</v>
          </cell>
          <cell r="O1119" t="e">
            <v>#DIV/0!</v>
          </cell>
          <cell r="Q1119" t="e">
            <v>#DIV/0!</v>
          </cell>
          <cell r="S1119" t="e">
            <v>#DIV/0!</v>
          </cell>
          <cell r="U1119" t="e">
            <v>#DIV/0!</v>
          </cell>
        </row>
        <row r="1120">
          <cell r="C1120">
            <v>1982.0024720791801</v>
          </cell>
          <cell r="K1120" t="e">
            <v>#DIV/0!</v>
          </cell>
          <cell r="M1120" t="e">
            <v>#DIV/0!</v>
          </cell>
          <cell r="O1120" t="e">
            <v>#DIV/0!</v>
          </cell>
          <cell r="Q1120" t="e">
            <v>#DIV/0!</v>
          </cell>
          <cell r="S1120" t="e">
            <v>#DIV/0!</v>
          </cell>
          <cell r="U1120" t="e">
            <v>#DIV/0!</v>
          </cell>
        </row>
        <row r="1121">
          <cell r="C1121">
            <v>3479.9991629691299</v>
          </cell>
          <cell r="K1121" t="e">
            <v>#DIV/0!</v>
          </cell>
          <cell r="M1121" t="e">
            <v>#DIV/0!</v>
          </cell>
          <cell r="O1121" t="e">
            <v>#DIV/0!</v>
          </cell>
          <cell r="Q1121" t="e">
            <v>#DIV/0!</v>
          </cell>
          <cell r="S1121" t="e">
            <v>#DIV/0!</v>
          </cell>
          <cell r="U1121" t="e">
            <v>#DIV/0!</v>
          </cell>
        </row>
        <row r="1123">
          <cell r="C1123">
            <v>26.521225423076601</v>
          </cell>
          <cell r="K1123" t="e">
            <v>#DIV/0!</v>
          </cell>
          <cell r="M1123" t="e">
            <v>#DIV/0!</v>
          </cell>
          <cell r="O1123" t="e">
            <v>#DIV/0!</v>
          </cell>
          <cell r="Q1123" t="e">
            <v>#DIV/0!</v>
          </cell>
          <cell r="S1123" t="e">
            <v>#DIV/0!</v>
          </cell>
          <cell r="U1123" t="e">
            <v>#DIV/0!</v>
          </cell>
        </row>
        <row r="1124">
          <cell r="C1124">
            <v>27.733736654054098</v>
          </cell>
          <cell r="K1124" t="e">
            <v>#DIV/0!</v>
          </cell>
          <cell r="M1124" t="e">
            <v>#DIV/0!</v>
          </cell>
          <cell r="O1124" t="e">
            <v>#DIV/0!</v>
          </cell>
          <cell r="Q1124" t="e">
            <v>#DIV/0!</v>
          </cell>
          <cell r="S1124" t="e">
            <v>#DIV/0!</v>
          </cell>
          <cell r="U1124" t="e">
            <v>#DIV/0!</v>
          </cell>
        </row>
        <row r="1125">
          <cell r="C1125">
            <v>55.638368302961503</v>
          </cell>
          <cell r="K1125" t="e">
            <v>#DIV/0!</v>
          </cell>
          <cell r="M1125" t="e">
            <v>#DIV/0!</v>
          </cell>
          <cell r="O1125" t="e">
            <v>#DIV/0!</v>
          </cell>
          <cell r="Q1125" t="e">
            <v>#DIV/0!</v>
          </cell>
          <cell r="S1125" t="e">
            <v>#DIV/0!</v>
          </cell>
          <cell r="U1125" t="e">
            <v>#DIV/0!</v>
          </cell>
        </row>
        <row r="1126">
          <cell r="C1126">
            <v>33.215584669332003</v>
          </cell>
          <cell r="K1126" t="e">
            <v>#DIV/0!</v>
          </cell>
          <cell r="M1126" t="e">
            <v>#DIV/0!</v>
          </cell>
          <cell r="O1126" t="e">
            <v>#DIV/0!</v>
          </cell>
          <cell r="Q1126" t="e">
            <v>#DIV/0!</v>
          </cell>
          <cell r="S1126" t="e">
            <v>#DIV/0!</v>
          </cell>
          <cell r="U1126" t="e">
            <v>#DIV/0!</v>
          </cell>
        </row>
        <row r="1128">
          <cell r="C1128">
            <v>0</v>
          </cell>
          <cell r="K1128" t="e">
            <v>#DIV/0!</v>
          </cell>
          <cell r="M1128" t="e">
            <v>#DIV/0!</v>
          </cell>
          <cell r="O1128" t="e">
            <v>#DIV/0!</v>
          </cell>
          <cell r="Q1128" t="e">
            <v>#DIV/0!</v>
          </cell>
          <cell r="S1128" t="e">
            <v>#DIV/0!</v>
          </cell>
          <cell r="U1128" t="e">
            <v>#DIV/0!</v>
          </cell>
        </row>
        <row r="1129">
          <cell r="C1129">
            <v>0</v>
          </cell>
          <cell r="K1129" t="e">
            <v>#DIV/0!</v>
          </cell>
          <cell r="M1129" t="e">
            <v>#DIV/0!</v>
          </cell>
          <cell r="O1129" t="e">
            <v>#DIV/0!</v>
          </cell>
          <cell r="Q1129" t="e">
            <v>#DIV/0!</v>
          </cell>
          <cell r="S1129" t="e">
            <v>#DIV/0!</v>
          </cell>
          <cell r="U1129" t="e">
            <v>#DIV/0!</v>
          </cell>
        </row>
        <row r="1130">
          <cell r="C1130">
            <v>0</v>
          </cell>
          <cell r="K1130" t="e">
            <v>#DIV/0!</v>
          </cell>
          <cell r="M1130" t="e">
            <v>#DIV/0!</v>
          </cell>
          <cell r="O1130" t="e">
            <v>#DIV/0!</v>
          </cell>
          <cell r="Q1130" t="e">
            <v>#DIV/0!</v>
          </cell>
          <cell r="S1130" t="e">
            <v>#DIV/0!</v>
          </cell>
          <cell r="U1130" t="e">
            <v>#DIV/0!</v>
          </cell>
        </row>
        <row r="1131">
          <cell r="C1131">
            <v>0</v>
          </cell>
          <cell r="K1131" t="e">
            <v>#DIV/0!</v>
          </cell>
          <cell r="M1131" t="e">
            <v>#DIV/0!</v>
          </cell>
          <cell r="O1131" t="e">
            <v>#DIV/0!</v>
          </cell>
          <cell r="Q1131" t="e">
            <v>#DIV/0!</v>
          </cell>
          <cell r="S1131" t="e">
            <v>#DIV/0!</v>
          </cell>
          <cell r="U1131" t="e">
            <v>#DIV/0!</v>
          </cell>
        </row>
        <row r="1132">
          <cell r="C1132">
            <v>0</v>
          </cell>
          <cell r="K1132" t="e">
            <v>#DIV/0!</v>
          </cell>
          <cell r="M1132" t="e">
            <v>#DIV/0!</v>
          </cell>
          <cell r="O1132" t="e">
            <v>#DIV/0!</v>
          </cell>
          <cell r="Q1132" t="e">
            <v>#DIV/0!</v>
          </cell>
          <cell r="S1132" t="e">
            <v>#DIV/0!</v>
          </cell>
          <cell r="U1132" t="e">
            <v>#DIV/0!</v>
          </cell>
        </row>
        <row r="1133">
          <cell r="C1133">
            <v>0</v>
          </cell>
          <cell r="K1133" t="e">
            <v>#DIV/0!</v>
          </cell>
          <cell r="M1133" t="e">
            <v>#DIV/0!</v>
          </cell>
          <cell r="O1133" t="e">
            <v>#DIV/0!</v>
          </cell>
          <cell r="Q1133" t="e">
            <v>#DIV/0!</v>
          </cell>
          <cell r="S1133" t="e">
            <v>#DIV/0!</v>
          </cell>
          <cell r="U1133" t="e">
            <v>#DIV/0!</v>
          </cell>
        </row>
        <row r="1134">
          <cell r="C1134">
            <v>0</v>
          </cell>
          <cell r="K1134" t="e">
            <v>#DIV/0!</v>
          </cell>
          <cell r="M1134" t="e">
            <v>#DIV/0!</v>
          </cell>
          <cell r="O1134" t="e">
            <v>#DIV/0!</v>
          </cell>
          <cell r="Q1134" t="e">
            <v>#DIV/0!</v>
          </cell>
          <cell r="S1134" t="e">
            <v>#DIV/0!</v>
          </cell>
          <cell r="U1134" t="e">
            <v>#DIV/0!</v>
          </cell>
        </row>
        <row r="1135">
          <cell r="C1135">
            <v>2124</v>
          </cell>
        </row>
        <row r="1136">
          <cell r="K1136" t="str">
            <v xml:space="preserve"> </v>
          </cell>
          <cell r="M1136">
            <v>0</v>
          </cell>
          <cell r="O1136" t="str">
            <v xml:space="preserve"> </v>
          </cell>
          <cell r="Q1136">
            <v>0</v>
          </cell>
          <cell r="S1136">
            <v>0</v>
          </cell>
          <cell r="U1136">
            <v>0</v>
          </cell>
        </row>
        <row r="1147">
          <cell r="F1147">
            <v>19085.726609179299</v>
          </cell>
          <cell r="I1147">
            <v>19085.726609179299</v>
          </cell>
        </row>
        <row r="1148">
          <cell r="C1148">
            <v>209541.66875847799</v>
          </cell>
          <cell r="K1148" t="e">
            <v>#DIV/0!</v>
          </cell>
          <cell r="M1148" t="e">
            <v>#DIV/0!</v>
          </cell>
          <cell r="O1148" t="e">
            <v>#DIV/0!</v>
          </cell>
          <cell r="Q1148" t="e">
            <v>#DIV/0!</v>
          </cell>
          <cell r="S1148" t="e">
            <v>#DIV/0!</v>
          </cell>
          <cell r="U1148" t="e">
            <v>#DIV/0!</v>
          </cell>
        </row>
        <row r="1149">
          <cell r="C1149">
            <v>0</v>
          </cell>
          <cell r="K1149" t="e">
            <v>#DIV/0!</v>
          </cell>
          <cell r="M1149" t="e">
            <v>#DIV/0!</v>
          </cell>
          <cell r="O1149" t="e">
            <v>#DIV/0!</v>
          </cell>
          <cell r="Q1149" t="e">
            <v>#DIV/0!</v>
          </cell>
          <cell r="S1149" t="e">
            <v>#DIV/0!</v>
          </cell>
          <cell r="U1149" t="e">
            <v>#DIV/0!</v>
          </cell>
        </row>
        <row r="1150">
          <cell r="C1150">
            <v>14</v>
          </cell>
        </row>
        <row r="1151">
          <cell r="M1151">
            <v>0</v>
          </cell>
          <cell r="Q1151">
            <v>0</v>
          </cell>
          <cell r="S1151">
            <v>0</v>
          </cell>
          <cell r="U1151">
            <v>0</v>
          </cell>
        </row>
        <row r="1176">
          <cell r="F1176">
            <v>2258.3938334562231</v>
          </cell>
          <cell r="I1176">
            <v>2258.3938334562231</v>
          </cell>
        </row>
        <row r="1178">
          <cell r="C1178">
            <v>4296.0202493777233</v>
          </cell>
          <cell r="K1178" t="e">
            <v>#DIV/0!</v>
          </cell>
          <cell r="M1178" t="e">
            <v>#DIV/0!</v>
          </cell>
          <cell r="O1178" t="e">
            <v>#DIV/0!</v>
          </cell>
          <cell r="Q1178" t="e">
            <v>#DIV/0!</v>
          </cell>
          <cell r="S1178" t="e">
            <v>#DIV/0!</v>
          </cell>
          <cell r="U1178" t="e">
            <v>#DIV/0!</v>
          </cell>
        </row>
        <row r="1179">
          <cell r="C1179">
            <v>8160.0336742749596</v>
          </cell>
          <cell r="K1179" t="e">
            <v>#DIV/0!</v>
          </cell>
          <cell r="M1179" t="e">
            <v>#DIV/0!</v>
          </cell>
          <cell r="O1179" t="e">
            <v>#DIV/0!</v>
          </cell>
          <cell r="Q1179" t="e">
            <v>#DIV/0!</v>
          </cell>
          <cell r="S1179" t="e">
            <v>#DIV/0!</v>
          </cell>
          <cell r="U1179" t="e">
            <v>#DIV/0!</v>
          </cell>
        </row>
        <row r="1180">
          <cell r="C1180">
            <v>60.009361129530397</v>
          </cell>
          <cell r="K1180" t="e">
            <v>#DIV/0!</v>
          </cell>
          <cell r="M1180" t="e">
            <v>#DIV/0!</v>
          </cell>
          <cell r="O1180" t="e">
            <v>#DIV/0!</v>
          </cell>
          <cell r="Q1180" t="e">
            <v>#DIV/0!</v>
          </cell>
          <cell r="S1180" t="e">
            <v>#DIV/0!</v>
          </cell>
          <cell r="U1180" t="e">
            <v>#DIV/0!</v>
          </cell>
        </row>
        <row r="1181">
          <cell r="C1181">
            <v>11666.5444855351</v>
          </cell>
          <cell r="K1181" t="e">
            <v>#DIV/0!</v>
          </cell>
          <cell r="M1181" t="e">
            <v>#DIV/0!</v>
          </cell>
          <cell r="O1181" t="e">
            <v>#DIV/0!</v>
          </cell>
          <cell r="Q1181" t="e">
            <v>#DIV/0!</v>
          </cell>
          <cell r="S1181" t="e">
            <v>#DIV/0!</v>
          </cell>
          <cell r="U1181" t="e">
            <v>#DIV/0!</v>
          </cell>
        </row>
        <row r="1182">
          <cell r="C1182">
            <v>4355.9951802476999</v>
          </cell>
          <cell r="K1182" t="e">
            <v>#DIV/0!</v>
          </cell>
          <cell r="M1182" t="e">
            <v>#DIV/0!</v>
          </cell>
          <cell r="O1182" t="e">
            <v>#DIV/0!</v>
          </cell>
          <cell r="Q1182" t="e">
            <v>#DIV/0!</v>
          </cell>
          <cell r="S1182" t="e">
            <v>#DIV/0!</v>
          </cell>
          <cell r="U1182" t="e">
            <v>#DIV/0!</v>
          </cell>
        </row>
        <row r="1183">
          <cell r="C1183">
            <v>1584.0049084397799</v>
          </cell>
          <cell r="K1183" t="e">
            <v>#DIV/0!</v>
          </cell>
          <cell r="M1183" t="e">
            <v>#DIV/0!</v>
          </cell>
          <cell r="O1183" t="e">
            <v>#DIV/0!</v>
          </cell>
          <cell r="Q1183" t="e">
            <v>#DIV/0!</v>
          </cell>
          <cell r="S1183" t="e">
            <v>#DIV/0!</v>
          </cell>
          <cell r="U1183" t="e">
            <v>#DIV/0!</v>
          </cell>
        </row>
        <row r="1186">
          <cell r="C1186">
            <v>0</v>
          </cell>
          <cell r="K1186" t="e">
            <v>#DIV/0!</v>
          </cell>
          <cell r="M1186" t="e">
            <v>#DIV/0!</v>
          </cell>
          <cell r="O1186" t="e">
            <v>#DIV/0!</v>
          </cell>
          <cell r="Q1186" t="e">
            <v>#DIV/0!</v>
          </cell>
          <cell r="S1186" t="e">
            <v>#DIV/0!</v>
          </cell>
          <cell r="U1186" t="e">
            <v>#DIV/0!</v>
          </cell>
        </row>
        <row r="1187">
          <cell r="C1187">
            <v>0</v>
          </cell>
          <cell r="K1187" t="e">
            <v>#DIV/0!</v>
          </cell>
          <cell r="M1187" t="e">
            <v>#DIV/0!</v>
          </cell>
          <cell r="O1187" t="e">
            <v>#DIV/0!</v>
          </cell>
          <cell r="Q1187" t="e">
            <v>#DIV/0!</v>
          </cell>
          <cell r="S1187" t="e">
            <v>#DIV/0!</v>
          </cell>
          <cell r="U1187" t="e">
            <v>#DIV/0!</v>
          </cell>
        </row>
        <row r="1188">
          <cell r="C1188">
            <v>0</v>
          </cell>
          <cell r="K1188" t="e">
            <v>#DIV/0!</v>
          </cell>
          <cell r="M1188" t="e">
            <v>#DIV/0!</v>
          </cell>
          <cell r="O1188" t="e">
            <v>#DIV/0!</v>
          </cell>
          <cell r="Q1188" t="e">
            <v>#DIV/0!</v>
          </cell>
          <cell r="S1188" t="e">
            <v>#DIV/0!</v>
          </cell>
          <cell r="U1188" t="e">
            <v>#DIV/0!</v>
          </cell>
        </row>
        <row r="1189">
          <cell r="C1189">
            <v>0</v>
          </cell>
          <cell r="K1189" t="e">
            <v>#DIV/0!</v>
          </cell>
          <cell r="M1189" t="e">
            <v>#DIV/0!</v>
          </cell>
          <cell r="O1189" t="e">
            <v>#DIV/0!</v>
          </cell>
          <cell r="Q1189" t="e">
            <v>#DIV/0!</v>
          </cell>
          <cell r="S1189" t="e">
            <v>#DIV/0!</v>
          </cell>
          <cell r="U1189" t="e">
            <v>#DIV/0!</v>
          </cell>
        </row>
        <row r="1190">
          <cell r="C1190">
            <v>0</v>
          </cell>
          <cell r="K1190" t="e">
            <v>#DIV/0!</v>
          </cell>
          <cell r="M1190" t="e">
            <v>#DIV/0!</v>
          </cell>
          <cell r="O1190" t="e">
            <v>#DIV/0!</v>
          </cell>
          <cell r="Q1190" t="e">
            <v>#DIV/0!</v>
          </cell>
          <cell r="S1190" t="e">
            <v>#DIV/0!</v>
          </cell>
          <cell r="U1190" t="e">
            <v>#DIV/0!</v>
          </cell>
        </row>
        <row r="1192">
          <cell r="C1192">
            <v>1180029.4144894434</v>
          </cell>
          <cell r="K1192" t="e">
            <v>#DIV/0!</v>
          </cell>
          <cell r="M1192" t="e">
            <v>#DIV/0!</v>
          </cell>
          <cell r="O1192" t="e">
            <v>#DIV/0!</v>
          </cell>
          <cell r="Q1192" t="e">
            <v>#DIV/0!</v>
          </cell>
          <cell r="S1192" t="e">
            <v>#DIV/0!</v>
          </cell>
          <cell r="U1192" t="e">
            <v>#DIV/0!</v>
          </cell>
        </row>
        <row r="1193">
          <cell r="C1193">
            <v>2267439.2993954606</v>
          </cell>
          <cell r="M1193">
            <v>0</v>
          </cell>
          <cell r="Q1193">
            <v>0</v>
          </cell>
          <cell r="U1193">
            <v>0</v>
          </cell>
        </row>
        <row r="1194">
          <cell r="C1194">
            <v>59.249999999999972</v>
          </cell>
        </row>
        <row r="1195">
          <cell r="K1195" t="str">
            <v xml:space="preserve"> </v>
          </cell>
          <cell r="M1195">
            <v>0</v>
          </cell>
          <cell r="O1195" t="str">
            <v xml:space="preserve"> </v>
          </cell>
          <cell r="Q1195">
            <v>0</v>
          </cell>
          <cell r="S1195">
            <v>0</v>
          </cell>
          <cell r="U1195">
            <v>0</v>
          </cell>
        </row>
        <row r="1205">
          <cell r="C1205">
            <v>0</v>
          </cell>
          <cell r="K1205" t="e">
            <v>#DIV/0!</v>
          </cell>
          <cell r="M1205" t="e">
            <v>#REF!</v>
          </cell>
          <cell r="O1205" t="e">
            <v>#DIV/0!</v>
          </cell>
          <cell r="Q1205" t="e">
            <v>#DIV/0!</v>
          </cell>
          <cell r="S1205" t="e">
            <v>#DIV/0!</v>
          </cell>
          <cell r="U1205" t="e">
            <v>#DIV/0!</v>
          </cell>
        </row>
        <row r="1206">
          <cell r="C1206">
            <v>1151208</v>
          </cell>
          <cell r="M1206" t="e">
            <v>#DIV/0!</v>
          </cell>
          <cell r="Q1206" t="e">
            <v>#DIV/0!</v>
          </cell>
          <cell r="U1206" t="e">
            <v>#DIV/0!</v>
          </cell>
        </row>
        <row r="1207">
          <cell r="C1207">
            <v>22.1666666666667</v>
          </cell>
        </row>
        <row r="1208">
          <cell r="K1208" t="str">
            <v xml:space="preserve"> </v>
          </cell>
          <cell r="O1208" t="str">
            <v xml:space="preserve"> </v>
          </cell>
          <cell r="Q1208">
            <v>0</v>
          </cell>
          <cell r="S1208">
            <v>0</v>
          </cell>
        </row>
        <row r="1218">
          <cell r="C1218">
            <v>169.46666666666701</v>
          </cell>
          <cell r="K1218">
            <v>3.75</v>
          </cell>
          <cell r="M1218">
            <v>636</v>
          </cell>
          <cell r="O1218" t="str">
            <v xml:space="preserve"> </v>
          </cell>
          <cell r="Q1218">
            <v>0</v>
          </cell>
          <cell r="S1218" t="str">
            <v xml:space="preserve"> </v>
          </cell>
          <cell r="U1218">
            <v>0</v>
          </cell>
        </row>
        <row r="1219">
          <cell r="C1219">
            <v>180</v>
          </cell>
          <cell r="K1219">
            <v>6.75</v>
          </cell>
          <cell r="M1219">
            <v>1215</v>
          </cell>
          <cell r="O1219" t="str">
            <v xml:space="preserve"> </v>
          </cell>
          <cell r="Q1219">
            <v>0</v>
          </cell>
          <cell r="S1219" t="str">
            <v xml:space="preserve"> </v>
          </cell>
          <cell r="U1219">
            <v>0</v>
          </cell>
        </row>
        <row r="1221">
          <cell r="C1221">
            <v>267781</v>
          </cell>
          <cell r="K1221" t="e">
            <v>#DIV/0!</v>
          </cell>
          <cell r="M1221" t="e">
            <v>#DIV/0!</v>
          </cell>
          <cell r="O1221" t="e">
            <v>#DIV/0!</v>
          </cell>
          <cell r="Q1221" t="e">
            <v>#DIV/0!</v>
          </cell>
          <cell r="S1221" t="e">
            <v>#DIV/0!</v>
          </cell>
          <cell r="U1221" t="e">
            <v>#DIV/0!</v>
          </cell>
        </row>
        <row r="1222">
          <cell r="K1222" t="str">
            <v xml:space="preserve"> </v>
          </cell>
          <cell r="M1222">
            <v>0</v>
          </cell>
          <cell r="O1222" t="str">
            <v xml:space="preserve"> </v>
          </cell>
          <cell r="Q1222">
            <v>0</v>
          </cell>
          <cell r="S1222">
            <v>0</v>
          </cell>
          <cell r="U1222">
            <v>0</v>
          </cell>
        </row>
        <row r="1234">
          <cell r="C1234">
            <v>12717.7343365056</v>
          </cell>
          <cell r="K1234" t="e">
            <v>#DIV/0!</v>
          </cell>
          <cell r="M1234" t="e">
            <v>#DIV/0!</v>
          </cell>
          <cell r="O1234" t="e">
            <v>#DIV/0!</v>
          </cell>
          <cell r="Q1234" t="e">
            <v>#DIV/0!</v>
          </cell>
          <cell r="S1234" t="e">
            <v>#DIV/0!</v>
          </cell>
          <cell r="U1234" t="e">
            <v>#DIV/0!</v>
          </cell>
        </row>
        <row r="1235">
          <cell r="C1235">
            <v>1066.00041589388</v>
          </cell>
          <cell r="K1235" t="e">
            <v>#DIV/0!</v>
          </cell>
          <cell r="M1235" t="e">
            <v>#DIV/0!</v>
          </cell>
          <cell r="O1235" t="e">
            <v>#DIV/0!</v>
          </cell>
          <cell r="Q1235" t="e">
            <v>#DIV/0!</v>
          </cell>
          <cell r="S1235" t="e">
            <v>#DIV/0!</v>
          </cell>
          <cell r="U1235" t="e">
            <v>#DIV/0!</v>
          </cell>
        </row>
        <row r="1236">
          <cell r="C1236">
            <v>0</v>
          </cell>
          <cell r="K1236" t="e">
            <v>#DIV/0!</v>
          </cell>
          <cell r="M1236" t="e">
            <v>#DIV/0!</v>
          </cell>
          <cell r="O1236" t="e">
            <v>#DIV/0!</v>
          </cell>
          <cell r="Q1236" t="e">
            <v>#DIV/0!</v>
          </cell>
          <cell r="S1236" t="e">
            <v>#DIV/0!</v>
          </cell>
          <cell r="U1236" t="e">
            <v>#DIV/0!</v>
          </cell>
        </row>
        <row r="1238">
          <cell r="C1238">
            <v>4248.0674676650497</v>
          </cell>
          <cell r="K1238" t="e">
            <v>#DIV/0!</v>
          </cell>
          <cell r="M1238" t="e">
            <v>#DIV/0!</v>
          </cell>
          <cell r="O1238" t="e">
            <v>#DIV/0!</v>
          </cell>
          <cell r="Q1238" t="e">
            <v>#DIV/0!</v>
          </cell>
          <cell r="S1238" t="e">
            <v>#DIV/0!</v>
          </cell>
          <cell r="U1238" t="e">
            <v>#DIV/0!</v>
          </cell>
        </row>
        <row r="1239">
          <cell r="C1239">
            <v>0</v>
          </cell>
          <cell r="K1239" t="e">
            <v>#DIV/0!</v>
          </cell>
          <cell r="M1239" t="e">
            <v>#DIV/0!</v>
          </cell>
          <cell r="O1239" t="e">
            <v>#DIV/0!</v>
          </cell>
          <cell r="Q1239" t="e">
            <v>#DIV/0!</v>
          </cell>
          <cell r="S1239" t="e">
            <v>#DIV/0!</v>
          </cell>
          <cell r="U1239" t="e">
            <v>#DIV/0!</v>
          </cell>
        </row>
        <row r="1242">
          <cell r="C1242">
            <v>480.00024382612202</v>
          </cell>
          <cell r="K1242" t="e">
            <v>#DIV/0!</v>
          </cell>
          <cell r="M1242" t="e">
            <v>#DIV/0!</v>
          </cell>
          <cell r="O1242" t="e">
            <v>#DIV/0!</v>
          </cell>
          <cell r="Q1242" t="e">
            <v>#DIV/0!</v>
          </cell>
          <cell r="S1242" t="e">
            <v>#DIV/0!</v>
          </cell>
          <cell r="U1242" t="e">
            <v>#DIV/0!</v>
          </cell>
        </row>
        <row r="1243">
          <cell r="C1243">
            <v>395.99974732766401</v>
          </cell>
          <cell r="K1243" t="e">
            <v>#DIV/0!</v>
          </cell>
          <cell r="M1243" t="e">
            <v>#DIV/0!</v>
          </cell>
          <cell r="O1243" t="e">
            <v>#DIV/0!</v>
          </cell>
          <cell r="Q1243" t="e">
            <v>#DIV/0!</v>
          </cell>
          <cell r="S1243" t="e">
            <v>#DIV/0!</v>
          </cell>
          <cell r="U1243" t="e">
            <v>#DIV/0!</v>
          </cell>
        </row>
        <row r="1244">
          <cell r="C1244">
            <v>0</v>
          </cell>
          <cell r="K1244" t="e">
            <v>#DIV/0!</v>
          </cell>
          <cell r="M1244" t="e">
            <v>#DIV/0!</v>
          </cell>
          <cell r="O1244" t="e">
            <v>#DIV/0!</v>
          </cell>
          <cell r="Q1244" t="e">
            <v>#DIV/0!</v>
          </cell>
          <cell r="S1244" t="e">
            <v>#DIV/0!</v>
          </cell>
          <cell r="U1244" t="e">
            <v>#DIV/0!</v>
          </cell>
        </row>
        <row r="1246">
          <cell r="C1246">
            <v>0</v>
          </cell>
          <cell r="K1246" t="e">
            <v>#DIV/0!</v>
          </cell>
          <cell r="M1246" t="e">
            <v>#DIV/0!</v>
          </cell>
          <cell r="O1246" t="e">
            <v>#DIV/0!</v>
          </cell>
          <cell r="Q1246" t="e">
            <v>#DIV/0!</v>
          </cell>
          <cell r="S1246" t="e">
            <v>#DIV/0!</v>
          </cell>
          <cell r="U1246" t="e">
            <v>#DIV/0!</v>
          </cell>
        </row>
        <row r="1247">
          <cell r="C1247">
            <v>0</v>
          </cell>
          <cell r="K1247" t="e">
            <v>#DIV/0!</v>
          </cell>
          <cell r="M1247" t="e">
            <v>#DIV/0!</v>
          </cell>
          <cell r="O1247" t="e">
            <v>#DIV/0!</v>
          </cell>
          <cell r="Q1247" t="e">
            <v>#DIV/0!</v>
          </cell>
          <cell r="S1247" t="e">
            <v>#DIV/0!</v>
          </cell>
          <cell r="U1247" t="e">
            <v>#DIV/0!</v>
          </cell>
        </row>
        <row r="1250">
          <cell r="C1250">
            <v>0</v>
          </cell>
          <cell r="K1250" t="e">
            <v>#DIV/0!</v>
          </cell>
          <cell r="M1250" t="e">
            <v>#DIV/0!</v>
          </cell>
          <cell r="O1250" t="e">
            <v>#DIV/0!</v>
          </cell>
          <cell r="Q1250" t="e">
            <v>#DIV/0!</v>
          </cell>
          <cell r="S1250" t="e">
            <v>#DIV/0!</v>
          </cell>
          <cell r="U1250" t="e">
            <v>#DIV/0!</v>
          </cell>
        </row>
        <row r="1251">
          <cell r="C1251">
            <v>0</v>
          </cell>
          <cell r="K1251" t="e">
            <v>#DIV/0!</v>
          </cell>
          <cell r="M1251" t="e">
            <v>#DIV/0!</v>
          </cell>
          <cell r="O1251" t="e">
            <v>#DIV/0!</v>
          </cell>
          <cell r="Q1251" t="e">
            <v>#DIV/0!</v>
          </cell>
          <cell r="S1251" t="e">
            <v>#DIV/0!</v>
          </cell>
          <cell r="U1251" t="e">
            <v>#DIV/0!</v>
          </cell>
        </row>
        <row r="1252">
          <cell r="C1252">
            <v>0</v>
          </cell>
          <cell r="K1252" t="e">
            <v>#DIV/0!</v>
          </cell>
          <cell r="M1252" t="e">
            <v>#DIV/0!</v>
          </cell>
          <cell r="O1252" t="e">
            <v>#DIV/0!</v>
          </cell>
          <cell r="Q1252" t="e">
            <v>#DIV/0!</v>
          </cell>
          <cell r="S1252" t="e">
            <v>#DIV/0!</v>
          </cell>
          <cell r="U1252" t="e">
            <v>#DIV/0!</v>
          </cell>
        </row>
        <row r="1254">
          <cell r="C1254">
            <v>0</v>
          </cell>
          <cell r="K1254" t="e">
            <v>#DIV/0!</v>
          </cell>
          <cell r="M1254" t="e">
            <v>#DIV/0!</v>
          </cell>
          <cell r="O1254" t="e">
            <v>#DIV/0!</v>
          </cell>
          <cell r="Q1254" t="e">
            <v>#DIV/0!</v>
          </cell>
          <cell r="S1254" t="e">
            <v>#DIV/0!</v>
          </cell>
          <cell r="U1254" t="e">
            <v>#DIV/0!</v>
          </cell>
        </row>
        <row r="1255">
          <cell r="C1255">
            <v>0</v>
          </cell>
          <cell r="K1255" t="e">
            <v>#DIV/0!</v>
          </cell>
          <cell r="M1255" t="e">
            <v>#DIV/0!</v>
          </cell>
          <cell r="O1255" t="e">
            <v>#DIV/0!</v>
          </cell>
          <cell r="Q1255" t="e">
            <v>#DIV/0!</v>
          </cell>
          <cell r="S1255" t="e">
            <v>#DIV/0!</v>
          </cell>
          <cell r="U1255" t="e">
            <v>#DIV/0!</v>
          </cell>
        </row>
        <row r="1257">
          <cell r="C1257">
            <v>335.96501937771501</v>
          </cell>
          <cell r="K1257" t="e">
            <v>#DIV/0!</v>
          </cell>
          <cell r="M1257" t="e">
            <v>#DIV/0!</v>
          </cell>
          <cell r="O1257" t="e">
            <v>#DIV/0!</v>
          </cell>
          <cell r="Q1257" t="e">
            <v>#DIV/0!</v>
          </cell>
          <cell r="S1257" t="e">
            <v>#DIV/0!</v>
          </cell>
          <cell r="U1257" t="e">
            <v>#DIV/0!</v>
          </cell>
        </row>
        <row r="1258">
          <cell r="C1258">
            <v>758.71802767756799</v>
          </cell>
          <cell r="K1258" t="e">
            <v>#DIV/0!</v>
          </cell>
          <cell r="M1258" t="e">
            <v>#DIV/0!</v>
          </cell>
          <cell r="O1258" t="e">
            <v>#DIV/0!</v>
          </cell>
          <cell r="Q1258" t="e">
            <v>#DIV/0!</v>
          </cell>
          <cell r="S1258" t="e">
            <v>#DIV/0!</v>
          </cell>
          <cell r="U1258" t="e">
            <v>#DIV/0!</v>
          </cell>
        </row>
        <row r="1259">
          <cell r="C1259">
            <v>0</v>
          </cell>
          <cell r="K1259" t="e">
            <v>#DIV/0!</v>
          </cell>
          <cell r="M1259" t="e">
            <v>#DIV/0!</v>
          </cell>
          <cell r="O1259" t="e">
            <v>#DIV/0!</v>
          </cell>
          <cell r="Q1259" t="e">
            <v>#DIV/0!</v>
          </cell>
          <cell r="S1259" t="e">
            <v>#DIV/0!</v>
          </cell>
          <cell r="U1259" t="e">
            <v>#DIV/0!</v>
          </cell>
        </row>
        <row r="1261">
          <cell r="C1261">
            <v>0</v>
          </cell>
          <cell r="K1261" t="e">
            <v>#DIV/0!</v>
          </cell>
          <cell r="M1261" t="e">
            <v>#DIV/0!</v>
          </cell>
          <cell r="O1261" t="e">
            <v>#DIV/0!</v>
          </cell>
          <cell r="Q1261" t="e">
            <v>#DIV/0!</v>
          </cell>
          <cell r="S1261" t="e">
            <v>#DIV/0!</v>
          </cell>
          <cell r="U1261" t="e">
            <v>#DIV/0!</v>
          </cell>
        </row>
        <row r="1262">
          <cell r="C1262">
            <v>418</v>
          </cell>
        </row>
        <row r="1263">
          <cell r="K1263" t="str">
            <v xml:space="preserve"> </v>
          </cell>
          <cell r="M1263">
            <v>0</v>
          </cell>
          <cell r="O1263" t="str">
            <v xml:space="preserve"> </v>
          </cell>
          <cell r="Q1263">
            <v>0</v>
          </cell>
          <cell r="S1263">
            <v>0</v>
          </cell>
          <cell r="U1263">
            <v>0</v>
          </cell>
        </row>
      </sheetData>
      <sheetData sheetId="22">
        <row r="15">
          <cell r="D15">
            <v>10.98</v>
          </cell>
          <cell r="G15">
            <v>11.24</v>
          </cell>
        </row>
        <row r="16">
          <cell r="D16">
            <v>20.88</v>
          </cell>
          <cell r="G16">
            <v>21.369999999999997</v>
          </cell>
        </row>
        <row r="17">
          <cell r="D17">
            <v>43.21</v>
          </cell>
          <cell r="G17">
            <v>44.25</v>
          </cell>
        </row>
        <row r="19">
          <cell r="D19">
            <v>12.48</v>
          </cell>
          <cell r="G19">
            <v>12.77</v>
          </cell>
        </row>
        <row r="20">
          <cell r="D20">
            <v>18.329999999999998</v>
          </cell>
          <cell r="G20">
            <v>18.759999999999998</v>
          </cell>
        </row>
        <row r="21">
          <cell r="D21">
            <v>29.57</v>
          </cell>
          <cell r="G21">
            <v>30.28</v>
          </cell>
        </row>
        <row r="22">
          <cell r="D22">
            <v>1</v>
          </cell>
          <cell r="G22">
            <v>1</v>
          </cell>
        </row>
        <row r="23">
          <cell r="D23">
            <v>0</v>
          </cell>
          <cell r="G23">
            <v>0</v>
          </cell>
        </row>
        <row r="35">
          <cell r="D35">
            <v>10.98</v>
          </cell>
        </row>
        <row r="36">
          <cell r="D36">
            <v>20.88</v>
          </cell>
        </row>
        <row r="37">
          <cell r="D37">
            <v>43.21</v>
          </cell>
        </row>
        <row r="39">
          <cell r="D39">
            <v>12.48</v>
          </cell>
        </row>
        <row r="40">
          <cell r="D40">
            <v>18.329999999999998</v>
          </cell>
        </row>
        <row r="41">
          <cell r="D41">
            <v>29.57</v>
          </cell>
        </row>
        <row r="42">
          <cell r="D42">
            <v>1</v>
          </cell>
        </row>
        <row r="43">
          <cell r="D43">
            <v>0</v>
          </cell>
        </row>
        <row r="53">
          <cell r="D53">
            <v>10.98</v>
          </cell>
        </row>
        <row r="54">
          <cell r="D54">
            <v>20.88</v>
          </cell>
        </row>
        <row r="55">
          <cell r="D55">
            <v>43.21</v>
          </cell>
        </row>
        <row r="57">
          <cell r="D57">
            <v>12.48</v>
          </cell>
        </row>
        <row r="58">
          <cell r="D58">
            <v>18.329999999999998</v>
          </cell>
        </row>
        <row r="59">
          <cell r="D59">
            <v>29.57</v>
          </cell>
        </row>
        <row r="60">
          <cell r="D60">
            <v>1</v>
          </cell>
        </row>
        <row r="61">
          <cell r="D61">
            <v>0</v>
          </cell>
        </row>
        <row r="71">
          <cell r="D71">
            <v>10.98</v>
          </cell>
        </row>
        <row r="72">
          <cell r="D72">
            <v>20.88</v>
          </cell>
        </row>
        <row r="73">
          <cell r="D73">
            <v>43.21</v>
          </cell>
        </row>
        <row r="75">
          <cell r="D75">
            <v>12.48</v>
          </cell>
        </row>
        <row r="76">
          <cell r="D76">
            <v>18.329999999999998</v>
          </cell>
        </row>
        <row r="77">
          <cell r="D77">
            <v>29.57</v>
          </cell>
        </row>
        <row r="78">
          <cell r="D78">
            <v>1</v>
          </cell>
        </row>
        <row r="79">
          <cell r="D79">
            <v>0</v>
          </cell>
        </row>
        <row r="88">
          <cell r="D88">
            <v>7.75</v>
          </cell>
          <cell r="G88">
            <v>7.75</v>
          </cell>
        </row>
        <row r="89">
          <cell r="D89">
            <v>6.548</v>
          </cell>
          <cell r="G89">
            <v>6.7170000000000005</v>
          </cell>
        </row>
        <row r="90">
          <cell r="D90">
            <v>10.35</v>
          </cell>
          <cell r="G90">
            <v>10.613</v>
          </cell>
        </row>
        <row r="91">
          <cell r="D91">
            <v>1.74</v>
          </cell>
          <cell r="G91">
            <v>1.78</v>
          </cell>
        </row>
        <row r="92">
          <cell r="D92">
            <v>3.4</v>
          </cell>
          <cell r="G92">
            <v>3.5</v>
          </cell>
        </row>
        <row r="93">
          <cell r="D93">
            <v>-1.74</v>
          </cell>
        </row>
        <row r="94">
          <cell r="D94">
            <v>0</v>
          </cell>
          <cell r="G94">
            <v>0</v>
          </cell>
        </row>
        <row r="95">
          <cell r="D95">
            <v>0</v>
          </cell>
          <cell r="G95">
            <v>0</v>
          </cell>
        </row>
        <row r="96">
          <cell r="D96">
            <v>6.548</v>
          </cell>
        </row>
        <row r="97">
          <cell r="D97">
            <v>10.35</v>
          </cell>
        </row>
        <row r="107">
          <cell r="D107">
            <v>7.75</v>
          </cell>
        </row>
        <row r="108">
          <cell r="D108">
            <v>6.548</v>
          </cell>
        </row>
        <row r="109">
          <cell r="D109">
            <v>10.35</v>
          </cell>
        </row>
        <row r="110">
          <cell r="D110">
            <v>1.74</v>
          </cell>
        </row>
        <row r="111">
          <cell r="D111">
            <v>3.4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-1.74</v>
          </cell>
        </row>
        <row r="122">
          <cell r="D122">
            <v>7.75</v>
          </cell>
        </row>
        <row r="123">
          <cell r="D123">
            <v>6.548</v>
          </cell>
        </row>
        <row r="124">
          <cell r="D124">
            <v>10.35</v>
          </cell>
        </row>
        <row r="125">
          <cell r="D125">
            <v>1.74</v>
          </cell>
        </row>
        <row r="126">
          <cell r="D126">
            <v>3.4</v>
          </cell>
        </row>
        <row r="127">
          <cell r="D127">
            <v>-1.74</v>
          </cell>
        </row>
        <row r="128">
          <cell r="D128">
            <v>0</v>
          </cell>
        </row>
        <row r="129">
          <cell r="D129">
            <v>0</v>
          </cell>
        </row>
        <row r="137">
          <cell r="D137">
            <v>7.75</v>
          </cell>
        </row>
        <row r="138">
          <cell r="D138">
            <v>6.548</v>
          </cell>
        </row>
        <row r="139">
          <cell r="D139">
            <v>10.35</v>
          </cell>
        </row>
        <row r="140">
          <cell r="D140">
            <v>1.74</v>
          </cell>
        </row>
        <row r="141">
          <cell r="D141">
            <v>3.4</v>
          </cell>
        </row>
        <row r="142">
          <cell r="D142">
            <v>-1.74</v>
          </cell>
        </row>
        <row r="143">
          <cell r="D143">
            <v>0</v>
          </cell>
        </row>
        <row r="144">
          <cell r="D144">
            <v>0</v>
          </cell>
        </row>
        <row r="152">
          <cell r="D152">
            <v>7.75</v>
          </cell>
        </row>
        <row r="153">
          <cell r="D153">
            <v>6.548</v>
          </cell>
        </row>
        <row r="154">
          <cell r="D154">
            <v>10.35</v>
          </cell>
        </row>
        <row r="155">
          <cell r="D155">
            <v>1.74</v>
          </cell>
        </row>
        <row r="156">
          <cell r="D156">
            <v>3.4</v>
          </cell>
        </row>
        <row r="157">
          <cell r="D157">
            <v>-1.74</v>
          </cell>
        </row>
        <row r="158">
          <cell r="D158">
            <v>0</v>
          </cell>
        </row>
        <row r="159">
          <cell r="D159">
            <v>0</v>
          </cell>
        </row>
        <row r="168">
          <cell r="D168">
            <v>117.12</v>
          </cell>
          <cell r="G168">
            <v>119.88</v>
          </cell>
        </row>
        <row r="169">
          <cell r="D169">
            <v>174.48</v>
          </cell>
          <cell r="G169">
            <v>178.68</v>
          </cell>
        </row>
        <row r="170">
          <cell r="D170">
            <v>12.24</v>
          </cell>
          <cell r="G170">
            <v>12.48</v>
          </cell>
        </row>
        <row r="172">
          <cell r="D172">
            <v>9.76</v>
          </cell>
          <cell r="G172">
            <v>9.99</v>
          </cell>
        </row>
        <row r="173">
          <cell r="D173">
            <v>14.54</v>
          </cell>
          <cell r="G173">
            <v>14.89</v>
          </cell>
        </row>
        <row r="174">
          <cell r="D174">
            <v>1.02</v>
          </cell>
          <cell r="G174">
            <v>1.04</v>
          </cell>
        </row>
        <row r="177">
          <cell r="D177">
            <v>3.7</v>
          </cell>
          <cell r="G177">
            <v>3.8</v>
          </cell>
        </row>
        <row r="178">
          <cell r="D178">
            <v>10.628</v>
          </cell>
          <cell r="G178">
            <v>10.878</v>
          </cell>
        </row>
        <row r="179">
          <cell r="D179">
            <v>7.3410000000000002</v>
          </cell>
          <cell r="G179">
            <v>7.5140000000000002</v>
          </cell>
        </row>
        <row r="180">
          <cell r="D180">
            <v>6.3240000000000007</v>
          </cell>
          <cell r="G180">
            <v>6.4720000000000004</v>
          </cell>
        </row>
        <row r="181">
          <cell r="D181">
            <v>57</v>
          </cell>
          <cell r="G181">
            <v>58</v>
          </cell>
        </row>
        <row r="182">
          <cell r="D182">
            <v>0</v>
          </cell>
          <cell r="G182">
            <v>0</v>
          </cell>
        </row>
        <row r="183">
          <cell r="D183">
            <v>0</v>
          </cell>
          <cell r="G183">
            <v>0</v>
          </cell>
        </row>
        <row r="184">
          <cell r="D184">
            <v>0</v>
          </cell>
          <cell r="G184">
            <v>0</v>
          </cell>
        </row>
        <row r="185">
          <cell r="D185">
            <v>10.628</v>
          </cell>
        </row>
        <row r="186">
          <cell r="D186">
            <v>7.3410000000000002</v>
          </cell>
        </row>
        <row r="187">
          <cell r="D187">
            <v>6.3240000000000007</v>
          </cell>
        </row>
        <row r="188">
          <cell r="D188">
            <v>-0.01</v>
          </cell>
        </row>
        <row r="189">
          <cell r="D189">
            <v>9.76</v>
          </cell>
        </row>
        <row r="190">
          <cell r="D190">
            <v>14.54</v>
          </cell>
        </row>
        <row r="191">
          <cell r="D191">
            <v>1.02</v>
          </cell>
        </row>
        <row r="192">
          <cell r="D192">
            <v>3.7</v>
          </cell>
        </row>
        <row r="193">
          <cell r="D193">
            <v>10.628</v>
          </cell>
        </row>
        <row r="194">
          <cell r="D194">
            <v>7.3410000000000002</v>
          </cell>
        </row>
        <row r="195">
          <cell r="D195">
            <v>6.3240000000000007</v>
          </cell>
        </row>
        <row r="196">
          <cell r="D196">
            <v>57</v>
          </cell>
        </row>
        <row r="197">
          <cell r="D197">
            <v>60</v>
          </cell>
        </row>
        <row r="198">
          <cell r="D198">
            <v>-30</v>
          </cell>
          <cell r="G198">
            <v>-30</v>
          </cell>
        </row>
        <row r="199">
          <cell r="D199">
            <v>0</v>
          </cell>
        </row>
        <row r="200">
          <cell r="D200">
            <v>0</v>
          </cell>
        </row>
        <row r="201">
          <cell r="D201">
            <v>0</v>
          </cell>
        </row>
        <row r="213">
          <cell r="D213">
            <v>9.76</v>
          </cell>
        </row>
        <row r="214">
          <cell r="D214">
            <v>14.54</v>
          </cell>
        </row>
        <row r="215">
          <cell r="D215">
            <v>1.02</v>
          </cell>
        </row>
        <row r="217">
          <cell r="D217">
            <v>3.7</v>
          </cell>
        </row>
        <row r="218">
          <cell r="D218">
            <v>10.628</v>
          </cell>
        </row>
        <row r="219">
          <cell r="D219">
            <v>7.3410000000000002</v>
          </cell>
        </row>
        <row r="220">
          <cell r="D220">
            <v>6.3240000000000007</v>
          </cell>
        </row>
        <row r="221">
          <cell r="D221">
            <v>57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-0.01</v>
          </cell>
        </row>
        <row r="226">
          <cell r="D226">
            <v>9.76</v>
          </cell>
        </row>
        <row r="227">
          <cell r="D227">
            <v>14.54</v>
          </cell>
        </row>
        <row r="228">
          <cell r="D228">
            <v>1.02</v>
          </cell>
        </row>
        <row r="229">
          <cell r="D229">
            <v>3.7</v>
          </cell>
        </row>
        <row r="230">
          <cell r="D230">
            <v>10.628</v>
          </cell>
        </row>
        <row r="231">
          <cell r="D231">
            <v>7.3410000000000002</v>
          </cell>
        </row>
        <row r="232">
          <cell r="D232">
            <v>6.3240000000000007</v>
          </cell>
        </row>
        <row r="233">
          <cell r="D233">
            <v>57</v>
          </cell>
        </row>
        <row r="234">
          <cell r="D234">
            <v>60</v>
          </cell>
        </row>
        <row r="235">
          <cell r="D235">
            <v>-30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47">
          <cell r="D247">
            <v>9.76</v>
          </cell>
        </row>
        <row r="248">
          <cell r="D248">
            <v>14.54</v>
          </cell>
        </row>
        <row r="249">
          <cell r="D249">
            <v>1.02</v>
          </cell>
        </row>
        <row r="251">
          <cell r="D251">
            <v>3.7</v>
          </cell>
        </row>
        <row r="252">
          <cell r="D252">
            <v>10.628</v>
          </cell>
        </row>
        <row r="253">
          <cell r="D253">
            <v>7.3410000000000002</v>
          </cell>
        </row>
        <row r="254">
          <cell r="D254">
            <v>6.3240000000000007</v>
          </cell>
        </row>
        <row r="255">
          <cell r="D255">
            <v>57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-0.01</v>
          </cell>
        </row>
        <row r="260">
          <cell r="D260">
            <v>9.76</v>
          </cell>
        </row>
        <row r="261">
          <cell r="D261">
            <v>14.54</v>
          </cell>
        </row>
        <row r="262">
          <cell r="D262">
            <v>1.02</v>
          </cell>
        </row>
        <row r="263">
          <cell r="D263">
            <v>3.7</v>
          </cell>
        </row>
        <row r="264">
          <cell r="D264">
            <v>10.628</v>
          </cell>
        </row>
        <row r="265">
          <cell r="D265">
            <v>7.3410000000000002</v>
          </cell>
        </row>
        <row r="266">
          <cell r="D266">
            <v>6.3240000000000007</v>
          </cell>
        </row>
        <row r="267">
          <cell r="D267">
            <v>57</v>
          </cell>
        </row>
        <row r="268">
          <cell r="D268">
            <v>60</v>
          </cell>
        </row>
        <row r="269">
          <cell r="D269">
            <v>-30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82">
          <cell r="D282">
            <v>9.76</v>
          </cell>
        </row>
        <row r="283">
          <cell r="D283">
            <v>14.54</v>
          </cell>
        </row>
        <row r="284">
          <cell r="D284">
            <v>1.02</v>
          </cell>
        </row>
        <row r="286">
          <cell r="D286">
            <v>3.7</v>
          </cell>
        </row>
        <row r="287">
          <cell r="D287">
            <v>10.628</v>
          </cell>
        </row>
        <row r="288">
          <cell r="D288">
            <v>7.3410000000000002</v>
          </cell>
        </row>
        <row r="289">
          <cell r="D289">
            <v>6.3240000000000007</v>
          </cell>
        </row>
        <row r="290">
          <cell r="D290">
            <v>57</v>
          </cell>
        </row>
        <row r="291">
          <cell r="D291">
            <v>0</v>
          </cell>
        </row>
        <row r="292">
          <cell r="D292">
            <v>0</v>
          </cell>
        </row>
        <row r="293">
          <cell r="D293">
            <v>0</v>
          </cell>
        </row>
        <row r="294">
          <cell r="D294">
            <v>-0.01</v>
          </cell>
        </row>
        <row r="295">
          <cell r="D295">
            <v>9.76</v>
          </cell>
        </row>
        <row r="296">
          <cell r="D296">
            <v>14.54</v>
          </cell>
        </row>
        <row r="297">
          <cell r="D297">
            <v>1.02</v>
          </cell>
        </row>
        <row r="298">
          <cell r="D298">
            <v>3.7</v>
          </cell>
        </row>
        <row r="299">
          <cell r="D299">
            <v>10.628</v>
          </cell>
        </row>
        <row r="300">
          <cell r="D300">
            <v>7.3410000000000002</v>
          </cell>
        </row>
        <row r="301">
          <cell r="D301">
            <v>6.3240000000000007</v>
          </cell>
        </row>
        <row r="302">
          <cell r="D302">
            <v>57</v>
          </cell>
        </row>
        <row r="303">
          <cell r="D303">
            <v>60</v>
          </cell>
        </row>
        <row r="304">
          <cell r="D304">
            <v>-30</v>
          </cell>
        </row>
        <row r="305">
          <cell r="D305">
            <v>0</v>
          </cell>
        </row>
        <row r="306">
          <cell r="D306">
            <v>0</v>
          </cell>
        </row>
        <row r="307">
          <cell r="D307">
            <v>0</v>
          </cell>
        </row>
        <row r="316">
          <cell r="D316">
            <v>9.76</v>
          </cell>
        </row>
        <row r="317">
          <cell r="D317">
            <v>14.54</v>
          </cell>
        </row>
        <row r="318">
          <cell r="D318">
            <v>1.02</v>
          </cell>
        </row>
        <row r="320">
          <cell r="D320">
            <v>3.7</v>
          </cell>
        </row>
        <row r="321">
          <cell r="D321">
            <v>10.628</v>
          </cell>
        </row>
        <row r="322">
          <cell r="D322">
            <v>7.3410000000000002</v>
          </cell>
        </row>
        <row r="323">
          <cell r="D323">
            <v>6.3240000000000007</v>
          </cell>
        </row>
        <row r="324">
          <cell r="D324">
            <v>57</v>
          </cell>
        </row>
        <row r="325">
          <cell r="D325">
            <v>0</v>
          </cell>
        </row>
        <row r="326">
          <cell r="D326">
            <v>0</v>
          </cell>
        </row>
        <row r="327">
          <cell r="D327">
            <v>0</v>
          </cell>
        </row>
        <row r="328">
          <cell r="D328">
            <v>-0.01</v>
          </cell>
        </row>
        <row r="329">
          <cell r="D329">
            <v>9.76</v>
          </cell>
        </row>
        <row r="330">
          <cell r="D330">
            <v>14.54</v>
          </cell>
        </row>
        <row r="331">
          <cell r="D331">
            <v>1.02</v>
          </cell>
        </row>
        <row r="332">
          <cell r="D332">
            <v>3.7</v>
          </cell>
        </row>
        <row r="333">
          <cell r="D333">
            <v>10.628</v>
          </cell>
        </row>
        <row r="334">
          <cell r="D334">
            <v>7.3410000000000002</v>
          </cell>
        </row>
        <row r="335">
          <cell r="D335">
            <v>6.3240000000000007</v>
          </cell>
        </row>
        <row r="336">
          <cell r="D336">
            <v>57</v>
          </cell>
        </row>
        <row r="337">
          <cell r="D337">
            <v>60</v>
          </cell>
        </row>
        <row r="338">
          <cell r="D338">
            <v>-30</v>
          </cell>
        </row>
        <row r="339">
          <cell r="D339">
            <v>0</v>
          </cell>
        </row>
        <row r="340">
          <cell r="D340">
            <v>0</v>
          </cell>
        </row>
        <row r="341">
          <cell r="D341">
            <v>0</v>
          </cell>
        </row>
        <row r="350">
          <cell r="D350">
            <v>9.76</v>
          </cell>
        </row>
        <row r="351">
          <cell r="D351">
            <v>14.54</v>
          </cell>
        </row>
        <row r="352">
          <cell r="D352">
            <v>1.02</v>
          </cell>
        </row>
        <row r="355">
          <cell r="D355">
            <v>3.7</v>
          </cell>
        </row>
        <row r="356">
          <cell r="D356">
            <v>10.628</v>
          </cell>
        </row>
        <row r="357">
          <cell r="D357">
            <v>7.3410000000000002</v>
          </cell>
        </row>
        <row r="358">
          <cell r="D358">
            <v>6.3240000000000007</v>
          </cell>
        </row>
        <row r="359">
          <cell r="D359">
            <v>57</v>
          </cell>
        </row>
        <row r="360">
          <cell r="D360">
            <v>0</v>
          </cell>
        </row>
        <row r="361">
          <cell r="D361">
            <v>0</v>
          </cell>
        </row>
        <row r="362">
          <cell r="D362">
            <v>0</v>
          </cell>
        </row>
        <row r="363">
          <cell r="D363">
            <v>-0.01</v>
          </cell>
        </row>
        <row r="364">
          <cell r="D364">
            <v>9.76</v>
          </cell>
        </row>
        <row r="365">
          <cell r="D365">
            <v>14.54</v>
          </cell>
        </row>
        <row r="366">
          <cell r="D366">
            <v>1.02</v>
          </cell>
        </row>
        <row r="367">
          <cell r="D367">
            <v>3.7</v>
          </cell>
        </row>
        <row r="368">
          <cell r="D368">
            <v>10.628</v>
          </cell>
        </row>
        <row r="369">
          <cell r="D369">
            <v>7.3410000000000002</v>
          </cell>
        </row>
        <row r="370">
          <cell r="D370">
            <v>6.3240000000000007</v>
          </cell>
        </row>
        <row r="371">
          <cell r="D371">
            <v>57</v>
          </cell>
        </row>
        <row r="372">
          <cell r="D372">
            <v>60</v>
          </cell>
        </row>
        <row r="373">
          <cell r="D373">
            <v>-30</v>
          </cell>
        </row>
        <row r="374">
          <cell r="D374">
            <v>0</v>
          </cell>
        </row>
        <row r="375">
          <cell r="D375">
            <v>0</v>
          </cell>
        </row>
        <row r="376">
          <cell r="D376">
            <v>0</v>
          </cell>
        </row>
        <row r="385">
          <cell r="D385">
            <v>9.76</v>
          </cell>
        </row>
        <row r="386">
          <cell r="D386">
            <v>14.54</v>
          </cell>
        </row>
        <row r="387">
          <cell r="D387">
            <v>1.02</v>
          </cell>
        </row>
        <row r="390">
          <cell r="D390">
            <v>3.7</v>
          </cell>
        </row>
        <row r="391">
          <cell r="D391">
            <v>10.628</v>
          </cell>
        </row>
        <row r="392">
          <cell r="D392">
            <v>7.3410000000000002</v>
          </cell>
        </row>
        <row r="393">
          <cell r="D393">
            <v>6.3240000000000007</v>
          </cell>
        </row>
        <row r="394">
          <cell r="D394">
            <v>57</v>
          </cell>
        </row>
        <row r="395">
          <cell r="D395">
            <v>0</v>
          </cell>
        </row>
        <row r="396">
          <cell r="D396">
            <v>0</v>
          </cell>
        </row>
        <row r="397">
          <cell r="D397">
            <v>0</v>
          </cell>
        </row>
        <row r="398">
          <cell r="D398">
            <v>-0.01</v>
          </cell>
        </row>
        <row r="399">
          <cell r="D399">
            <v>9.76</v>
          </cell>
        </row>
        <row r="400">
          <cell r="D400">
            <v>14.54</v>
          </cell>
        </row>
        <row r="401">
          <cell r="D401">
            <v>1.02</v>
          </cell>
        </row>
        <row r="402">
          <cell r="D402">
            <v>3.7</v>
          </cell>
        </row>
        <row r="403">
          <cell r="D403">
            <v>10.628</v>
          </cell>
        </row>
        <row r="404">
          <cell r="D404">
            <v>7.3410000000000002</v>
          </cell>
        </row>
        <row r="405">
          <cell r="D405">
            <v>6.3240000000000007</v>
          </cell>
        </row>
        <row r="406">
          <cell r="D406">
            <v>57</v>
          </cell>
        </row>
        <row r="407">
          <cell r="D407">
            <v>60</v>
          </cell>
        </row>
        <row r="408">
          <cell r="D408">
            <v>-30</v>
          </cell>
        </row>
        <row r="409">
          <cell r="D409">
            <v>0</v>
          </cell>
        </row>
        <row r="410">
          <cell r="D410">
            <v>0</v>
          </cell>
        </row>
        <row r="411">
          <cell r="D411">
            <v>0</v>
          </cell>
        </row>
        <row r="420">
          <cell r="D420">
            <v>9.76</v>
          </cell>
        </row>
        <row r="421">
          <cell r="D421">
            <v>14.54</v>
          </cell>
        </row>
        <row r="422">
          <cell r="D422">
            <v>1.02</v>
          </cell>
        </row>
        <row r="425">
          <cell r="D425">
            <v>3.7</v>
          </cell>
        </row>
        <row r="426">
          <cell r="D426">
            <v>10.628</v>
          </cell>
        </row>
        <row r="427">
          <cell r="D427">
            <v>7.3410000000000002</v>
          </cell>
        </row>
        <row r="428">
          <cell r="D428">
            <v>6.3240000000000007</v>
          </cell>
        </row>
        <row r="429">
          <cell r="D429">
            <v>57</v>
          </cell>
        </row>
        <row r="430">
          <cell r="D430">
            <v>0</v>
          </cell>
        </row>
        <row r="431">
          <cell r="D431">
            <v>0</v>
          </cell>
        </row>
        <row r="432">
          <cell r="D432">
            <v>0</v>
          </cell>
        </row>
        <row r="433">
          <cell r="D433">
            <v>-0.01</v>
          </cell>
        </row>
        <row r="434">
          <cell r="D434">
            <v>9.76</v>
          </cell>
        </row>
        <row r="435">
          <cell r="D435">
            <v>14.54</v>
          </cell>
        </row>
        <row r="436">
          <cell r="D436">
            <v>1.02</v>
          </cell>
        </row>
        <row r="437">
          <cell r="D437">
            <v>3.7</v>
          </cell>
        </row>
        <row r="438">
          <cell r="D438">
            <v>10.628</v>
          </cell>
        </row>
        <row r="439">
          <cell r="D439">
            <v>7.3410000000000002</v>
          </cell>
        </row>
        <row r="440">
          <cell r="D440">
            <v>6.3240000000000007</v>
          </cell>
        </row>
        <row r="441">
          <cell r="D441">
            <v>57</v>
          </cell>
        </row>
        <row r="442">
          <cell r="D442">
            <v>60</v>
          </cell>
        </row>
        <row r="443">
          <cell r="D443">
            <v>-30</v>
          </cell>
        </row>
        <row r="444">
          <cell r="D444">
            <v>0</v>
          </cell>
        </row>
        <row r="445">
          <cell r="D445">
            <v>0</v>
          </cell>
        </row>
        <row r="446">
          <cell r="D446">
            <v>0</v>
          </cell>
        </row>
        <row r="456">
          <cell r="D456">
            <v>117.12</v>
          </cell>
        </row>
        <row r="457">
          <cell r="D457">
            <v>174.48</v>
          </cell>
        </row>
        <row r="458">
          <cell r="D458">
            <v>12.24</v>
          </cell>
        </row>
        <row r="461">
          <cell r="D461">
            <v>3.7</v>
          </cell>
        </row>
        <row r="462">
          <cell r="D462">
            <v>10.628</v>
          </cell>
        </row>
        <row r="463">
          <cell r="D463">
            <v>7.3410000000000002</v>
          </cell>
        </row>
        <row r="464">
          <cell r="D464">
            <v>6.3240000000000007</v>
          </cell>
        </row>
        <row r="465">
          <cell r="D465">
            <v>57</v>
          </cell>
        </row>
        <row r="466">
          <cell r="D466">
            <v>0</v>
          </cell>
        </row>
        <row r="467">
          <cell r="D467">
            <v>0</v>
          </cell>
        </row>
        <row r="468">
          <cell r="D468">
            <v>0</v>
          </cell>
        </row>
        <row r="469">
          <cell r="D469">
            <v>-0.01</v>
          </cell>
        </row>
        <row r="470">
          <cell r="D470">
            <v>117.12</v>
          </cell>
        </row>
        <row r="471">
          <cell r="D471">
            <v>174.48</v>
          </cell>
        </row>
        <row r="472">
          <cell r="D472">
            <v>12.24</v>
          </cell>
        </row>
        <row r="473">
          <cell r="D473">
            <v>3.7</v>
          </cell>
        </row>
        <row r="474">
          <cell r="D474">
            <v>10.628</v>
          </cell>
        </row>
        <row r="475">
          <cell r="D475">
            <v>7.3410000000000002</v>
          </cell>
        </row>
        <row r="476">
          <cell r="D476">
            <v>6.3240000000000007</v>
          </cell>
        </row>
        <row r="477">
          <cell r="D477">
            <v>57</v>
          </cell>
        </row>
        <row r="478">
          <cell r="D478">
            <v>60</v>
          </cell>
        </row>
        <row r="479">
          <cell r="D479">
            <v>-30</v>
          </cell>
        </row>
        <row r="480">
          <cell r="D480">
            <v>0</v>
          </cell>
        </row>
        <row r="481">
          <cell r="D481">
            <v>0</v>
          </cell>
        </row>
        <row r="482">
          <cell r="D482">
            <v>0</v>
          </cell>
        </row>
        <row r="491">
          <cell r="D491">
            <v>117.12</v>
          </cell>
        </row>
        <row r="492">
          <cell r="D492">
            <v>174.48</v>
          </cell>
        </row>
        <row r="493">
          <cell r="D493">
            <v>12.24</v>
          </cell>
        </row>
        <row r="496">
          <cell r="D496">
            <v>3.7</v>
          </cell>
        </row>
        <row r="497">
          <cell r="D497">
            <v>10.628</v>
          </cell>
        </row>
        <row r="498">
          <cell r="D498">
            <v>7.3410000000000002</v>
          </cell>
        </row>
        <row r="499">
          <cell r="D499">
            <v>6.3240000000000007</v>
          </cell>
        </row>
        <row r="500">
          <cell r="D500">
            <v>57</v>
          </cell>
        </row>
        <row r="501">
          <cell r="D501">
            <v>0</v>
          </cell>
        </row>
        <row r="502">
          <cell r="D502">
            <v>0</v>
          </cell>
        </row>
        <row r="503">
          <cell r="D503">
            <v>0</v>
          </cell>
        </row>
        <row r="504">
          <cell r="D504">
            <v>-0.01</v>
          </cell>
        </row>
        <row r="505">
          <cell r="D505">
            <v>117.12</v>
          </cell>
        </row>
        <row r="506">
          <cell r="D506">
            <v>174.48</v>
          </cell>
        </row>
        <row r="507">
          <cell r="D507">
            <v>12.24</v>
          </cell>
        </row>
        <row r="508">
          <cell r="D508">
            <v>3.7</v>
          </cell>
        </row>
        <row r="509">
          <cell r="D509">
            <v>10.628</v>
          </cell>
        </row>
        <row r="510">
          <cell r="D510">
            <v>7.3410000000000002</v>
          </cell>
        </row>
        <row r="511">
          <cell r="D511">
            <v>6.3240000000000007</v>
          </cell>
        </row>
        <row r="512">
          <cell r="D512">
            <v>57</v>
          </cell>
        </row>
        <row r="513">
          <cell r="D513">
            <v>60</v>
          </cell>
        </row>
        <row r="514">
          <cell r="D514">
            <v>-30</v>
          </cell>
        </row>
        <row r="515">
          <cell r="D515">
            <v>0</v>
          </cell>
        </row>
        <row r="516">
          <cell r="D516">
            <v>0</v>
          </cell>
        </row>
        <row r="517">
          <cell r="D517">
            <v>0</v>
          </cell>
        </row>
        <row r="526">
          <cell r="D526">
            <v>117.12</v>
          </cell>
        </row>
        <row r="527">
          <cell r="D527">
            <v>174.48</v>
          </cell>
        </row>
        <row r="528">
          <cell r="D528">
            <v>12.24</v>
          </cell>
        </row>
        <row r="531">
          <cell r="D531">
            <v>3.7</v>
          </cell>
        </row>
        <row r="532">
          <cell r="D532">
            <v>10.628</v>
          </cell>
        </row>
        <row r="533">
          <cell r="D533">
            <v>7.3410000000000002</v>
          </cell>
        </row>
        <row r="534">
          <cell r="D534">
            <v>6.3240000000000007</v>
          </cell>
        </row>
        <row r="535">
          <cell r="D535">
            <v>57</v>
          </cell>
        </row>
        <row r="536">
          <cell r="D536">
            <v>0</v>
          </cell>
        </row>
        <row r="537">
          <cell r="D537">
            <v>0</v>
          </cell>
        </row>
        <row r="538">
          <cell r="D538">
            <v>0</v>
          </cell>
        </row>
        <row r="539">
          <cell r="D539">
            <v>-0.01</v>
          </cell>
        </row>
        <row r="540">
          <cell r="D540">
            <v>117.12</v>
          </cell>
        </row>
        <row r="541">
          <cell r="D541">
            <v>174.48</v>
          </cell>
        </row>
        <row r="542">
          <cell r="D542">
            <v>12.24</v>
          </cell>
        </row>
        <row r="543">
          <cell r="D543">
            <v>3.7</v>
          </cell>
        </row>
        <row r="544">
          <cell r="D544">
            <v>10.628</v>
          </cell>
        </row>
        <row r="545">
          <cell r="D545">
            <v>7.3410000000000002</v>
          </cell>
        </row>
        <row r="546">
          <cell r="D546">
            <v>6.3240000000000007</v>
          </cell>
        </row>
        <row r="547">
          <cell r="D547">
            <v>57</v>
          </cell>
        </row>
        <row r="548">
          <cell r="D548">
            <v>60</v>
          </cell>
        </row>
        <row r="549">
          <cell r="D549">
            <v>-30</v>
          </cell>
        </row>
        <row r="550">
          <cell r="D550">
            <v>0</v>
          </cell>
        </row>
        <row r="551">
          <cell r="D551">
            <v>0</v>
          </cell>
        </row>
        <row r="552">
          <cell r="D552">
            <v>0</v>
          </cell>
        </row>
        <row r="561">
          <cell r="D561">
            <v>264</v>
          </cell>
          <cell r="G561">
            <v>268</v>
          </cell>
        </row>
        <row r="562">
          <cell r="D562">
            <v>98</v>
          </cell>
          <cell r="G562">
            <v>100</v>
          </cell>
        </row>
        <row r="563">
          <cell r="D563">
            <v>195</v>
          </cell>
          <cell r="G563">
            <v>200</v>
          </cell>
        </row>
        <row r="565">
          <cell r="D565">
            <v>1.79</v>
          </cell>
          <cell r="G565">
            <v>1.83</v>
          </cell>
        </row>
        <row r="566">
          <cell r="D566">
            <v>1.46</v>
          </cell>
          <cell r="G566">
            <v>1.5</v>
          </cell>
        </row>
        <row r="568">
          <cell r="D568">
            <v>5.47</v>
          </cell>
          <cell r="G568">
            <v>5.6</v>
          </cell>
        </row>
        <row r="570">
          <cell r="D570">
            <v>5.7730000000000006</v>
          </cell>
          <cell r="G570">
            <v>5.9119999999999999</v>
          </cell>
        </row>
        <row r="571">
          <cell r="D571">
            <v>5.2879999999999994</v>
          </cell>
          <cell r="G571">
            <v>5.41</v>
          </cell>
        </row>
        <row r="572">
          <cell r="D572">
            <v>57</v>
          </cell>
          <cell r="G572">
            <v>58</v>
          </cell>
        </row>
        <row r="573">
          <cell r="D573">
            <v>0.06</v>
          </cell>
          <cell r="G573">
            <v>0.06</v>
          </cell>
        </row>
        <row r="574">
          <cell r="D574">
            <v>0</v>
          </cell>
          <cell r="G574">
            <v>0</v>
          </cell>
        </row>
        <row r="575">
          <cell r="D575">
            <v>0</v>
          </cell>
          <cell r="G575">
            <v>0</v>
          </cell>
        </row>
        <row r="576">
          <cell r="D576">
            <v>-0.01</v>
          </cell>
        </row>
        <row r="577">
          <cell r="D577">
            <v>264</v>
          </cell>
        </row>
        <row r="578">
          <cell r="D578">
            <v>98</v>
          </cell>
        </row>
        <row r="579">
          <cell r="D579">
            <v>195</v>
          </cell>
        </row>
        <row r="580">
          <cell r="D580">
            <v>1.79</v>
          </cell>
        </row>
        <row r="581">
          <cell r="D581">
            <v>1.46</v>
          </cell>
        </row>
        <row r="582">
          <cell r="D582">
            <v>5.47</v>
          </cell>
        </row>
        <row r="583">
          <cell r="D583">
            <v>0</v>
          </cell>
        </row>
        <row r="584">
          <cell r="D584">
            <v>5.2879999999999994</v>
          </cell>
        </row>
        <row r="585">
          <cell r="D585">
            <v>57</v>
          </cell>
        </row>
        <row r="586">
          <cell r="D586">
            <v>0.06</v>
          </cell>
        </row>
        <row r="587">
          <cell r="D587">
            <v>60</v>
          </cell>
        </row>
        <row r="588">
          <cell r="D588">
            <v>-30</v>
          </cell>
        </row>
        <row r="589">
          <cell r="D589">
            <v>2.7349999999999999</v>
          </cell>
        </row>
        <row r="590">
          <cell r="D590">
            <v>21.88</v>
          </cell>
        </row>
        <row r="591">
          <cell r="D591">
            <v>21.151999999999997</v>
          </cell>
        </row>
        <row r="592">
          <cell r="D592">
            <v>0</v>
          </cell>
        </row>
        <row r="593">
          <cell r="D593">
            <v>0</v>
          </cell>
        </row>
        <row r="602">
          <cell r="D602">
            <v>264</v>
          </cell>
          <cell r="G602">
            <v>268</v>
          </cell>
        </row>
        <row r="603">
          <cell r="D603">
            <v>98</v>
          </cell>
          <cell r="G603">
            <v>100</v>
          </cell>
        </row>
        <row r="604">
          <cell r="D604">
            <v>195</v>
          </cell>
          <cell r="G604">
            <v>200</v>
          </cell>
        </row>
        <row r="606">
          <cell r="D606">
            <v>1.79</v>
          </cell>
          <cell r="G606">
            <v>1.83</v>
          </cell>
        </row>
        <row r="607">
          <cell r="D607">
            <v>1.46</v>
          </cell>
          <cell r="G607">
            <v>1.5</v>
          </cell>
        </row>
        <row r="609">
          <cell r="D609">
            <v>5.47</v>
          </cell>
          <cell r="G609">
            <v>5.6</v>
          </cell>
        </row>
        <row r="610">
          <cell r="D610">
            <v>5.47</v>
          </cell>
        </row>
        <row r="612">
          <cell r="D612">
            <v>5.7730000000000006</v>
          </cell>
          <cell r="G612">
            <v>5.9119999999999999</v>
          </cell>
        </row>
        <row r="613">
          <cell r="D613">
            <v>5.2879999999999994</v>
          </cell>
          <cell r="G613">
            <v>5.41</v>
          </cell>
        </row>
        <row r="614">
          <cell r="D614">
            <v>57</v>
          </cell>
          <cell r="G614">
            <v>58</v>
          </cell>
        </row>
        <row r="615">
          <cell r="D615">
            <v>0</v>
          </cell>
          <cell r="G615">
            <v>0</v>
          </cell>
        </row>
        <row r="616">
          <cell r="D616">
            <v>0</v>
          </cell>
          <cell r="G616">
            <v>0</v>
          </cell>
        </row>
        <row r="617">
          <cell r="D617">
            <v>5.7730000000000006</v>
          </cell>
        </row>
        <row r="618">
          <cell r="D618">
            <v>5.2879999999999994</v>
          </cell>
        </row>
        <row r="619">
          <cell r="D619">
            <v>-0.01</v>
          </cell>
        </row>
        <row r="620">
          <cell r="D620">
            <v>264</v>
          </cell>
        </row>
        <row r="621">
          <cell r="D621">
            <v>98</v>
          </cell>
        </row>
        <row r="622">
          <cell r="D622">
            <v>195</v>
          </cell>
        </row>
        <row r="623">
          <cell r="D623">
            <v>1.79</v>
          </cell>
        </row>
        <row r="624">
          <cell r="D624">
            <v>1.46</v>
          </cell>
        </row>
        <row r="625">
          <cell r="D625">
            <v>5.47</v>
          </cell>
        </row>
        <row r="626">
          <cell r="D626">
            <v>5.47</v>
          </cell>
        </row>
        <row r="627">
          <cell r="D627">
            <v>5.7730000000000006</v>
          </cell>
        </row>
        <row r="628">
          <cell r="D628">
            <v>5.2879999999999994</v>
          </cell>
        </row>
        <row r="629">
          <cell r="D629">
            <v>57</v>
          </cell>
        </row>
        <row r="630">
          <cell r="D630">
            <v>60</v>
          </cell>
          <cell r="G630">
            <v>60</v>
          </cell>
        </row>
        <row r="631">
          <cell r="D631">
            <v>-30</v>
          </cell>
          <cell r="G631">
            <v>-30</v>
          </cell>
        </row>
        <row r="632">
          <cell r="D632">
            <v>0</v>
          </cell>
        </row>
        <row r="633">
          <cell r="D633">
            <v>0</v>
          </cell>
        </row>
        <row r="644">
          <cell r="D644">
            <v>264</v>
          </cell>
        </row>
        <row r="645">
          <cell r="D645">
            <v>98</v>
          </cell>
        </row>
        <row r="646">
          <cell r="D646">
            <v>195</v>
          </cell>
        </row>
        <row r="648">
          <cell r="D648">
            <v>1.79</v>
          </cell>
        </row>
        <row r="649">
          <cell r="D649">
            <v>1.46</v>
          </cell>
        </row>
        <row r="651">
          <cell r="D651">
            <v>5.47</v>
          </cell>
        </row>
        <row r="652">
          <cell r="D652">
            <v>5.47</v>
          </cell>
        </row>
        <row r="654">
          <cell r="D654">
            <v>5.7730000000000006</v>
          </cell>
        </row>
        <row r="655">
          <cell r="D655">
            <v>5.2879999999999994</v>
          </cell>
        </row>
        <row r="656">
          <cell r="D656">
            <v>57</v>
          </cell>
        </row>
        <row r="657">
          <cell r="D657">
            <v>0</v>
          </cell>
        </row>
        <row r="658">
          <cell r="D658">
            <v>0</v>
          </cell>
        </row>
        <row r="659">
          <cell r="D659">
            <v>-0.01</v>
          </cell>
        </row>
        <row r="660">
          <cell r="D660">
            <v>264</v>
          </cell>
        </row>
        <row r="661">
          <cell r="D661">
            <v>98</v>
          </cell>
        </row>
        <row r="662">
          <cell r="D662">
            <v>195</v>
          </cell>
        </row>
        <row r="663">
          <cell r="D663">
            <v>1.79</v>
          </cell>
        </row>
        <row r="664">
          <cell r="D664">
            <v>1.46</v>
          </cell>
        </row>
        <row r="665">
          <cell r="D665">
            <v>5.47</v>
          </cell>
        </row>
        <row r="666">
          <cell r="D666">
            <v>5.47</v>
          </cell>
        </row>
        <row r="667">
          <cell r="D667">
            <v>5.7730000000000006</v>
          </cell>
        </row>
        <row r="668">
          <cell r="D668">
            <v>5.2879999999999994</v>
          </cell>
        </row>
        <row r="669">
          <cell r="D669">
            <v>57</v>
          </cell>
        </row>
        <row r="670">
          <cell r="D670">
            <v>60</v>
          </cell>
        </row>
        <row r="671">
          <cell r="D671">
            <v>-30</v>
          </cell>
        </row>
        <row r="672">
          <cell r="D672">
            <v>0</v>
          </cell>
        </row>
        <row r="673">
          <cell r="D673">
            <v>0</v>
          </cell>
        </row>
        <row r="682">
          <cell r="D682">
            <v>264</v>
          </cell>
        </row>
        <row r="683">
          <cell r="D683">
            <v>98</v>
          </cell>
        </row>
        <row r="684">
          <cell r="D684">
            <v>195</v>
          </cell>
        </row>
        <row r="686">
          <cell r="D686">
            <v>1.79</v>
          </cell>
        </row>
        <row r="687">
          <cell r="D687">
            <v>1.46</v>
          </cell>
        </row>
        <row r="689">
          <cell r="D689">
            <v>5.47</v>
          </cell>
        </row>
        <row r="690">
          <cell r="D690">
            <v>5.47</v>
          </cell>
        </row>
        <row r="692">
          <cell r="D692">
            <v>5.7730000000000006</v>
          </cell>
        </row>
        <row r="693">
          <cell r="D693">
            <v>5.2879999999999994</v>
          </cell>
        </row>
        <row r="694">
          <cell r="D694">
            <v>57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-0.01</v>
          </cell>
        </row>
        <row r="698">
          <cell r="D698">
            <v>264</v>
          </cell>
        </row>
        <row r="699">
          <cell r="D699">
            <v>98</v>
          </cell>
        </row>
        <row r="700">
          <cell r="D700">
            <v>195</v>
          </cell>
        </row>
        <row r="701">
          <cell r="D701">
            <v>1.79</v>
          </cell>
        </row>
        <row r="702">
          <cell r="D702">
            <v>1.46</v>
          </cell>
        </row>
        <row r="703">
          <cell r="D703">
            <v>5.47</v>
          </cell>
        </row>
        <row r="704">
          <cell r="D704">
            <v>5.47</v>
          </cell>
        </row>
        <row r="705">
          <cell r="D705">
            <v>5.7730000000000006</v>
          </cell>
        </row>
        <row r="706">
          <cell r="D706">
            <v>5.2879999999999994</v>
          </cell>
        </row>
        <row r="707">
          <cell r="D707">
            <v>57</v>
          </cell>
        </row>
        <row r="708">
          <cell r="D708">
            <v>60</v>
          </cell>
        </row>
        <row r="709">
          <cell r="D709">
            <v>-30</v>
          </cell>
        </row>
        <row r="710">
          <cell r="D710">
            <v>0</v>
          </cell>
        </row>
        <row r="711">
          <cell r="D711">
            <v>0</v>
          </cell>
        </row>
        <row r="720">
          <cell r="D720">
            <v>0</v>
          </cell>
          <cell r="G720">
            <v>0</v>
          </cell>
        </row>
        <row r="722">
          <cell r="D722">
            <v>0</v>
          </cell>
          <cell r="G722">
            <v>0</v>
          </cell>
        </row>
        <row r="723">
          <cell r="D723">
            <v>370</v>
          </cell>
          <cell r="G723">
            <v>379</v>
          </cell>
        </row>
        <row r="724">
          <cell r="D724">
            <v>1504</v>
          </cell>
          <cell r="G724">
            <v>1539</v>
          </cell>
        </row>
        <row r="729">
          <cell r="D729">
            <v>26.02</v>
          </cell>
          <cell r="G729">
            <v>26.63</v>
          </cell>
        </row>
        <row r="731">
          <cell r="D731">
            <v>26.02</v>
          </cell>
          <cell r="G731">
            <v>26.63</v>
          </cell>
        </row>
        <row r="732">
          <cell r="D732">
            <v>18.101388370764003</v>
          </cell>
          <cell r="G732">
            <v>18.526286850528336</v>
          </cell>
        </row>
        <row r="733">
          <cell r="D733">
            <v>14.155824964645021</v>
          </cell>
          <cell r="G733">
            <v>14.48810823397713</v>
          </cell>
        </row>
        <row r="734">
          <cell r="D734">
            <v>78.06</v>
          </cell>
          <cell r="G734">
            <v>79.89</v>
          </cell>
        </row>
        <row r="735">
          <cell r="D735">
            <v>156.12</v>
          </cell>
          <cell r="G735">
            <v>159.78</v>
          </cell>
        </row>
        <row r="737">
          <cell r="D737">
            <v>-26.02</v>
          </cell>
        </row>
        <row r="738">
          <cell r="D738">
            <v>-26.02</v>
          </cell>
        </row>
        <row r="740">
          <cell r="D740">
            <v>7.0350000000000001</v>
          </cell>
          <cell r="G740">
            <v>7.2030000000000003</v>
          </cell>
        </row>
        <row r="741">
          <cell r="D741">
            <v>57</v>
          </cell>
          <cell r="G741">
            <v>58</v>
          </cell>
        </row>
        <row r="742">
          <cell r="D742">
            <v>0</v>
          </cell>
          <cell r="G742">
            <v>0</v>
          </cell>
        </row>
        <row r="743">
          <cell r="D743">
            <v>7.0350000000000001</v>
          </cell>
        </row>
        <row r="744">
          <cell r="D744">
            <v>-0.01</v>
          </cell>
        </row>
        <row r="745">
          <cell r="D745">
            <v>0</v>
          </cell>
        </row>
        <row r="747">
          <cell r="D747">
            <v>0</v>
          </cell>
        </row>
        <row r="748">
          <cell r="D748">
            <v>370</v>
          </cell>
        </row>
        <row r="749">
          <cell r="D749">
            <v>1504</v>
          </cell>
        </row>
        <row r="750">
          <cell r="D750">
            <v>26.02</v>
          </cell>
        </row>
        <row r="752">
          <cell r="D752">
            <v>26.02</v>
          </cell>
        </row>
        <row r="753">
          <cell r="D753">
            <v>18.101388370764003</v>
          </cell>
        </row>
        <row r="754">
          <cell r="D754">
            <v>14.155824964645021</v>
          </cell>
        </row>
        <row r="755">
          <cell r="D755">
            <v>78.06</v>
          </cell>
        </row>
        <row r="756">
          <cell r="D756">
            <v>156.12</v>
          </cell>
        </row>
        <row r="758">
          <cell r="D758">
            <v>-26.02</v>
          </cell>
        </row>
        <row r="759">
          <cell r="D759">
            <v>-26.02</v>
          </cell>
        </row>
        <row r="761">
          <cell r="D761">
            <v>7.0350000000000001</v>
          </cell>
        </row>
        <row r="762">
          <cell r="D762">
            <v>57</v>
          </cell>
        </row>
        <row r="763">
          <cell r="D763">
            <v>60</v>
          </cell>
        </row>
        <row r="764">
          <cell r="D764">
            <v>-30</v>
          </cell>
        </row>
        <row r="765">
          <cell r="D765">
            <v>0</v>
          </cell>
        </row>
        <row r="774">
          <cell r="D774">
            <v>0</v>
          </cell>
        </row>
        <row r="776">
          <cell r="D776">
            <v>0</v>
          </cell>
        </row>
        <row r="777">
          <cell r="D777">
            <v>370</v>
          </cell>
        </row>
        <row r="778">
          <cell r="D778">
            <v>1504</v>
          </cell>
        </row>
        <row r="783">
          <cell r="D783">
            <v>26.02</v>
          </cell>
        </row>
        <row r="785">
          <cell r="D785">
            <v>26.02</v>
          </cell>
        </row>
        <row r="786">
          <cell r="D786">
            <v>18.101388370764003</v>
          </cell>
        </row>
        <row r="787">
          <cell r="D787">
            <v>14.155824964645021</v>
          </cell>
        </row>
        <row r="788">
          <cell r="D788">
            <v>78.06</v>
          </cell>
        </row>
        <row r="789">
          <cell r="D789">
            <v>156.12</v>
          </cell>
        </row>
        <row r="791">
          <cell r="D791">
            <v>-26.02</v>
          </cell>
        </row>
        <row r="792">
          <cell r="D792">
            <v>-26.02</v>
          </cell>
        </row>
        <row r="794">
          <cell r="D794">
            <v>7.0350000000000001</v>
          </cell>
        </row>
        <row r="795">
          <cell r="D795">
            <v>57</v>
          </cell>
        </row>
        <row r="797">
          <cell r="D797">
            <v>-0.01</v>
          </cell>
        </row>
        <row r="798">
          <cell r="D798">
            <v>0</v>
          </cell>
        </row>
        <row r="800">
          <cell r="D800">
            <v>0</v>
          </cell>
        </row>
        <row r="801">
          <cell r="D801">
            <v>370</v>
          </cell>
        </row>
        <row r="802">
          <cell r="D802">
            <v>1504</v>
          </cell>
        </row>
        <row r="803">
          <cell r="D803">
            <v>26.02</v>
          </cell>
        </row>
        <row r="805">
          <cell r="D805">
            <v>26.02</v>
          </cell>
        </row>
        <row r="806">
          <cell r="D806">
            <v>18.101388370764003</v>
          </cell>
        </row>
        <row r="807">
          <cell r="D807">
            <v>14.155824964645021</v>
          </cell>
        </row>
        <row r="808">
          <cell r="D808">
            <v>78.06</v>
          </cell>
        </row>
        <row r="809">
          <cell r="D809">
            <v>156.12</v>
          </cell>
        </row>
        <row r="811">
          <cell r="D811">
            <v>-26.02</v>
          </cell>
        </row>
        <row r="812">
          <cell r="D812">
            <v>-26.02</v>
          </cell>
        </row>
        <row r="814">
          <cell r="D814">
            <v>7.0350000000000001</v>
          </cell>
        </row>
        <row r="815">
          <cell r="D815">
            <v>57</v>
          </cell>
        </row>
        <row r="816">
          <cell r="D816">
            <v>60</v>
          </cell>
        </row>
        <row r="817">
          <cell r="D817">
            <v>-30</v>
          </cell>
        </row>
        <row r="827">
          <cell r="D827">
            <v>0</v>
          </cell>
        </row>
        <row r="829">
          <cell r="D829">
            <v>0</v>
          </cell>
        </row>
        <row r="830">
          <cell r="D830">
            <v>370</v>
          </cell>
        </row>
        <row r="831">
          <cell r="D831">
            <v>1504</v>
          </cell>
        </row>
        <row r="836">
          <cell r="D836">
            <v>26.02</v>
          </cell>
        </row>
        <row r="838">
          <cell r="D838">
            <v>26.02</v>
          </cell>
        </row>
        <row r="839">
          <cell r="D839">
            <v>18.101388370764003</v>
          </cell>
        </row>
        <row r="840">
          <cell r="D840">
            <v>14.155824964645021</v>
          </cell>
        </row>
        <row r="841">
          <cell r="D841">
            <v>78.06</v>
          </cell>
        </row>
        <row r="842">
          <cell r="D842">
            <v>156.12</v>
          </cell>
        </row>
        <row r="844">
          <cell r="D844">
            <v>-26.02</v>
          </cell>
        </row>
        <row r="845">
          <cell r="D845">
            <v>-26.02</v>
          </cell>
        </row>
        <row r="847">
          <cell r="D847">
            <v>7.0350000000000001</v>
          </cell>
        </row>
        <row r="848">
          <cell r="D848">
            <v>57</v>
          </cell>
        </row>
        <row r="849">
          <cell r="D849">
            <v>0</v>
          </cell>
        </row>
        <row r="850">
          <cell r="D850">
            <v>-0.01</v>
          </cell>
        </row>
        <row r="851">
          <cell r="D851">
            <v>0</v>
          </cell>
        </row>
        <row r="853">
          <cell r="D853">
            <v>0</v>
          </cell>
        </row>
        <row r="854">
          <cell r="D854">
            <v>370</v>
          </cell>
        </row>
        <row r="855">
          <cell r="D855">
            <v>1504</v>
          </cell>
        </row>
        <row r="856">
          <cell r="D856">
            <v>26.02</v>
          </cell>
        </row>
        <row r="858">
          <cell r="D858">
            <v>26.02</v>
          </cell>
        </row>
        <row r="859">
          <cell r="D859">
            <v>18.101388370764003</v>
          </cell>
        </row>
        <row r="860">
          <cell r="D860">
            <v>14.155824964645021</v>
          </cell>
        </row>
        <row r="861">
          <cell r="D861">
            <v>78.06</v>
          </cell>
        </row>
        <row r="862">
          <cell r="D862">
            <v>156.12</v>
          </cell>
        </row>
        <row r="864">
          <cell r="D864">
            <v>-26.02</v>
          </cell>
        </row>
        <row r="865">
          <cell r="D865">
            <v>-26.02</v>
          </cell>
        </row>
        <row r="867">
          <cell r="D867">
            <v>7.0350000000000001</v>
          </cell>
        </row>
        <row r="868">
          <cell r="D868">
            <v>57</v>
          </cell>
        </row>
        <row r="869">
          <cell r="D869">
            <v>60</v>
          </cell>
        </row>
        <row r="870">
          <cell r="D870">
            <v>-30</v>
          </cell>
        </row>
        <row r="871">
          <cell r="D871">
            <v>0</v>
          </cell>
        </row>
        <row r="882">
          <cell r="D882">
            <v>1411</v>
          </cell>
        </row>
        <row r="883">
          <cell r="D883">
            <v>1703</v>
          </cell>
        </row>
        <row r="885">
          <cell r="D885">
            <v>1.1200000000000001</v>
          </cell>
        </row>
        <row r="886">
          <cell r="D886">
            <v>1.01</v>
          </cell>
        </row>
        <row r="887">
          <cell r="D887">
            <v>7.97</v>
          </cell>
        </row>
        <row r="889">
          <cell r="D889">
            <v>4.7409999999999997</v>
          </cell>
        </row>
        <row r="890">
          <cell r="D890">
            <v>0.56000000000000005</v>
          </cell>
        </row>
        <row r="891">
          <cell r="D891">
            <v>5.9999999999999995E-4</v>
          </cell>
        </row>
        <row r="892">
          <cell r="D892">
            <v>3.9849999999999999</v>
          </cell>
        </row>
        <row r="893">
          <cell r="D893">
            <v>31.88</v>
          </cell>
        </row>
        <row r="894">
          <cell r="D894">
            <v>18.963999999999999</v>
          </cell>
        </row>
        <row r="895">
          <cell r="D895">
            <v>0</v>
          </cell>
        </row>
        <row r="941">
          <cell r="D941">
            <v>1411</v>
          </cell>
          <cell r="G941">
            <v>1442</v>
          </cell>
        </row>
        <row r="942">
          <cell r="D942">
            <v>1703</v>
          </cell>
          <cell r="G942">
            <v>1743</v>
          </cell>
        </row>
        <row r="944">
          <cell r="D944">
            <v>1.1200000000000001</v>
          </cell>
          <cell r="G944">
            <v>1.1499999999999999</v>
          </cell>
        </row>
        <row r="945">
          <cell r="D945">
            <v>1.01</v>
          </cell>
          <cell r="G945">
            <v>1.03</v>
          </cell>
        </row>
        <row r="946">
          <cell r="D946">
            <v>7.97</v>
          </cell>
          <cell r="G946">
            <v>8.16</v>
          </cell>
        </row>
        <row r="948">
          <cell r="D948">
            <v>4.7409999999999997</v>
          </cell>
          <cell r="G948">
            <v>4.8520000000000003</v>
          </cell>
        </row>
        <row r="949">
          <cell r="D949">
            <v>0.56000000000000005</v>
          </cell>
          <cell r="G949">
            <v>0.56999999999999995</v>
          </cell>
        </row>
        <row r="950">
          <cell r="D950">
            <v>0</v>
          </cell>
          <cell r="G950">
            <v>0</v>
          </cell>
        </row>
        <row r="951">
          <cell r="D951">
            <v>4.7409999999999997</v>
          </cell>
        </row>
        <row r="961">
          <cell r="D961">
            <v>1411</v>
          </cell>
        </row>
        <row r="962">
          <cell r="D962">
            <v>1703</v>
          </cell>
        </row>
        <row r="964">
          <cell r="D964">
            <v>1.1200000000000001</v>
          </cell>
        </row>
        <row r="965">
          <cell r="D965">
            <v>1.01</v>
          </cell>
        </row>
        <row r="966">
          <cell r="D966">
            <v>7.97</v>
          </cell>
        </row>
        <row r="968">
          <cell r="D968">
            <v>4.7409999999999997</v>
          </cell>
        </row>
        <row r="969">
          <cell r="D969">
            <v>0.56000000000000005</v>
          </cell>
        </row>
        <row r="970">
          <cell r="D970">
            <v>0</v>
          </cell>
        </row>
        <row r="979">
          <cell r="D979">
            <v>1411</v>
          </cell>
        </row>
        <row r="980">
          <cell r="D980">
            <v>1703</v>
          </cell>
        </row>
        <row r="982">
          <cell r="D982">
            <v>1.1200000000000001</v>
          </cell>
        </row>
        <row r="983">
          <cell r="D983">
            <v>1.01</v>
          </cell>
        </row>
        <row r="984">
          <cell r="D984">
            <v>7.97</v>
          </cell>
        </row>
        <row r="986">
          <cell r="D986">
            <v>4.7409999999999997</v>
          </cell>
        </row>
        <row r="987">
          <cell r="D987">
            <v>0.56000000000000005</v>
          </cell>
        </row>
        <row r="988">
          <cell r="D988">
            <v>0</v>
          </cell>
        </row>
        <row r="997">
          <cell r="D997">
            <v>1443</v>
          </cell>
          <cell r="G997">
            <v>1477</v>
          </cell>
        </row>
        <row r="998">
          <cell r="D998">
            <v>1736</v>
          </cell>
          <cell r="G998">
            <v>1777</v>
          </cell>
        </row>
        <row r="1000">
          <cell r="D1000">
            <v>0.56999999999999995</v>
          </cell>
          <cell r="G1000">
            <v>0.57999999999999996</v>
          </cell>
        </row>
        <row r="1001">
          <cell r="D1001">
            <v>0.46</v>
          </cell>
          <cell r="G1001">
            <v>0.47</v>
          </cell>
        </row>
        <row r="1002">
          <cell r="D1002">
            <v>7.79</v>
          </cell>
          <cell r="G1002">
            <v>7.9799999999999995</v>
          </cell>
        </row>
        <row r="1004">
          <cell r="D1004">
            <v>4.6879999999999997</v>
          </cell>
          <cell r="G1004">
            <v>4.798</v>
          </cell>
        </row>
        <row r="1005">
          <cell r="D1005">
            <v>0.55000000000000004</v>
          </cell>
          <cell r="G1005">
            <v>0.56000000000000005</v>
          </cell>
        </row>
        <row r="1006">
          <cell r="D1006">
            <v>0</v>
          </cell>
          <cell r="G1006">
            <v>0</v>
          </cell>
        </row>
        <row r="1007">
          <cell r="D1007">
            <v>4.6879999999999997</v>
          </cell>
        </row>
        <row r="1018">
          <cell r="D1018">
            <v>1443</v>
          </cell>
        </row>
        <row r="1019">
          <cell r="D1019">
            <v>1736</v>
          </cell>
        </row>
        <row r="1021">
          <cell r="D1021">
            <v>0.56999999999999995</v>
          </cell>
        </row>
        <row r="1022">
          <cell r="D1022">
            <v>0.46</v>
          </cell>
        </row>
        <row r="1023">
          <cell r="D1023">
            <v>7.79</v>
          </cell>
        </row>
        <row r="1025">
          <cell r="D1025">
            <v>4.6879999999999997</v>
          </cell>
        </row>
        <row r="1026">
          <cell r="D1026">
            <v>0.55000000000000004</v>
          </cell>
        </row>
        <row r="1027">
          <cell r="D1027">
            <v>0</v>
          </cell>
        </row>
        <row r="1036">
          <cell r="D1036">
            <v>1443</v>
          </cell>
        </row>
        <row r="1037">
          <cell r="D1037">
            <v>1736</v>
          </cell>
        </row>
        <row r="1039">
          <cell r="D1039">
            <v>0.56999999999999995</v>
          </cell>
        </row>
        <row r="1040">
          <cell r="D1040">
            <v>0.46</v>
          </cell>
        </row>
        <row r="1041">
          <cell r="D1041">
            <v>7.79</v>
          </cell>
        </row>
        <row r="1043">
          <cell r="D1043">
            <v>4.6879999999999997</v>
          </cell>
        </row>
        <row r="1044">
          <cell r="D1044">
            <v>0.55000000000000004</v>
          </cell>
        </row>
        <row r="1045">
          <cell r="D1045">
            <v>0</v>
          </cell>
        </row>
        <row r="1092">
          <cell r="D1092">
            <v>2679</v>
          </cell>
          <cell r="G1092">
            <v>2849</v>
          </cell>
        </row>
        <row r="1095">
          <cell r="D1095">
            <v>0.25</v>
          </cell>
          <cell r="G1095">
            <v>0.26</v>
          </cell>
        </row>
        <row r="1096">
          <cell r="D1096">
            <v>7.74</v>
          </cell>
          <cell r="G1096">
            <v>7.92</v>
          </cell>
        </row>
        <row r="1098">
          <cell r="D1098">
            <v>4.649</v>
          </cell>
          <cell r="G1098">
            <v>4.758</v>
          </cell>
        </row>
        <row r="1099">
          <cell r="D1099">
            <v>0.54</v>
          </cell>
          <cell r="G1099">
            <v>0.55000000000000004</v>
          </cell>
        </row>
        <row r="1100">
          <cell r="D1100">
            <v>0</v>
          </cell>
          <cell r="G1100">
            <v>0</v>
          </cell>
        </row>
        <row r="1101">
          <cell r="D1101">
            <v>4.649</v>
          </cell>
        </row>
        <row r="1112">
          <cell r="D1112">
            <v>8.7200000000000006</v>
          </cell>
          <cell r="G1112">
            <v>8.93</v>
          </cell>
        </row>
        <row r="1113">
          <cell r="D1113">
            <v>10.47</v>
          </cell>
          <cell r="G1113">
            <v>10.72</v>
          </cell>
        </row>
        <row r="1114">
          <cell r="D1114">
            <v>33.24</v>
          </cell>
          <cell r="G1114">
            <v>34.03</v>
          </cell>
        </row>
        <row r="1115">
          <cell r="D1115">
            <v>25.84</v>
          </cell>
          <cell r="G1115">
            <v>26.46</v>
          </cell>
        </row>
        <row r="1116">
          <cell r="D1116">
            <v>13.37</v>
          </cell>
          <cell r="G1116">
            <v>13.69</v>
          </cell>
        </row>
        <row r="1117">
          <cell r="D1117">
            <v>34.43</v>
          </cell>
          <cell r="G1117">
            <v>35.25</v>
          </cell>
        </row>
        <row r="1118">
          <cell r="D1118">
            <v>27.07</v>
          </cell>
          <cell r="G1118">
            <v>27.72</v>
          </cell>
        </row>
        <row r="1119">
          <cell r="D1119">
            <v>15.27</v>
          </cell>
          <cell r="G1119">
            <v>15.63</v>
          </cell>
        </row>
        <row r="1120">
          <cell r="D1120">
            <v>19.36</v>
          </cell>
          <cell r="G1120">
            <v>19.8</v>
          </cell>
        </row>
        <row r="1121">
          <cell r="D1121">
            <v>25.56</v>
          </cell>
          <cell r="G1121">
            <v>26.16</v>
          </cell>
        </row>
        <row r="1123">
          <cell r="D1123">
            <v>9.64</v>
          </cell>
          <cell r="G1123">
            <v>9.86</v>
          </cell>
        </row>
        <row r="1124">
          <cell r="D1124">
            <v>12.15</v>
          </cell>
          <cell r="G1124">
            <v>12.43</v>
          </cell>
        </row>
        <row r="1125">
          <cell r="D1125">
            <v>20.2</v>
          </cell>
          <cell r="G1125">
            <v>20.669999999999998</v>
          </cell>
        </row>
        <row r="1126">
          <cell r="D1126">
            <v>25.49</v>
          </cell>
          <cell r="G1126">
            <v>26.09</v>
          </cell>
        </row>
        <row r="1128">
          <cell r="D1128">
            <v>31.87</v>
          </cell>
          <cell r="G1128">
            <v>32.630000000000003</v>
          </cell>
        </row>
        <row r="1129">
          <cell r="D1129">
            <v>26.58</v>
          </cell>
          <cell r="G1129">
            <v>27.22</v>
          </cell>
        </row>
        <row r="1130">
          <cell r="D1130">
            <v>24.5</v>
          </cell>
          <cell r="G1130">
            <v>25.09</v>
          </cell>
        </row>
        <row r="1131">
          <cell r="D1131">
            <v>35.81</v>
          </cell>
          <cell r="G1131">
            <v>36.67</v>
          </cell>
        </row>
        <row r="1132">
          <cell r="D1132">
            <v>28.83</v>
          </cell>
          <cell r="G1132">
            <v>29.52</v>
          </cell>
        </row>
        <row r="1133">
          <cell r="D1133">
            <v>28.33</v>
          </cell>
          <cell r="G1133">
            <v>29.01</v>
          </cell>
        </row>
        <row r="1134">
          <cell r="D1134">
            <v>30.85</v>
          </cell>
          <cell r="G1134">
            <v>31.59</v>
          </cell>
        </row>
        <row r="1136">
          <cell r="D1136">
            <v>0</v>
          </cell>
          <cell r="G1136">
            <v>0</v>
          </cell>
        </row>
        <row r="1148">
          <cell r="D1148">
            <v>8.3360000000000003</v>
          </cell>
          <cell r="G1148">
            <v>8.7520000000000007</v>
          </cell>
        </row>
        <row r="1149">
          <cell r="D1149">
            <v>9.3279999999999994</v>
          </cell>
          <cell r="G1149">
            <v>9.7940000000000005</v>
          </cell>
        </row>
        <row r="1151">
          <cell r="D1151">
            <v>0</v>
          </cell>
        </row>
        <row r="1152">
          <cell r="D1152">
            <v>8.3360000000000003</v>
          </cell>
        </row>
        <row r="1166">
          <cell r="D1166">
            <v>0</v>
          </cell>
          <cell r="G1166">
            <v>0</v>
          </cell>
        </row>
        <row r="1178">
          <cell r="D1178">
            <v>2.1800000000000002</v>
          </cell>
          <cell r="G1178">
            <v>2.2400000000000002</v>
          </cell>
        </row>
        <row r="1179">
          <cell r="D1179">
            <v>3.1</v>
          </cell>
          <cell r="G1179">
            <v>3.17</v>
          </cell>
        </row>
        <row r="1180">
          <cell r="D1180">
            <v>4.51</v>
          </cell>
          <cell r="G1180">
            <v>4.62</v>
          </cell>
        </row>
        <row r="1181">
          <cell r="D1181">
            <v>5.99</v>
          </cell>
          <cell r="G1181">
            <v>6.13</v>
          </cell>
        </row>
        <row r="1182">
          <cell r="D1182">
            <v>8.1</v>
          </cell>
          <cell r="G1182">
            <v>8.3000000000000007</v>
          </cell>
        </row>
        <row r="1183">
          <cell r="D1183">
            <v>12.4</v>
          </cell>
          <cell r="G1183">
            <v>12.7</v>
          </cell>
        </row>
        <row r="1186">
          <cell r="D1186">
            <v>2.75</v>
          </cell>
          <cell r="G1186">
            <v>2.81</v>
          </cell>
        </row>
        <row r="1187">
          <cell r="D1187">
            <v>4.79</v>
          </cell>
          <cell r="G1187">
            <v>4.91</v>
          </cell>
        </row>
        <row r="1188">
          <cell r="D1188">
            <v>6.62</v>
          </cell>
          <cell r="G1188">
            <v>6.78</v>
          </cell>
        </row>
        <row r="1189">
          <cell r="D1189">
            <v>10.5</v>
          </cell>
          <cell r="G1189">
            <v>10.75</v>
          </cell>
        </row>
        <row r="1190">
          <cell r="D1190">
            <v>24.94</v>
          </cell>
          <cell r="G1190">
            <v>25.54</v>
          </cell>
        </row>
        <row r="1192">
          <cell r="D1192">
            <v>7.0449999999999999</v>
          </cell>
          <cell r="G1192">
            <v>7.2149999999999999</v>
          </cell>
        </row>
        <row r="1195">
          <cell r="D1195">
            <v>0</v>
          </cell>
          <cell r="G1195">
            <v>0</v>
          </cell>
        </row>
        <row r="1196">
          <cell r="D1196">
            <v>7.0449999999999999</v>
          </cell>
        </row>
        <row r="1205">
          <cell r="D1205">
            <v>7.0449999999999999</v>
          </cell>
          <cell r="G1205">
            <v>7.2149999999999999</v>
          </cell>
        </row>
        <row r="1206">
          <cell r="D1206">
            <v>7.0449999999999999</v>
          </cell>
        </row>
        <row r="1208">
          <cell r="D1208">
            <v>0</v>
          </cell>
          <cell r="G1208">
            <v>0</v>
          </cell>
        </row>
        <row r="1218">
          <cell r="D1218">
            <v>3.8</v>
          </cell>
          <cell r="G1218">
            <v>3.9</v>
          </cell>
        </row>
        <row r="1219">
          <cell r="D1219">
            <v>6.85</v>
          </cell>
          <cell r="G1219">
            <v>7</v>
          </cell>
        </row>
        <row r="1221">
          <cell r="D1221">
            <v>8.3840000000000003</v>
          </cell>
          <cell r="G1221">
            <v>8.5820000000000007</v>
          </cell>
        </row>
        <row r="1222">
          <cell r="D1222">
            <v>0</v>
          </cell>
          <cell r="G1222">
            <v>0</v>
          </cell>
        </row>
        <row r="1223">
          <cell r="D1223">
            <v>8.3840000000000003</v>
          </cell>
        </row>
        <row r="1234">
          <cell r="D1234">
            <v>10.050000000000001</v>
          </cell>
          <cell r="G1234">
            <v>10.29</v>
          </cell>
        </row>
        <row r="1235">
          <cell r="D1235">
            <v>18.399999999999999</v>
          </cell>
          <cell r="G1235">
            <v>18.829999999999998</v>
          </cell>
        </row>
        <row r="1236">
          <cell r="D1236">
            <v>37.21</v>
          </cell>
          <cell r="G1236">
            <v>38.08</v>
          </cell>
        </row>
        <row r="1238">
          <cell r="D1238">
            <v>9.43</v>
          </cell>
          <cell r="G1238">
            <v>9.65</v>
          </cell>
        </row>
        <row r="1239">
          <cell r="D1239">
            <v>17.170000000000002</v>
          </cell>
          <cell r="G1239">
            <v>17.57</v>
          </cell>
        </row>
        <row r="1242">
          <cell r="D1242">
            <v>13.13</v>
          </cell>
          <cell r="G1242">
            <v>13.44</v>
          </cell>
        </row>
        <row r="1243">
          <cell r="D1243">
            <v>22.05</v>
          </cell>
          <cell r="G1243">
            <v>22.57</v>
          </cell>
        </row>
        <row r="1244">
          <cell r="D1244">
            <v>40.89</v>
          </cell>
          <cell r="G1244">
            <v>41.85</v>
          </cell>
        </row>
        <row r="1246">
          <cell r="D1246">
            <v>12.43</v>
          </cell>
          <cell r="G1246">
            <v>12.72</v>
          </cell>
        </row>
        <row r="1247">
          <cell r="D1247">
            <v>20.85</v>
          </cell>
          <cell r="G1247">
            <v>21.34</v>
          </cell>
        </row>
        <row r="1250">
          <cell r="D1250">
            <v>13.12</v>
          </cell>
          <cell r="G1250">
            <v>13.43</v>
          </cell>
        </row>
        <row r="1251">
          <cell r="D1251">
            <v>21.33</v>
          </cell>
          <cell r="G1251">
            <v>21.83</v>
          </cell>
        </row>
        <row r="1252">
          <cell r="D1252">
            <v>40.19</v>
          </cell>
          <cell r="G1252">
            <v>41.13</v>
          </cell>
        </row>
        <row r="1254">
          <cell r="D1254">
            <v>12.43</v>
          </cell>
          <cell r="G1254">
            <v>12.72</v>
          </cell>
        </row>
        <row r="1255">
          <cell r="D1255">
            <v>20.13</v>
          </cell>
          <cell r="G1255">
            <v>20.6</v>
          </cell>
        </row>
        <row r="1257">
          <cell r="D1257">
            <v>10.5</v>
          </cell>
          <cell r="G1257">
            <v>10.75</v>
          </cell>
        </row>
        <row r="1258">
          <cell r="D1258">
            <v>18.39</v>
          </cell>
          <cell r="G1258">
            <v>18.82</v>
          </cell>
        </row>
        <row r="1259">
          <cell r="D1259">
            <v>39.28</v>
          </cell>
          <cell r="G1259">
            <v>40.200000000000003</v>
          </cell>
        </row>
        <row r="1261">
          <cell r="D1261">
            <v>37.700000000000003</v>
          </cell>
          <cell r="G1261">
            <v>38.58</v>
          </cell>
        </row>
        <row r="1263">
          <cell r="G1263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>
        <row r="13">
          <cell r="H13">
            <v>18426169.205008153</v>
          </cell>
        </row>
        <row r="14">
          <cell r="H14">
            <v>1109915.5774999433</v>
          </cell>
        </row>
        <row r="15">
          <cell r="H15">
            <v>28355.575910563297</v>
          </cell>
        </row>
        <row r="16">
          <cell r="H16">
            <v>5143.445167760472</v>
          </cell>
        </row>
        <row r="17">
          <cell r="H17">
            <v>0</v>
          </cell>
        </row>
        <row r="18">
          <cell r="H18">
            <v>278028.18415744783</v>
          </cell>
        </row>
        <row r="21">
          <cell r="H21">
            <v>13388.012256127642</v>
          </cell>
        </row>
        <row r="41">
          <cell r="H41">
            <v>3477825.992467748</v>
          </cell>
        </row>
        <row r="42">
          <cell r="H42">
            <v>8762.5736653830463</v>
          </cell>
        </row>
        <row r="43">
          <cell r="H43">
            <v>1965.5392472718752</v>
          </cell>
        </row>
        <row r="46">
          <cell r="H46">
            <v>5770845.7835495584</v>
          </cell>
        </row>
        <row r="49">
          <cell r="H49">
            <v>1375380.6050737028</v>
          </cell>
        </row>
        <row r="52">
          <cell r="H52">
            <v>14372.590194620605</v>
          </cell>
        </row>
        <row r="53">
          <cell r="H53">
            <v>1846.9158017184013</v>
          </cell>
        </row>
        <row r="71">
          <cell r="H71">
            <v>53727.522773253761</v>
          </cell>
        </row>
        <row r="72">
          <cell r="H72">
            <v>103.57381938517956</v>
          </cell>
        </row>
        <row r="73">
          <cell r="H73">
            <v>17.989857077409003</v>
          </cell>
        </row>
        <row r="76">
          <cell r="H76">
            <v>327096.30737224856</v>
          </cell>
        </row>
        <row r="79">
          <cell r="H79">
            <v>6982.7291342675553</v>
          </cell>
        </row>
        <row r="80">
          <cell r="H80">
            <v>673134.21796614002</v>
          </cell>
        </row>
        <row r="81">
          <cell r="H81">
            <v>1425501.8481051379</v>
          </cell>
        </row>
        <row r="84">
          <cell r="H84">
            <v>435.81097248984889</v>
          </cell>
        </row>
        <row r="101">
          <cell r="H101">
            <v>1885731.2072950637</v>
          </cell>
        </row>
        <row r="102">
          <cell r="H102">
            <v>665268.792704936</v>
          </cell>
        </row>
        <row r="121">
          <cell r="H121">
            <v>2653.5816237928889</v>
          </cell>
        </row>
        <row r="122">
          <cell r="H122">
            <v>43657.854220442547</v>
          </cell>
        </row>
        <row r="123">
          <cell r="H123">
            <v>14578.601058505523</v>
          </cell>
        </row>
        <row r="124">
          <cell r="H124">
            <v>49178.118055078899</v>
          </cell>
        </row>
        <row r="125">
          <cell r="H125">
            <v>21931.845042180139</v>
          </cell>
        </row>
      </sheetData>
      <sheetData sheetId="28">
        <row r="13">
          <cell r="E13">
            <v>1871290.0371091876</v>
          </cell>
        </row>
        <row r="14">
          <cell r="E14">
            <v>112036.90433211296</v>
          </cell>
        </row>
        <row r="15">
          <cell r="E15">
            <v>3166.5031041856219</v>
          </cell>
        </row>
        <row r="16">
          <cell r="E16">
            <v>561.58818784280481</v>
          </cell>
        </row>
        <row r="17">
          <cell r="E17">
            <v>0</v>
          </cell>
        </row>
        <row r="18">
          <cell r="E18">
            <v>35708.181559390563</v>
          </cell>
        </row>
        <row r="21">
          <cell r="E21">
            <v>2236.7857072807878</v>
          </cell>
        </row>
        <row r="24">
          <cell r="D24">
            <v>1361.59</v>
          </cell>
        </row>
        <row r="41">
          <cell r="E41">
            <v>355356.90214655403</v>
          </cell>
        </row>
        <row r="42">
          <cell r="E42">
            <v>1323.3384329358348</v>
          </cell>
        </row>
        <row r="43">
          <cell r="E43">
            <v>783.73149966378082</v>
          </cell>
        </row>
        <row r="46">
          <cell r="E46">
            <v>500452.88870847702</v>
          </cell>
        </row>
        <row r="49">
          <cell r="E49">
            <v>108570.66117682151</v>
          </cell>
        </row>
        <row r="52">
          <cell r="E52">
            <v>2323.2050877783413</v>
          </cell>
        </row>
        <row r="53">
          <cell r="E53">
            <v>189.2729477693606</v>
          </cell>
        </row>
        <row r="56">
          <cell r="D56">
            <v>401953.01999999996</v>
          </cell>
        </row>
        <row r="71">
          <cell r="E71">
            <v>4976.1641860674354</v>
          </cell>
        </row>
        <row r="72">
          <cell r="E72">
            <v>26.103189482042787</v>
          </cell>
        </row>
        <row r="73">
          <cell r="E73">
            <v>6.4701450675839931</v>
          </cell>
        </row>
        <row r="76">
          <cell r="E76">
            <v>26533.50156434354</v>
          </cell>
        </row>
        <row r="79">
          <cell r="E79">
            <v>1009.9054190115011</v>
          </cell>
        </row>
        <row r="80">
          <cell r="E80">
            <v>47755.918082085824</v>
          </cell>
        </row>
        <row r="81">
          <cell r="E81">
            <v>83632.864840947397</v>
          </cell>
        </row>
        <row r="84">
          <cell r="E84">
            <v>59.072572994694113</v>
          </cell>
        </row>
        <row r="87">
          <cell r="D87">
            <v>0</v>
          </cell>
        </row>
        <row r="101">
          <cell r="E101">
            <v>142267.21150160185</v>
          </cell>
        </row>
        <row r="102">
          <cell r="E102">
            <v>50732.788498398135</v>
          </cell>
        </row>
        <row r="105">
          <cell r="D105">
            <v>191533.78000000003</v>
          </cell>
        </row>
        <row r="121">
          <cell r="E121">
            <v>567.41534451217819</v>
          </cell>
        </row>
        <row r="122">
          <cell r="E122">
            <v>3805.7819926921766</v>
          </cell>
        </row>
        <row r="123">
          <cell r="E123">
            <v>1258.1353616093459</v>
          </cell>
        </row>
        <row r="124">
          <cell r="E124">
            <v>11953.205380162623</v>
          </cell>
        </row>
        <row r="125">
          <cell r="E125">
            <v>3415.4619210236751</v>
          </cell>
        </row>
        <row r="129">
          <cell r="D129">
            <v>90.84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33">
          <cell r="H33">
            <v>13164524.379283957</v>
          </cell>
          <cell r="I33">
            <v>4820591.7626756122</v>
          </cell>
        </row>
        <row r="47">
          <cell r="G47">
            <v>9512953.169853868</v>
          </cell>
        </row>
        <row r="48">
          <cell r="G48">
            <v>2438646.2051787861</v>
          </cell>
        </row>
        <row r="51">
          <cell r="J51">
            <v>89506.790674119737</v>
          </cell>
        </row>
        <row r="52">
          <cell r="J52">
            <v>4829.6597009163306</v>
          </cell>
        </row>
        <row r="53">
          <cell r="J53">
            <v>105993.44624000302</v>
          </cell>
        </row>
        <row r="54">
          <cell r="J54">
            <v>6171.999641091671</v>
          </cell>
        </row>
        <row r="55">
          <cell r="J55">
            <v>39917.12454488509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>
        <row r="172">
          <cell r="I172">
            <v>60</v>
          </cell>
        </row>
        <row r="623">
          <cell r="I623">
            <v>60</v>
          </cell>
        </row>
        <row r="624">
          <cell r="I624">
            <v>-30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PacifiCorp</v>
          </cell>
        </row>
        <row r="4">
          <cell r="C4" t="str">
            <v>State of Washington</v>
          </cell>
        </row>
        <row r="5">
          <cell r="C5" t="str">
            <v>12 Months Ending December 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8">
          <cell r="H58">
            <v>841764502.11845398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0">
          <cell r="H10" t="str">
            <v>Washington</v>
          </cell>
          <cell r="J10" t="str">
            <v>Small General</v>
          </cell>
          <cell r="K10" t="str">
            <v>Large General</v>
          </cell>
          <cell r="L10" t="str">
            <v>Large General</v>
          </cell>
          <cell r="M10" t="str">
            <v>Large General</v>
          </cell>
          <cell r="N10" t="str">
            <v>Agricultural</v>
          </cell>
          <cell r="O10" t="str">
            <v>Street &amp; Area</v>
          </cell>
        </row>
        <row r="11">
          <cell r="H11" t="str">
            <v>Jurisdiction</v>
          </cell>
          <cell r="I11" t="str">
            <v>Residential</v>
          </cell>
          <cell r="J11" t="str">
            <v>Service</v>
          </cell>
          <cell r="K11" t="str">
            <v>Service &lt;1,000 kW</v>
          </cell>
          <cell r="L11" t="str">
            <v>Service &gt;1,000 kW</v>
          </cell>
          <cell r="M11" t="str">
            <v>Dedicated Facilities</v>
          </cell>
          <cell r="N11" t="str">
            <v>Pumping</v>
          </cell>
          <cell r="O11" t="str">
            <v>Lighting</v>
          </cell>
        </row>
        <row r="12">
          <cell r="H12" t="str">
            <v>Normalized</v>
          </cell>
          <cell r="I12" t="str">
            <v>Schedule 16</v>
          </cell>
          <cell r="J12" t="str">
            <v>Schedule 24</v>
          </cell>
          <cell r="K12" t="str">
            <v>Schedule 36</v>
          </cell>
          <cell r="L12" t="str">
            <v>Schedule 48T</v>
          </cell>
          <cell r="M12" t="str">
            <v>Schedule 48T</v>
          </cell>
          <cell r="N12" t="str">
            <v>Schedule 40</v>
          </cell>
          <cell r="O12" t="str">
            <v>Sch. 15,51-54,57</v>
          </cell>
        </row>
      </sheetData>
      <sheetData sheetId="18">
        <row r="4">
          <cell r="K4">
            <v>0.79985444479817203</v>
          </cell>
        </row>
      </sheetData>
      <sheetData sheetId="19">
        <row r="250">
          <cell r="AB250" t="str">
            <v>DIS</v>
          </cell>
        </row>
      </sheetData>
      <sheetData sheetId="20" refreshError="1"/>
      <sheetData sheetId="21">
        <row r="11">
          <cell r="A11" t="str">
            <v>FACTOR</v>
          </cell>
        </row>
      </sheetData>
      <sheetData sheetId="22">
        <row r="10">
          <cell r="A10" t="str">
            <v>FACTOR NAME</v>
          </cell>
        </row>
      </sheetData>
      <sheetData sheetId="23" refreshError="1"/>
      <sheetData sheetId="24">
        <row r="14">
          <cell r="A14" t="str">
            <v>A</v>
          </cell>
        </row>
      </sheetData>
      <sheetData sheetId="25">
        <row r="25">
          <cell r="D25">
            <v>69587573.312795997</v>
          </cell>
          <cell r="E25">
            <v>19268452.758709002</v>
          </cell>
          <cell r="F25">
            <v>29327444.535054013</v>
          </cell>
          <cell r="G25">
            <v>11004512.24306</v>
          </cell>
          <cell r="H25">
            <v>11490152.732678002</v>
          </cell>
          <cell r="I25">
            <v>4769558.9889639998</v>
          </cell>
          <cell r="J25">
            <v>171532.64266599983</v>
          </cell>
        </row>
        <row r="27">
          <cell r="D27">
            <v>1724927.9887686002</v>
          </cell>
          <cell r="E27">
            <v>595729.14975529991</v>
          </cell>
          <cell r="F27">
            <v>981962.22261010017</v>
          </cell>
          <cell r="G27">
            <v>422493.48878500005</v>
          </cell>
          <cell r="H27">
            <v>479698.73047480005</v>
          </cell>
          <cell r="I27">
            <v>162896.54249220001</v>
          </cell>
          <cell r="J27">
            <v>14191.225617799999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"/>
  <sheetViews>
    <sheetView tabSelected="1" workbookViewId="0"/>
  </sheetViews>
  <sheetFormatPr defaultRowHeight="15"/>
  <cols>
    <col min="1" max="1" width="9.28515625" customWidth="1"/>
    <col min="2" max="2" width="70.85546875" customWidth="1"/>
    <col min="3" max="3" width="22.140625" customWidth="1"/>
    <col min="4" max="4" width="1.5703125" customWidth="1"/>
    <col min="5" max="5" width="22.140625" customWidth="1"/>
    <col min="6" max="6" width="2.28515625" customWidth="1"/>
    <col min="7" max="7" width="16.42578125" bestFit="1" customWidth="1"/>
    <col min="8" max="23" width="10.28515625" bestFit="1" customWidth="1"/>
    <col min="24" max="24" width="1.85546875" customWidth="1"/>
  </cols>
  <sheetData>
    <row r="1" spans="1:25" ht="15.75">
      <c r="A1" s="305" t="s">
        <v>312</v>
      </c>
    </row>
    <row r="2" spans="1:25" ht="15.75">
      <c r="A2" s="628" t="s">
        <v>436</v>
      </c>
    </row>
    <row r="4" spans="1:25" ht="15.75">
      <c r="A4" s="365" t="s">
        <v>321</v>
      </c>
      <c r="B4" s="364"/>
      <c r="C4" s="351" t="s">
        <v>215</v>
      </c>
      <c r="E4" s="351" t="s">
        <v>327</v>
      </c>
      <c r="G4" s="351"/>
    </row>
    <row r="5" spans="1:25" ht="15.75">
      <c r="A5" s="365" t="s">
        <v>322</v>
      </c>
      <c r="B5" s="364" t="s">
        <v>222</v>
      </c>
      <c r="C5" s="362" t="s">
        <v>319</v>
      </c>
      <c r="D5" s="353"/>
      <c r="E5" s="363" t="s">
        <v>320</v>
      </c>
      <c r="F5" s="353"/>
      <c r="G5" s="351"/>
    </row>
    <row r="6" spans="1:25" ht="15.75">
      <c r="A6" s="365"/>
      <c r="B6" s="364"/>
      <c r="C6" s="360"/>
      <c r="D6" s="352"/>
      <c r="E6" s="361"/>
      <c r="F6" s="352"/>
      <c r="G6" s="351"/>
    </row>
    <row r="7" spans="1:25" ht="18.75">
      <c r="A7">
        <v>1</v>
      </c>
      <c r="B7" s="301" t="s">
        <v>433</v>
      </c>
      <c r="C7" s="302">
        <f>'Bill Deter final sch 16-40'!P87</f>
        <v>145355240.03273332</v>
      </c>
      <c r="E7" s="302">
        <f>'NPV Calc detail 8 Year Y1'!B102</f>
        <v>193197820.72553182</v>
      </c>
      <c r="G7" s="302"/>
    </row>
    <row r="8" spans="1:25" ht="15.75">
      <c r="A8">
        <f>A7+1</f>
        <v>2</v>
      </c>
      <c r="B8" s="303" t="s">
        <v>316</v>
      </c>
      <c r="C8" s="304">
        <f>'Bill Deter final sch 16-40'!P89</f>
        <v>55772733.751642562</v>
      </c>
      <c r="D8" s="353"/>
      <c r="E8" s="304">
        <f>'NPV Calc detail 8 Year Y1'!B103</f>
        <v>73666730.695818365</v>
      </c>
      <c r="F8" s="353"/>
      <c r="G8" s="302"/>
    </row>
    <row r="9" spans="1:25" ht="18.75">
      <c r="A9">
        <f t="shared" ref="A9:A15" si="0">A8+1</f>
        <v>3</v>
      </c>
      <c r="B9" s="355" t="s">
        <v>432</v>
      </c>
      <c r="C9" s="356">
        <f>C7-C8</f>
        <v>89582506.281090766</v>
      </c>
      <c r="D9" s="357"/>
      <c r="E9" s="356">
        <f>E7-E8</f>
        <v>119531090.02971345</v>
      </c>
      <c r="F9" s="357"/>
      <c r="G9" s="356"/>
    </row>
    <row r="10" spans="1:25" ht="15.75">
      <c r="A10">
        <f t="shared" si="0"/>
        <v>4</v>
      </c>
      <c r="B10" s="355" t="s">
        <v>252</v>
      </c>
      <c r="C10" s="22">
        <f>'Bill Deter final sch 16-40'!P91</f>
        <v>105258.64978493931</v>
      </c>
      <c r="D10" s="357"/>
      <c r="E10" s="22">
        <f>'NPV Calc detail 8 Year Y1'!B105</f>
        <v>25422.976474718143</v>
      </c>
      <c r="F10" s="357"/>
      <c r="G10" s="22"/>
    </row>
    <row r="11" spans="1:25" ht="15.75">
      <c r="A11">
        <f t="shared" si="0"/>
        <v>5</v>
      </c>
      <c r="B11" s="358" t="s">
        <v>323</v>
      </c>
      <c r="C11" s="359">
        <f>C9/C10</f>
        <v>851.07025849298395</v>
      </c>
      <c r="D11" s="357"/>
      <c r="E11" s="359">
        <f>E9/E10</f>
        <v>4701.6953403776715</v>
      </c>
      <c r="F11" s="357"/>
      <c r="G11" s="359"/>
    </row>
    <row r="12" spans="1:25" ht="15.75">
      <c r="A12">
        <f t="shared" si="0"/>
        <v>6</v>
      </c>
      <c r="B12" s="355" t="s">
        <v>250</v>
      </c>
      <c r="C12" s="308">
        <f>'Current PPW RORs '!G37</f>
        <v>6.3795000000000004E-2</v>
      </c>
      <c r="D12" s="357"/>
      <c r="E12" s="308">
        <f>C12</f>
        <v>6.3795000000000004E-2</v>
      </c>
      <c r="F12" s="357"/>
      <c r="G12" s="308"/>
    </row>
    <row r="13" spans="1:25" ht="15.75">
      <c r="A13">
        <f t="shared" si="0"/>
        <v>7</v>
      </c>
      <c r="B13" s="355" t="s">
        <v>328</v>
      </c>
      <c r="C13" s="366">
        <f>'NPV Calc detail 8 Year Y1'!B12</f>
        <v>5206.4978448299016</v>
      </c>
      <c r="D13" s="357"/>
      <c r="E13" s="359">
        <f>'NPV Calc detail 8 Year Y1'!B108</f>
        <v>28763.038553443872</v>
      </c>
      <c r="F13" s="357"/>
      <c r="G13" s="359"/>
    </row>
    <row r="14" spans="1:25" ht="15.75">
      <c r="A14">
        <f t="shared" si="0"/>
        <v>8</v>
      </c>
      <c r="B14" s="355" t="s">
        <v>259</v>
      </c>
      <c r="C14" s="359">
        <f>C7/C10</f>
        <v>1380.9339216275141</v>
      </c>
      <c r="D14" s="357"/>
      <c r="E14" s="359">
        <f>E7/E10</f>
        <v>7599.339161472978</v>
      </c>
      <c r="F14" s="357"/>
      <c r="G14" s="359"/>
    </row>
    <row r="15" spans="1:25" ht="15.75">
      <c r="A15">
        <f t="shared" si="0"/>
        <v>9</v>
      </c>
      <c r="B15" s="355" t="s">
        <v>324</v>
      </c>
      <c r="C15" s="312">
        <f>C13/C14</f>
        <v>3.770272974896387</v>
      </c>
      <c r="D15" s="357"/>
      <c r="E15" s="367">
        <f>E13/E14</f>
        <v>3.7849394456910566</v>
      </c>
      <c r="F15" s="357"/>
      <c r="G15" s="312"/>
      <c r="Y15" s="297"/>
    </row>
    <row r="16" spans="1:25">
      <c r="Y16" s="297"/>
    </row>
    <row r="17" spans="1:51" ht="15.75">
      <c r="A17" s="357">
        <v>1</v>
      </c>
      <c r="B17" s="629" t="s">
        <v>434</v>
      </c>
    </row>
    <row r="18" spans="1:51" ht="15.75">
      <c r="A18">
        <v>2</v>
      </c>
      <c r="B18" s="301" t="s">
        <v>326</v>
      </c>
    </row>
    <row r="19" spans="1:51" ht="15.75">
      <c r="B19" s="301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</row>
    <row r="20" spans="1:51" ht="15.75">
      <c r="B20" s="301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2"/>
    </row>
    <row r="24" spans="1:51">
      <c r="C24" t="s">
        <v>14</v>
      </c>
    </row>
  </sheetData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"/>
  <sheetViews>
    <sheetView workbookViewId="0"/>
  </sheetViews>
  <sheetFormatPr defaultRowHeight="15"/>
  <cols>
    <col min="1" max="1" width="7" customWidth="1"/>
    <col min="2" max="2" width="70.85546875" customWidth="1"/>
    <col min="3" max="3" width="22.140625" customWidth="1"/>
    <col min="4" max="4" width="1.5703125" customWidth="1"/>
    <col min="5" max="5" width="22.140625" customWidth="1"/>
    <col min="6" max="6" width="2.28515625" customWidth="1"/>
    <col min="7" max="7" width="16.42578125" bestFit="1" customWidth="1"/>
    <col min="8" max="23" width="10.28515625" bestFit="1" customWidth="1"/>
    <col min="24" max="24" width="1.85546875" customWidth="1"/>
  </cols>
  <sheetData>
    <row r="1" spans="1:25" ht="15.75">
      <c r="A1" s="305" t="s">
        <v>312</v>
      </c>
    </row>
    <row r="2" spans="1:25">
      <c r="A2" t="s">
        <v>436</v>
      </c>
    </row>
    <row r="4" spans="1:25" ht="15.75">
      <c r="A4" s="365" t="s">
        <v>321</v>
      </c>
      <c r="B4" s="364"/>
      <c r="C4" s="351" t="s">
        <v>215</v>
      </c>
      <c r="E4" s="351" t="s">
        <v>327</v>
      </c>
      <c r="G4" s="351"/>
    </row>
    <row r="5" spans="1:25" ht="15.75">
      <c r="A5" s="365" t="s">
        <v>322</v>
      </c>
      <c r="B5" s="364" t="s">
        <v>222</v>
      </c>
      <c r="C5" s="362" t="s">
        <v>319</v>
      </c>
      <c r="D5" s="353"/>
      <c r="E5" s="363" t="s">
        <v>320</v>
      </c>
      <c r="F5" s="353"/>
      <c r="G5" s="351"/>
    </row>
    <row r="6" spans="1:25" ht="15.75">
      <c r="A6" s="365"/>
      <c r="B6" s="364"/>
      <c r="C6" s="360"/>
      <c r="D6" s="352"/>
      <c r="E6" s="361"/>
      <c r="F6" s="352"/>
      <c r="G6" s="351"/>
    </row>
    <row r="7" spans="1:25" ht="18.75">
      <c r="A7">
        <v>1</v>
      </c>
      <c r="B7" s="301" t="s">
        <v>433</v>
      </c>
      <c r="C7" s="302">
        <f>'Bill Deter final sch 16-40'!Q87</f>
        <v>148768018.03273332</v>
      </c>
      <c r="E7" s="302">
        <f>'NPV Calc detail 8 Year Y2'!B102</f>
        <v>197732030.72553182</v>
      </c>
      <c r="G7" s="302"/>
    </row>
    <row r="8" spans="1:25" ht="15.75">
      <c r="A8">
        <f>A7+1</f>
        <v>2</v>
      </c>
      <c r="B8" s="303" t="s">
        <v>316</v>
      </c>
      <c r="C8" s="304">
        <f>'Bill Deter final sch 16-40'!Q89</f>
        <v>55772733.751642562</v>
      </c>
      <c r="D8" s="353"/>
      <c r="E8" s="304">
        <f>'NPV Calc detail 8 Year Y2'!B103</f>
        <v>73666730.695818365</v>
      </c>
      <c r="F8" s="353"/>
      <c r="G8" s="302"/>
    </row>
    <row r="9" spans="1:25" ht="18.75">
      <c r="A9">
        <f t="shared" ref="A9:A15" si="0">A8+1</f>
        <v>3</v>
      </c>
      <c r="B9" s="355" t="s">
        <v>432</v>
      </c>
      <c r="C9" s="356">
        <f>C7-C8</f>
        <v>92995284.281090766</v>
      </c>
      <c r="D9" s="357"/>
      <c r="E9" s="356">
        <f>E7-E8</f>
        <v>124065300.02971345</v>
      </c>
      <c r="F9" s="357"/>
      <c r="G9" s="356"/>
    </row>
    <row r="10" spans="1:25" ht="15.75">
      <c r="A10">
        <f t="shared" si="0"/>
        <v>4</v>
      </c>
      <c r="B10" s="355" t="s">
        <v>252</v>
      </c>
      <c r="C10" s="22">
        <f>'Bill Deter final sch 16-40'!P91</f>
        <v>105258.64978493931</v>
      </c>
      <c r="D10" s="357"/>
      <c r="E10" s="22">
        <f>'NPV Calc detail 8 Year Y2'!B105</f>
        <v>25422.976474718143</v>
      </c>
      <c r="F10" s="357"/>
      <c r="G10" s="22"/>
    </row>
    <row r="11" spans="1:25" ht="15.75">
      <c r="A11">
        <f t="shared" si="0"/>
        <v>5</v>
      </c>
      <c r="B11" s="358" t="s">
        <v>323</v>
      </c>
      <c r="C11" s="359">
        <f>C9/C10</f>
        <v>883.49303806476132</v>
      </c>
      <c r="D11" s="357"/>
      <c r="E11" s="359">
        <f>E9/E10</f>
        <v>4880.0462114689872</v>
      </c>
      <c r="F11" s="357"/>
      <c r="G11" s="359"/>
    </row>
    <row r="12" spans="1:25" ht="15.75">
      <c r="A12">
        <f t="shared" si="0"/>
        <v>6</v>
      </c>
      <c r="B12" s="355" t="s">
        <v>250</v>
      </c>
      <c r="C12" s="308">
        <f>'Current PPW RORs '!G37</f>
        <v>6.3795000000000004E-2</v>
      </c>
      <c r="D12" s="357"/>
      <c r="E12" s="308">
        <f>C12</f>
        <v>6.3795000000000004E-2</v>
      </c>
      <c r="F12" s="357"/>
      <c r="G12" s="308"/>
    </row>
    <row r="13" spans="1:25" ht="15.75">
      <c r="A13">
        <f t="shared" si="0"/>
        <v>7</v>
      </c>
      <c r="B13" s="355" t="s">
        <v>328</v>
      </c>
      <c r="C13" s="366">
        <f>'NPV Calc detail 8 Year Y2'!B12</f>
        <v>5404.8470766110349</v>
      </c>
      <c r="D13" s="357"/>
      <c r="E13" s="359">
        <f>'NPV Calc detail 8 Year Y2'!B108</f>
        <v>29854.115837245023</v>
      </c>
      <c r="F13" s="357"/>
      <c r="G13" s="359"/>
    </row>
    <row r="14" spans="1:25" ht="15.75">
      <c r="A14">
        <f t="shared" si="0"/>
        <v>8</v>
      </c>
      <c r="B14" s="355" t="s">
        <v>259</v>
      </c>
      <c r="C14" s="359">
        <f>C7/C10</f>
        <v>1413.3567011992914</v>
      </c>
      <c r="D14" s="357"/>
      <c r="E14" s="359">
        <f>E7/E10</f>
        <v>7777.6900325642928</v>
      </c>
      <c r="F14" s="357"/>
      <c r="G14" s="359"/>
    </row>
    <row r="15" spans="1:25" ht="15.75">
      <c r="A15">
        <f t="shared" si="0"/>
        <v>9</v>
      </c>
      <c r="B15" s="355" t="s">
        <v>324</v>
      </c>
      <c r="C15" s="312">
        <f>C13/C14</f>
        <v>3.8241210248090942</v>
      </c>
      <c r="D15" s="357"/>
      <c r="E15" s="367">
        <f>E13/E14</f>
        <v>3.838429625280678</v>
      </c>
      <c r="F15" s="357"/>
      <c r="G15" s="312"/>
      <c r="Y15" s="297"/>
    </row>
    <row r="16" spans="1:25">
      <c r="Y16" s="297"/>
    </row>
    <row r="17" spans="1:51" ht="15.75">
      <c r="A17" s="357">
        <v>1</v>
      </c>
      <c r="B17" s="629" t="s">
        <v>435</v>
      </c>
    </row>
    <row r="18" spans="1:51" ht="15.75">
      <c r="A18">
        <v>2</v>
      </c>
      <c r="B18" s="301" t="s">
        <v>326</v>
      </c>
    </row>
    <row r="19" spans="1:51" ht="15.75">
      <c r="B19" s="301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</row>
    <row r="20" spans="1:51" ht="15.75">
      <c r="B20" s="301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2"/>
    </row>
    <row r="24" spans="1:51">
      <c r="C24" t="s">
        <v>14</v>
      </c>
    </row>
  </sheetData>
  <pageMargins left="0.7" right="0.7" top="0.75" bottom="0.75" header="0.3" footer="0.3"/>
  <pageSetup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0"/>
  <sheetViews>
    <sheetView workbookViewId="0"/>
  </sheetViews>
  <sheetFormatPr defaultRowHeight="15"/>
  <cols>
    <col min="1" max="1" width="46.85546875" customWidth="1"/>
    <col min="2" max="2" width="16.140625" bestFit="1" customWidth="1"/>
    <col min="3" max="3" width="1.5703125" customWidth="1"/>
    <col min="4" max="7" width="13.28515625" bestFit="1" customWidth="1"/>
    <col min="8" max="11" width="13.28515625" customWidth="1"/>
  </cols>
  <sheetData>
    <row r="2" spans="1:11" ht="15.75">
      <c r="A2" s="301" t="s">
        <v>313</v>
      </c>
      <c r="I2" s="297"/>
    </row>
    <row r="3" spans="1:11">
      <c r="I3" s="297"/>
    </row>
    <row r="4" spans="1:11">
      <c r="I4" s="297"/>
    </row>
    <row r="5" spans="1:11" ht="15.75">
      <c r="A5" s="299" t="s">
        <v>253</v>
      </c>
      <c r="B5" s="300"/>
    </row>
    <row r="6" spans="1:11" ht="15.75">
      <c r="A6" s="301" t="s">
        <v>25</v>
      </c>
      <c r="B6" s="302">
        <f>'Bill Deter final sch 16-40'!P87</f>
        <v>145355240.03273332</v>
      </c>
    </row>
    <row r="7" spans="1:11" ht="15.75">
      <c r="A7" s="303" t="s">
        <v>29</v>
      </c>
      <c r="B7" s="304">
        <f>'NPC Spread'!D33</f>
        <v>55772733.751642562</v>
      </c>
    </row>
    <row r="8" spans="1:11" ht="15.75">
      <c r="A8" s="305" t="s">
        <v>244</v>
      </c>
      <c r="B8" s="306">
        <f>B6-B7</f>
        <v>89582506.281090766</v>
      </c>
      <c r="D8" s="310" t="s">
        <v>437</v>
      </c>
      <c r="E8" s="298"/>
      <c r="F8" s="298"/>
      <c r="G8" s="298"/>
      <c r="H8" s="298"/>
      <c r="I8" s="298"/>
      <c r="J8" s="298"/>
      <c r="K8" s="298"/>
    </row>
    <row r="9" spans="1:11" ht="15.75">
      <c r="A9" s="301" t="s">
        <v>252</v>
      </c>
      <c r="B9" s="22">
        <f>'Bill Deter final sch 16-40'!P91</f>
        <v>105258.64978493931</v>
      </c>
      <c r="D9" s="309" t="s">
        <v>246</v>
      </c>
      <c r="E9" s="309" t="s">
        <v>247</v>
      </c>
      <c r="F9" s="309" t="s">
        <v>248</v>
      </c>
      <c r="G9" s="309" t="s">
        <v>249</v>
      </c>
      <c r="H9" s="309" t="s">
        <v>428</v>
      </c>
      <c r="I9" s="309" t="s">
        <v>429</v>
      </c>
      <c r="J9" s="309" t="s">
        <v>430</v>
      </c>
      <c r="K9" s="309" t="s">
        <v>431</v>
      </c>
    </row>
    <row r="10" spans="1:11" ht="15.75">
      <c r="A10" s="307" t="s">
        <v>245</v>
      </c>
      <c r="B10" s="311">
        <f>B8/B9</f>
        <v>851.07025849298395</v>
      </c>
      <c r="D10" s="21">
        <f>$B$10</f>
        <v>851.07025849298395</v>
      </c>
      <c r="E10" s="21">
        <f t="shared" ref="E10:K10" si="0">$B$10</f>
        <v>851.07025849298395</v>
      </c>
      <c r="F10" s="21">
        <f t="shared" si="0"/>
        <v>851.07025849298395</v>
      </c>
      <c r="G10" s="21">
        <f t="shared" si="0"/>
        <v>851.07025849298395</v>
      </c>
      <c r="H10" s="21">
        <f t="shared" si="0"/>
        <v>851.07025849298395</v>
      </c>
      <c r="I10" s="21">
        <f t="shared" si="0"/>
        <v>851.07025849298395</v>
      </c>
      <c r="J10" s="21">
        <f t="shared" si="0"/>
        <v>851.07025849298395</v>
      </c>
      <c r="K10" s="21">
        <f t="shared" si="0"/>
        <v>851.07025849298395</v>
      </c>
    </row>
    <row r="11" spans="1:11" ht="15.75">
      <c r="A11" s="301" t="s">
        <v>250</v>
      </c>
      <c r="B11" s="308">
        <f>'Current PPW RORs '!G37</f>
        <v>6.3795000000000004E-2</v>
      </c>
    </row>
    <row r="12" spans="1:11" ht="15.75">
      <c r="A12" s="305" t="s">
        <v>251</v>
      </c>
      <c r="B12" s="311">
        <f>NPV(B11,(D10:K10))</f>
        <v>5206.4978448299016</v>
      </c>
    </row>
    <row r="13" spans="1:11" ht="15.75">
      <c r="A13" s="305" t="s">
        <v>259</v>
      </c>
      <c r="B13" s="311">
        <f>B6/B9</f>
        <v>1380.9339216275141</v>
      </c>
    </row>
    <row r="14" spans="1:11" ht="15.75">
      <c r="A14" s="305" t="s">
        <v>258</v>
      </c>
      <c r="B14" s="313">
        <f>B12/B13</f>
        <v>3.770272974896387</v>
      </c>
    </row>
    <row r="17" spans="1:11" ht="15.75">
      <c r="A17" s="299" t="s">
        <v>254</v>
      </c>
      <c r="B17" s="300"/>
    </row>
    <row r="18" spans="1:11" ht="15.75">
      <c r="A18" s="301" t="s">
        <v>25</v>
      </c>
      <c r="B18" s="302">
        <f>'Bill Deter final sch 16-40'!P158</f>
        <v>49430454.891159162</v>
      </c>
    </row>
    <row r="19" spans="1:11" ht="15.75">
      <c r="A19" s="303" t="s">
        <v>29</v>
      </c>
      <c r="B19" s="304">
        <f>'NPC Spread'!E33</f>
        <v>17436484.683537412</v>
      </c>
    </row>
    <row r="20" spans="1:11" ht="15.75">
      <c r="A20" s="305" t="s">
        <v>244</v>
      </c>
      <c r="B20" s="306">
        <f>B18-B19</f>
        <v>31993970.207621749</v>
      </c>
      <c r="D20" s="310" t="str">
        <f>$D$8</f>
        <v>8-Year Period</v>
      </c>
      <c r="E20" s="298"/>
      <c r="F20" s="298"/>
      <c r="G20" s="298"/>
      <c r="H20" s="298"/>
      <c r="I20" s="298"/>
      <c r="J20" s="298"/>
      <c r="K20" s="298"/>
    </row>
    <row r="21" spans="1:11" ht="15.75">
      <c r="A21" s="301" t="s">
        <v>252</v>
      </c>
      <c r="B21" s="22">
        <f>'Bill Deter final sch 16-40'!P162</f>
        <v>19046.041792326934</v>
      </c>
      <c r="D21" s="309" t="s">
        <v>246</v>
      </c>
      <c r="E21" s="309" t="s">
        <v>247</v>
      </c>
      <c r="F21" s="309" t="s">
        <v>248</v>
      </c>
      <c r="G21" s="309" t="s">
        <v>249</v>
      </c>
      <c r="H21" s="309" t="s">
        <v>428</v>
      </c>
      <c r="I21" s="309" t="s">
        <v>429</v>
      </c>
      <c r="J21" s="309" t="s">
        <v>430</v>
      </c>
      <c r="K21" s="309" t="s">
        <v>431</v>
      </c>
    </row>
    <row r="22" spans="1:11" ht="15.75">
      <c r="A22" s="307" t="s">
        <v>245</v>
      </c>
      <c r="B22" s="311">
        <f>B20/B21</f>
        <v>1679.8225351217668</v>
      </c>
      <c r="D22" s="21">
        <f>$B$22</f>
        <v>1679.8225351217668</v>
      </c>
      <c r="E22" s="21">
        <f t="shared" ref="E22:K22" si="1">$B$22</f>
        <v>1679.8225351217668</v>
      </c>
      <c r="F22" s="21">
        <f t="shared" si="1"/>
        <v>1679.8225351217668</v>
      </c>
      <c r="G22" s="21">
        <f t="shared" si="1"/>
        <v>1679.8225351217668</v>
      </c>
      <c r="H22" s="21">
        <f t="shared" si="1"/>
        <v>1679.8225351217668</v>
      </c>
      <c r="I22" s="21">
        <f t="shared" si="1"/>
        <v>1679.8225351217668</v>
      </c>
      <c r="J22" s="21">
        <f t="shared" si="1"/>
        <v>1679.8225351217668</v>
      </c>
      <c r="K22" s="21">
        <f t="shared" si="1"/>
        <v>1679.8225351217668</v>
      </c>
    </row>
    <row r="23" spans="1:11" ht="15.75">
      <c r="A23" s="301" t="s">
        <v>250</v>
      </c>
      <c r="B23" s="308">
        <f>B11</f>
        <v>6.3795000000000004E-2</v>
      </c>
    </row>
    <row r="24" spans="1:11" ht="15.75">
      <c r="A24" s="301" t="s">
        <v>251</v>
      </c>
      <c r="B24" s="311">
        <f>NPV(B23,(D22:K22))</f>
        <v>10276.463454726965</v>
      </c>
    </row>
    <row r="25" spans="1:11" ht="15.75">
      <c r="A25" s="305" t="s">
        <v>259</v>
      </c>
      <c r="B25" s="311">
        <f>B18/B21</f>
        <v>2595.313789087304</v>
      </c>
    </row>
    <row r="26" spans="1:11" ht="15.75">
      <c r="A26" s="305" t="s">
        <v>258</v>
      </c>
      <c r="B26" s="313">
        <f>B24/B25</f>
        <v>3.9596227238251975</v>
      </c>
    </row>
    <row r="29" spans="1:11" ht="15.75">
      <c r="A29" s="299" t="s">
        <v>255</v>
      </c>
    </row>
    <row r="30" spans="1:11" ht="15.75">
      <c r="A30" s="301" t="s">
        <v>25</v>
      </c>
      <c r="B30" s="302">
        <f>'Bill Deter final sch 16-40'!P534</f>
        <v>73313049.390272826</v>
      </c>
    </row>
    <row r="31" spans="1:11" ht="15.75">
      <c r="A31" s="303" t="s">
        <v>29</v>
      </c>
      <c r="B31" s="304">
        <f>'NPC Spread'!F33</f>
        <v>27808883.347344801</v>
      </c>
    </row>
    <row r="32" spans="1:11" ht="15.75">
      <c r="A32" s="305" t="s">
        <v>244</v>
      </c>
      <c r="B32" s="306">
        <f>B30-B31</f>
        <v>45504166.042928025</v>
      </c>
      <c r="D32" s="310" t="str">
        <f>$D$8</f>
        <v>8-Year Period</v>
      </c>
      <c r="E32" s="298"/>
      <c r="F32" s="298"/>
      <c r="G32" s="298"/>
      <c r="H32" s="298"/>
      <c r="I32" s="298"/>
      <c r="J32" s="298"/>
      <c r="K32" s="298"/>
    </row>
    <row r="33" spans="1:11" ht="15.75">
      <c r="A33" s="301" t="s">
        <v>252</v>
      </c>
      <c r="B33" s="22">
        <f>'Bill Deter final sch 16-40'!P538</f>
        <v>1085.852777777774</v>
      </c>
      <c r="D33" s="309" t="s">
        <v>246</v>
      </c>
      <c r="E33" s="309" t="s">
        <v>247</v>
      </c>
      <c r="F33" s="309" t="s">
        <v>248</v>
      </c>
      <c r="G33" s="309" t="s">
        <v>249</v>
      </c>
      <c r="H33" s="309" t="s">
        <v>428</v>
      </c>
      <c r="I33" s="309" t="s">
        <v>429</v>
      </c>
      <c r="J33" s="309" t="s">
        <v>430</v>
      </c>
      <c r="K33" s="309" t="s">
        <v>431</v>
      </c>
    </row>
    <row r="34" spans="1:11" ht="15.75">
      <c r="A34" s="307" t="s">
        <v>245</v>
      </c>
      <c r="B34" s="311">
        <f>B32/B33</f>
        <v>41906.386366716753</v>
      </c>
      <c r="D34" s="21">
        <f>$B$34</f>
        <v>41906.386366716753</v>
      </c>
      <c r="E34" s="21">
        <f t="shared" ref="E34:K34" si="2">$B$34</f>
        <v>41906.386366716753</v>
      </c>
      <c r="F34" s="21">
        <f t="shared" si="2"/>
        <v>41906.386366716753</v>
      </c>
      <c r="G34" s="21">
        <f t="shared" si="2"/>
        <v>41906.386366716753</v>
      </c>
      <c r="H34" s="21">
        <f t="shared" si="2"/>
        <v>41906.386366716753</v>
      </c>
      <c r="I34" s="21">
        <f t="shared" si="2"/>
        <v>41906.386366716753</v>
      </c>
      <c r="J34" s="21">
        <f t="shared" si="2"/>
        <v>41906.386366716753</v>
      </c>
      <c r="K34" s="21">
        <f t="shared" si="2"/>
        <v>41906.386366716753</v>
      </c>
    </row>
    <row r="35" spans="1:11" ht="15.75">
      <c r="A35" s="301" t="s">
        <v>250</v>
      </c>
      <c r="B35" s="308">
        <f>B23</f>
        <v>6.3795000000000004E-2</v>
      </c>
    </row>
    <row r="36" spans="1:11" ht="15.75">
      <c r="A36" s="301" t="s">
        <v>251</v>
      </c>
      <c r="B36" s="311">
        <f>NPV(B35,(D34:K34))</f>
        <v>256366.03808628875</v>
      </c>
    </row>
    <row r="37" spans="1:11" ht="15.75">
      <c r="A37" s="305" t="s">
        <v>259</v>
      </c>
      <c r="B37" s="311">
        <f>B30/B33</f>
        <v>67516.564759644389</v>
      </c>
    </row>
    <row r="38" spans="1:11" ht="15.75">
      <c r="A38" s="305" t="s">
        <v>258</v>
      </c>
      <c r="B38" s="313">
        <f>B36/B37</f>
        <v>3.7970835601446713</v>
      </c>
    </row>
    <row r="41" spans="1:11" ht="15.75">
      <c r="A41" s="299" t="s">
        <v>256</v>
      </c>
    </row>
    <row r="42" spans="1:11" ht="15.75">
      <c r="A42" s="301" t="s">
        <v>25</v>
      </c>
      <c r="B42" s="302">
        <f>'Bill Deter final sch 16-40'!P644</f>
        <v>14013389</v>
      </c>
    </row>
    <row r="43" spans="1:11" ht="15.75">
      <c r="A43" s="303" t="s">
        <v>29</v>
      </c>
      <c r="B43" s="304">
        <f>'NPC Spread'!I33</f>
        <v>4576580.4424617374</v>
      </c>
    </row>
    <row r="44" spans="1:11" ht="15.75">
      <c r="A44" s="305" t="s">
        <v>244</v>
      </c>
      <c r="B44" s="306">
        <f>B42-B43</f>
        <v>9436808.5575382635</v>
      </c>
      <c r="D44" s="310" t="str">
        <f>$D$8</f>
        <v>8-Year Period</v>
      </c>
      <c r="E44" s="298"/>
      <c r="F44" s="298"/>
      <c r="G44" s="298"/>
      <c r="H44" s="298"/>
      <c r="I44" s="298"/>
      <c r="J44" s="298"/>
      <c r="K44" s="298"/>
    </row>
    <row r="45" spans="1:11" ht="15.75">
      <c r="A45" s="301" t="s">
        <v>252</v>
      </c>
      <c r="B45" s="22">
        <f>'Bill Deter final sch 16-40'!P648</f>
        <v>5224.9278642093977</v>
      </c>
      <c r="D45" s="309" t="s">
        <v>246</v>
      </c>
      <c r="E45" s="309" t="s">
        <v>247</v>
      </c>
      <c r="F45" s="309" t="s">
        <v>248</v>
      </c>
      <c r="G45" s="309" t="s">
        <v>249</v>
      </c>
      <c r="H45" s="309" t="s">
        <v>428</v>
      </c>
      <c r="I45" s="309" t="s">
        <v>429</v>
      </c>
      <c r="J45" s="309" t="s">
        <v>430</v>
      </c>
      <c r="K45" s="309" t="s">
        <v>431</v>
      </c>
    </row>
    <row r="46" spans="1:11" ht="15.75">
      <c r="A46" s="307" t="s">
        <v>245</v>
      </c>
      <c r="B46" s="311">
        <f>B44/B45</f>
        <v>1806.1126972068121</v>
      </c>
      <c r="D46" s="21">
        <f>$B$46</f>
        <v>1806.1126972068121</v>
      </c>
      <c r="E46" s="21">
        <f t="shared" ref="E46:K46" si="3">$B$46</f>
        <v>1806.1126972068121</v>
      </c>
      <c r="F46" s="21">
        <f t="shared" si="3"/>
        <v>1806.1126972068121</v>
      </c>
      <c r="G46" s="21">
        <f t="shared" si="3"/>
        <v>1806.1126972068121</v>
      </c>
      <c r="H46" s="21">
        <f t="shared" si="3"/>
        <v>1806.1126972068121</v>
      </c>
      <c r="I46" s="21">
        <f t="shared" si="3"/>
        <v>1806.1126972068121</v>
      </c>
      <c r="J46" s="21">
        <f t="shared" si="3"/>
        <v>1806.1126972068121</v>
      </c>
      <c r="K46" s="21">
        <f t="shared" si="3"/>
        <v>1806.1126972068121</v>
      </c>
    </row>
    <row r="47" spans="1:11" ht="15.75">
      <c r="A47" s="301" t="s">
        <v>250</v>
      </c>
      <c r="B47" s="308">
        <f>B35</f>
        <v>6.3795000000000004E-2</v>
      </c>
    </row>
    <row r="48" spans="1:11" ht="15.75">
      <c r="A48" s="301" t="s">
        <v>251</v>
      </c>
      <c r="B48" s="311">
        <f>NPV(B47,(D46:K46))</f>
        <v>11049.054730426478</v>
      </c>
    </row>
    <row r="49" spans="1:11" ht="15.75">
      <c r="A49" s="305" t="s">
        <v>259</v>
      </c>
      <c r="B49" s="311">
        <f>B42/B45</f>
        <v>2682.0253531137346</v>
      </c>
    </row>
    <row r="50" spans="1:11" ht="15.75">
      <c r="A50" s="305" t="s">
        <v>258</v>
      </c>
      <c r="B50" s="313">
        <f>B48/B49</f>
        <v>4.1196682639852469</v>
      </c>
    </row>
    <row r="53" spans="1:11" ht="15.75">
      <c r="A53" s="299" t="s">
        <v>325</v>
      </c>
    </row>
    <row r="54" spans="1:11" ht="15.75">
      <c r="A54" s="301" t="s">
        <v>25</v>
      </c>
      <c r="B54" s="302">
        <f>B18+B30+B42</f>
        <v>136756893.28143197</v>
      </c>
    </row>
    <row r="55" spans="1:11" ht="15.75">
      <c r="A55" s="303" t="s">
        <v>29</v>
      </c>
      <c r="B55" s="304">
        <f>B19+B31+B43</f>
        <v>49821948.473343946</v>
      </c>
    </row>
    <row r="56" spans="1:11" ht="15.75">
      <c r="A56" s="305" t="s">
        <v>244</v>
      </c>
      <c r="B56" s="306">
        <f>B54-B55</f>
        <v>86934944.808088034</v>
      </c>
      <c r="D56" s="310" t="str">
        <f>$D$8</f>
        <v>8-Year Period</v>
      </c>
      <c r="E56" s="298"/>
      <c r="F56" s="298"/>
      <c r="G56" s="298"/>
      <c r="H56" s="298"/>
      <c r="I56" s="298"/>
      <c r="J56" s="298"/>
      <c r="K56" s="298"/>
    </row>
    <row r="57" spans="1:11" ht="15.75">
      <c r="A57" s="301" t="s">
        <v>252</v>
      </c>
      <c r="B57" s="22">
        <f>B21+B33+B45</f>
        <v>25356.822434314105</v>
      </c>
      <c r="D57" s="309" t="s">
        <v>246</v>
      </c>
      <c r="E57" s="309" t="s">
        <v>247</v>
      </c>
      <c r="F57" s="309" t="s">
        <v>248</v>
      </c>
      <c r="G57" s="309" t="s">
        <v>249</v>
      </c>
      <c r="H57" s="309" t="s">
        <v>428</v>
      </c>
      <c r="I57" s="309" t="s">
        <v>429</v>
      </c>
      <c r="J57" s="309" t="s">
        <v>430</v>
      </c>
      <c r="K57" s="309" t="s">
        <v>431</v>
      </c>
    </row>
    <row r="58" spans="1:11" ht="15.75">
      <c r="A58" s="307" t="s">
        <v>245</v>
      </c>
      <c r="B58" s="311">
        <f>B56/B57</f>
        <v>3428.4636820441419</v>
      </c>
      <c r="D58" s="21">
        <f>$B$58</f>
        <v>3428.4636820441419</v>
      </c>
      <c r="E58" s="21">
        <f t="shared" ref="E58:K58" si="4">$B$58</f>
        <v>3428.4636820441419</v>
      </c>
      <c r="F58" s="21">
        <f t="shared" si="4"/>
        <v>3428.4636820441419</v>
      </c>
      <c r="G58" s="21">
        <f t="shared" si="4"/>
        <v>3428.4636820441419</v>
      </c>
      <c r="H58" s="21">
        <f t="shared" si="4"/>
        <v>3428.4636820441419</v>
      </c>
      <c r="I58" s="21">
        <f t="shared" si="4"/>
        <v>3428.4636820441419</v>
      </c>
      <c r="J58" s="21">
        <f t="shared" si="4"/>
        <v>3428.4636820441419</v>
      </c>
      <c r="K58" s="21">
        <f t="shared" si="4"/>
        <v>3428.4636820441419</v>
      </c>
    </row>
    <row r="59" spans="1:11" ht="15.75">
      <c r="A59" s="301" t="s">
        <v>250</v>
      </c>
      <c r="B59" s="308">
        <f>B47</f>
        <v>6.3795000000000004E-2</v>
      </c>
    </row>
    <row r="60" spans="1:11" ht="15.75">
      <c r="A60" s="305" t="s">
        <v>251</v>
      </c>
      <c r="B60" s="311">
        <f>NPV(B59,(D58:K58))</f>
        <v>20973.930875282222</v>
      </c>
    </row>
    <row r="61" spans="1:11" ht="15.75">
      <c r="A61" s="305" t="s">
        <v>259</v>
      </c>
      <c r="B61" s="311">
        <f>B54/B57</f>
        <v>5393.2977460285319</v>
      </c>
    </row>
    <row r="62" spans="1:11" ht="15.75">
      <c r="A62" s="305" t="s">
        <v>258</v>
      </c>
      <c r="B62" s="313">
        <f>B60/B61</f>
        <v>3.8888879982060729</v>
      </c>
    </row>
    <row r="65" spans="1:11" ht="15.75">
      <c r="A65" s="299" t="s">
        <v>315</v>
      </c>
    </row>
    <row r="66" spans="1:11" ht="15.75">
      <c r="A66" s="301" t="s">
        <v>25</v>
      </c>
      <c r="B66" s="302">
        <f>'Exhibit No.__(JRS-12) p1-8'!F934</f>
        <v>29436674.579258908</v>
      </c>
    </row>
    <row r="67" spans="1:11" ht="15.75">
      <c r="A67" s="303" t="s">
        <v>29</v>
      </c>
      <c r="B67" s="304">
        <f>'NPC Spread'!G33</f>
        <v>11346626.855942929</v>
      </c>
    </row>
    <row r="68" spans="1:11" ht="15.75">
      <c r="A68" s="305" t="s">
        <v>244</v>
      </c>
      <c r="B68" s="306">
        <f>B66-B67</f>
        <v>18090047.723315977</v>
      </c>
      <c r="D68" s="310" t="str">
        <f>$D$8</f>
        <v>8-Year Period</v>
      </c>
      <c r="E68" s="298"/>
      <c r="F68" s="298"/>
      <c r="G68" s="298"/>
      <c r="H68" s="298"/>
      <c r="I68" s="298"/>
      <c r="J68" s="298"/>
      <c r="K68" s="298"/>
    </row>
    <row r="69" spans="1:11" ht="15.75">
      <c r="A69" s="301" t="s">
        <v>252</v>
      </c>
      <c r="B69" s="22">
        <f>'Exhibit No.__(JRS-12) p1-8'!C922/12</f>
        <v>65.154040404040444</v>
      </c>
      <c r="D69" s="309" t="s">
        <v>246</v>
      </c>
      <c r="E69" s="309" t="s">
        <v>247</v>
      </c>
      <c r="F69" s="309" t="s">
        <v>248</v>
      </c>
      <c r="G69" s="309" t="s">
        <v>249</v>
      </c>
      <c r="H69" s="309" t="s">
        <v>428</v>
      </c>
      <c r="I69" s="309" t="s">
        <v>429</v>
      </c>
      <c r="J69" s="309" t="s">
        <v>430</v>
      </c>
      <c r="K69" s="309" t="s">
        <v>431</v>
      </c>
    </row>
    <row r="70" spans="1:11" ht="15.75">
      <c r="A70" s="307" t="s">
        <v>245</v>
      </c>
      <c r="B70" s="311">
        <f>B68/B69</f>
        <v>277650.43596888194</v>
      </c>
      <c r="D70" s="21">
        <f>$B$70</f>
        <v>277650.43596888194</v>
      </c>
      <c r="E70" s="21">
        <f t="shared" ref="E70:K70" si="5">$B$70</f>
        <v>277650.43596888194</v>
      </c>
      <c r="F70" s="21">
        <f t="shared" si="5"/>
        <v>277650.43596888194</v>
      </c>
      <c r="G70" s="21">
        <f t="shared" si="5"/>
        <v>277650.43596888194</v>
      </c>
      <c r="H70" s="21">
        <f t="shared" si="5"/>
        <v>277650.43596888194</v>
      </c>
      <c r="I70" s="21">
        <f t="shared" si="5"/>
        <v>277650.43596888194</v>
      </c>
      <c r="J70" s="21">
        <f t="shared" si="5"/>
        <v>277650.43596888194</v>
      </c>
      <c r="K70" s="21">
        <f t="shared" si="5"/>
        <v>277650.43596888194</v>
      </c>
    </row>
    <row r="71" spans="1:11" ht="15.75">
      <c r="A71" s="301" t="s">
        <v>250</v>
      </c>
      <c r="B71" s="308">
        <f>B59</f>
        <v>6.3795000000000004E-2</v>
      </c>
    </row>
    <row r="72" spans="1:11" ht="15.75">
      <c r="A72" s="301" t="s">
        <v>251</v>
      </c>
      <c r="B72" s="311">
        <f>NPV(B71,(D70:K70))</f>
        <v>1698551.1854776954</v>
      </c>
    </row>
    <row r="73" spans="1:11" ht="15.75">
      <c r="A73" s="305" t="s">
        <v>259</v>
      </c>
      <c r="B73" s="311">
        <f>B66/B69</f>
        <v>451801.21442527499</v>
      </c>
    </row>
    <row r="74" spans="1:11" ht="15.75">
      <c r="A74" s="305" t="s">
        <v>258</v>
      </c>
      <c r="B74" s="313">
        <f>B72/B73</f>
        <v>3.7595100040587095</v>
      </c>
    </row>
    <row r="76" spans="1:11">
      <c r="G76" t="s">
        <v>14</v>
      </c>
    </row>
    <row r="77" spans="1:11" ht="15.75">
      <c r="A77" s="299" t="s">
        <v>314</v>
      </c>
    </row>
    <row r="78" spans="1:11" ht="15.75">
      <c r="A78" s="301" t="s">
        <v>25</v>
      </c>
      <c r="B78" s="302">
        <f>'Exhibit No.__(JRS-12) p1-8'!F1104</f>
        <v>27004252.864840947</v>
      </c>
    </row>
    <row r="79" spans="1:11" ht="15.75">
      <c r="A79" s="303" t="s">
        <v>29</v>
      </c>
      <c r="B79" s="304">
        <f>'NPC Spread'!H33</f>
        <v>12498155.366531491</v>
      </c>
    </row>
    <row r="80" spans="1:11" ht="15.75">
      <c r="A80" s="305" t="s">
        <v>244</v>
      </c>
      <c r="B80" s="306">
        <f>B78-B79</f>
        <v>14506097.498309456</v>
      </c>
      <c r="D80" s="310" t="str">
        <f>$D$8</f>
        <v>8-Year Period</v>
      </c>
      <c r="E80" s="298"/>
      <c r="F80" s="298"/>
      <c r="G80" s="298"/>
      <c r="H80" s="298"/>
      <c r="I80" s="298"/>
      <c r="J80" s="298"/>
      <c r="K80" s="298"/>
    </row>
    <row r="81" spans="1:11" ht="15.75">
      <c r="A81" s="301" t="s">
        <v>252</v>
      </c>
      <c r="B81" s="22">
        <v>1</v>
      </c>
      <c r="D81" s="309" t="s">
        <v>246</v>
      </c>
      <c r="E81" s="309" t="s">
        <v>247</v>
      </c>
      <c r="F81" s="309" t="s">
        <v>248</v>
      </c>
      <c r="G81" s="309" t="s">
        <v>249</v>
      </c>
      <c r="H81" s="309" t="s">
        <v>428</v>
      </c>
      <c r="I81" s="309" t="s">
        <v>429</v>
      </c>
      <c r="J81" s="309" t="s">
        <v>430</v>
      </c>
      <c r="K81" s="309" t="s">
        <v>431</v>
      </c>
    </row>
    <row r="82" spans="1:11" ht="15.75">
      <c r="A82" s="307" t="s">
        <v>245</v>
      </c>
      <c r="B82" s="311">
        <f>B80/B81</f>
        <v>14506097.498309456</v>
      </c>
      <c r="D82" s="21">
        <f>$B$82</f>
        <v>14506097.498309456</v>
      </c>
      <c r="E82" s="21">
        <f t="shared" ref="E82:K82" si="6">$B$82</f>
        <v>14506097.498309456</v>
      </c>
      <c r="F82" s="21">
        <f t="shared" si="6"/>
        <v>14506097.498309456</v>
      </c>
      <c r="G82" s="21">
        <f t="shared" si="6"/>
        <v>14506097.498309456</v>
      </c>
      <c r="H82" s="21">
        <f t="shared" si="6"/>
        <v>14506097.498309456</v>
      </c>
      <c r="I82" s="21">
        <f t="shared" si="6"/>
        <v>14506097.498309456</v>
      </c>
      <c r="J82" s="21">
        <f t="shared" si="6"/>
        <v>14506097.498309456</v>
      </c>
      <c r="K82" s="21">
        <f t="shared" si="6"/>
        <v>14506097.498309456</v>
      </c>
    </row>
    <row r="83" spans="1:11" ht="15.75">
      <c r="A83" s="301" t="s">
        <v>250</v>
      </c>
      <c r="B83" s="308">
        <f>B71</f>
        <v>6.3795000000000004E-2</v>
      </c>
    </row>
    <row r="84" spans="1:11" ht="15.75">
      <c r="A84" s="301" t="s">
        <v>251</v>
      </c>
      <c r="B84" s="311">
        <f>NPV(B83,(D82:K82))</f>
        <v>88742338.964560613</v>
      </c>
      <c r="D84" s="21" t="s">
        <v>14</v>
      </c>
      <c r="E84" s="21" t="s">
        <v>14</v>
      </c>
      <c r="F84" s="21" t="s">
        <v>14</v>
      </c>
      <c r="G84" s="21" t="s">
        <v>14</v>
      </c>
    </row>
    <row r="85" spans="1:11" ht="15.75">
      <c r="A85" s="305" t="s">
        <v>259</v>
      </c>
      <c r="B85" s="311">
        <f>B78/B81</f>
        <v>27004252.864840947</v>
      </c>
    </row>
    <row r="86" spans="1:11" ht="15.75">
      <c r="A86" s="305" t="s">
        <v>258</v>
      </c>
      <c r="B86" s="313">
        <f>B84/B85</f>
        <v>3.2862356684602649</v>
      </c>
    </row>
    <row r="89" spans="1:11" ht="15.75">
      <c r="A89" s="299" t="s">
        <v>257</v>
      </c>
    </row>
    <row r="90" spans="1:11" ht="15.75">
      <c r="A90" s="301" t="s">
        <v>25</v>
      </c>
      <c r="B90" s="302">
        <f>B66+B78</f>
        <v>56440927.444099858</v>
      </c>
    </row>
    <row r="91" spans="1:11" ht="15.75">
      <c r="A91" s="303" t="s">
        <v>29</v>
      </c>
      <c r="B91" s="304">
        <f>B67+B79</f>
        <v>23844782.222474419</v>
      </c>
    </row>
    <row r="92" spans="1:11" ht="15.75">
      <c r="A92" s="305" t="s">
        <v>244</v>
      </c>
      <c r="B92" s="306">
        <f>B90-B91</f>
        <v>32596145.22162544</v>
      </c>
      <c r="D92" s="310" t="str">
        <f>$D$8</f>
        <v>8-Year Period</v>
      </c>
      <c r="E92" s="298"/>
      <c r="F92" s="298"/>
      <c r="G92" s="298"/>
      <c r="H92" s="298"/>
      <c r="I92" s="298"/>
      <c r="J92" s="298"/>
      <c r="K92" s="298"/>
    </row>
    <row r="93" spans="1:11" ht="15.75">
      <c r="A93" s="301" t="s">
        <v>252</v>
      </c>
      <c r="B93" s="22">
        <f>B69+B81</f>
        <v>66.154040404040444</v>
      </c>
      <c r="D93" s="309" t="s">
        <v>246</v>
      </c>
      <c r="E93" s="309" t="s">
        <v>247</v>
      </c>
      <c r="F93" s="309" t="s">
        <v>248</v>
      </c>
      <c r="G93" s="309" t="s">
        <v>249</v>
      </c>
      <c r="H93" s="309" t="s">
        <v>428</v>
      </c>
      <c r="I93" s="309" t="s">
        <v>429</v>
      </c>
      <c r="J93" s="309" t="s">
        <v>430</v>
      </c>
      <c r="K93" s="309" t="s">
        <v>431</v>
      </c>
    </row>
    <row r="94" spans="1:11" ht="15.75">
      <c r="A94" s="307" t="s">
        <v>245</v>
      </c>
      <c r="B94" s="311">
        <f>B92/B93</f>
        <v>492730.98094299599</v>
      </c>
      <c r="D94" s="21">
        <f>$B$94</f>
        <v>492730.98094299599</v>
      </c>
      <c r="E94" s="21">
        <f t="shared" ref="E94:K94" si="7">$B$94</f>
        <v>492730.98094299599</v>
      </c>
      <c r="F94" s="21">
        <f t="shared" si="7"/>
        <v>492730.98094299599</v>
      </c>
      <c r="G94" s="21">
        <f t="shared" si="7"/>
        <v>492730.98094299599</v>
      </c>
      <c r="H94" s="21">
        <f t="shared" si="7"/>
        <v>492730.98094299599</v>
      </c>
      <c r="I94" s="21">
        <f t="shared" si="7"/>
        <v>492730.98094299599</v>
      </c>
      <c r="J94" s="21">
        <f t="shared" si="7"/>
        <v>492730.98094299599</v>
      </c>
      <c r="K94" s="21">
        <f t="shared" si="7"/>
        <v>492730.98094299599</v>
      </c>
    </row>
    <row r="95" spans="1:11" ht="15.75">
      <c r="A95" s="301" t="s">
        <v>250</v>
      </c>
      <c r="B95" s="308">
        <f>B83</f>
        <v>6.3795000000000004E-2</v>
      </c>
    </row>
    <row r="96" spans="1:11" ht="15.75">
      <c r="A96" s="301" t="s">
        <v>251</v>
      </c>
      <c r="B96" s="311">
        <f>NPV(B95,(D94:K94))</f>
        <v>3014325.5092749558</v>
      </c>
      <c r="D96" s="21" t="s">
        <v>14</v>
      </c>
      <c r="E96" s="21" t="s">
        <v>14</v>
      </c>
      <c r="F96" s="21" t="s">
        <v>14</v>
      </c>
      <c r="G96" s="21" t="s">
        <v>14</v>
      </c>
    </row>
    <row r="97" spans="1:11" ht="15.75">
      <c r="A97" s="305" t="s">
        <v>259</v>
      </c>
      <c r="B97" s="311">
        <f>B90/B93</f>
        <v>853174.30499154597</v>
      </c>
    </row>
    <row r="98" spans="1:11" ht="15.75">
      <c r="A98" s="305" t="s">
        <v>258</v>
      </c>
      <c r="B98" s="313">
        <f>B96/B97</f>
        <v>3.5330711340454921</v>
      </c>
    </row>
    <row r="101" spans="1:11" ht="15.75">
      <c r="A101" s="299" t="s">
        <v>257</v>
      </c>
    </row>
    <row r="102" spans="1:11" ht="15.75">
      <c r="A102" s="301" t="s">
        <v>25</v>
      </c>
      <c r="B102" s="302">
        <f>B90+B54</f>
        <v>193197820.72553182</v>
      </c>
    </row>
    <row r="103" spans="1:11" ht="15.75">
      <c r="A103" s="303" t="s">
        <v>29</v>
      </c>
      <c r="B103" s="304">
        <f>B91+B55</f>
        <v>73666730.695818365</v>
      </c>
    </row>
    <row r="104" spans="1:11" ht="15.75">
      <c r="A104" s="305" t="s">
        <v>244</v>
      </c>
      <c r="B104" s="306">
        <f>B102-B103</f>
        <v>119531090.02971345</v>
      </c>
      <c r="D104" s="310" t="str">
        <f>$D$8</f>
        <v>8-Year Period</v>
      </c>
      <c r="E104" s="298"/>
      <c r="F104" s="298"/>
      <c r="G104" s="298"/>
      <c r="H104" s="298"/>
      <c r="I104" s="298"/>
      <c r="J104" s="298"/>
      <c r="K104" s="298"/>
    </row>
    <row r="105" spans="1:11" ht="15.75">
      <c r="A105" s="301" t="s">
        <v>252</v>
      </c>
      <c r="B105" s="22">
        <f>B93+B57</f>
        <v>25422.976474718143</v>
      </c>
      <c r="D105" s="309" t="s">
        <v>246</v>
      </c>
      <c r="E105" s="309" t="s">
        <v>247</v>
      </c>
      <c r="F105" s="309" t="s">
        <v>248</v>
      </c>
      <c r="G105" s="309" t="s">
        <v>249</v>
      </c>
      <c r="H105" s="309" t="s">
        <v>428</v>
      </c>
      <c r="I105" s="309" t="s">
        <v>429</v>
      </c>
      <c r="J105" s="309" t="s">
        <v>430</v>
      </c>
      <c r="K105" s="309" t="s">
        <v>431</v>
      </c>
    </row>
    <row r="106" spans="1:11" ht="15.75">
      <c r="A106" s="307" t="s">
        <v>245</v>
      </c>
      <c r="B106" s="311">
        <f>B104/B105</f>
        <v>4701.6953403776715</v>
      </c>
      <c r="D106" s="21">
        <f>$B$106</f>
        <v>4701.6953403776715</v>
      </c>
      <c r="E106" s="21">
        <f t="shared" ref="E106:K106" si="8">$B$106</f>
        <v>4701.6953403776715</v>
      </c>
      <c r="F106" s="21">
        <f t="shared" si="8"/>
        <v>4701.6953403776715</v>
      </c>
      <c r="G106" s="21">
        <f t="shared" si="8"/>
        <v>4701.6953403776715</v>
      </c>
      <c r="H106" s="21">
        <f t="shared" si="8"/>
        <v>4701.6953403776715</v>
      </c>
      <c r="I106" s="21">
        <f t="shared" si="8"/>
        <v>4701.6953403776715</v>
      </c>
      <c r="J106" s="21">
        <f t="shared" si="8"/>
        <v>4701.6953403776715</v>
      </c>
      <c r="K106" s="21">
        <f t="shared" si="8"/>
        <v>4701.6953403776715</v>
      </c>
    </row>
    <row r="107" spans="1:11" ht="15.75">
      <c r="A107" s="301" t="s">
        <v>250</v>
      </c>
      <c r="B107" s="308">
        <f>B95</f>
        <v>6.3795000000000004E-2</v>
      </c>
    </row>
    <row r="108" spans="1:11" ht="15.75">
      <c r="A108" s="301" t="s">
        <v>251</v>
      </c>
      <c r="B108" s="311">
        <f>NPV(B107,(D106:K106))</f>
        <v>28763.038553443872</v>
      </c>
      <c r="D108" s="21" t="s">
        <v>14</v>
      </c>
      <c r="E108" s="21" t="s">
        <v>14</v>
      </c>
      <c r="F108" s="21" t="s">
        <v>14</v>
      </c>
      <c r="G108" s="21" t="s">
        <v>14</v>
      </c>
    </row>
    <row r="109" spans="1:11" ht="15.75">
      <c r="A109" s="305" t="s">
        <v>259</v>
      </c>
      <c r="B109" s="311">
        <f>B102/B105</f>
        <v>7599.339161472978</v>
      </c>
    </row>
    <row r="110" spans="1:11" ht="15.75">
      <c r="A110" s="305" t="s">
        <v>258</v>
      </c>
      <c r="B110" s="313">
        <f>B108/B109</f>
        <v>3.7849394456910566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0"/>
  <sheetViews>
    <sheetView workbookViewId="0"/>
  </sheetViews>
  <sheetFormatPr defaultRowHeight="15"/>
  <cols>
    <col min="1" max="1" width="46.85546875" customWidth="1"/>
    <col min="2" max="2" width="16.140625" bestFit="1" customWidth="1"/>
    <col min="3" max="3" width="1.5703125" customWidth="1"/>
    <col min="4" max="7" width="13.28515625" bestFit="1" customWidth="1"/>
    <col min="8" max="9" width="13.28515625" customWidth="1"/>
    <col min="10" max="11" width="13.28515625" bestFit="1" customWidth="1"/>
  </cols>
  <sheetData>
    <row r="2" spans="1:11" ht="15.75">
      <c r="A2" s="301" t="s">
        <v>313</v>
      </c>
      <c r="I2" s="297"/>
    </row>
    <row r="3" spans="1:11">
      <c r="I3" s="297"/>
    </row>
    <row r="4" spans="1:11">
      <c r="I4" s="297"/>
    </row>
    <row r="5" spans="1:11" ht="15.75">
      <c r="A5" s="299" t="s">
        <v>253</v>
      </c>
      <c r="B5" s="300"/>
    </row>
    <row r="6" spans="1:11" ht="15.75">
      <c r="A6" s="301" t="s">
        <v>25</v>
      </c>
      <c r="B6" s="302">
        <f>'Bill Deter final sch 16-40'!Q87</f>
        <v>148768018.03273332</v>
      </c>
    </row>
    <row r="7" spans="1:11" ht="15.75">
      <c r="A7" s="303" t="s">
        <v>29</v>
      </c>
      <c r="B7" s="304">
        <f>'NPC Spread'!D33</f>
        <v>55772733.751642562</v>
      </c>
    </row>
    <row r="8" spans="1:11" ht="15.75">
      <c r="A8" s="305" t="s">
        <v>244</v>
      </c>
      <c r="B8" s="306">
        <f>B6-B7</f>
        <v>92995284.281090766</v>
      </c>
      <c r="D8" s="310" t="s">
        <v>437</v>
      </c>
      <c r="E8" s="298"/>
      <c r="F8" s="298"/>
      <c r="G8" s="298"/>
      <c r="H8" s="298"/>
      <c r="I8" s="298"/>
      <c r="J8" s="298"/>
      <c r="K8" s="298"/>
    </row>
    <row r="9" spans="1:11" ht="15.75">
      <c r="A9" s="301" t="s">
        <v>252</v>
      </c>
      <c r="B9" s="22">
        <f>'Bill Deter final sch 16-40'!P91</f>
        <v>105258.64978493931</v>
      </c>
      <c r="D9" s="309" t="s">
        <v>246</v>
      </c>
      <c r="E9" s="309" t="s">
        <v>247</v>
      </c>
      <c r="F9" s="309" t="s">
        <v>248</v>
      </c>
      <c r="G9" s="309" t="s">
        <v>249</v>
      </c>
      <c r="H9" s="309" t="s">
        <v>428</v>
      </c>
      <c r="I9" s="309" t="s">
        <v>429</v>
      </c>
      <c r="J9" s="309" t="s">
        <v>430</v>
      </c>
      <c r="K9" s="309" t="s">
        <v>431</v>
      </c>
    </row>
    <row r="10" spans="1:11" ht="15.75">
      <c r="A10" s="307" t="s">
        <v>245</v>
      </c>
      <c r="B10" s="311">
        <f>B8/B9</f>
        <v>883.49303806476132</v>
      </c>
      <c r="D10" s="21">
        <f>$B$10</f>
        <v>883.49303806476132</v>
      </c>
      <c r="E10" s="21">
        <f t="shared" ref="E10:K10" si="0">$B$10</f>
        <v>883.49303806476132</v>
      </c>
      <c r="F10" s="21">
        <f t="shared" si="0"/>
        <v>883.49303806476132</v>
      </c>
      <c r="G10" s="21">
        <f t="shared" si="0"/>
        <v>883.49303806476132</v>
      </c>
      <c r="H10" s="21">
        <f t="shared" si="0"/>
        <v>883.49303806476132</v>
      </c>
      <c r="I10" s="21">
        <f t="shared" si="0"/>
        <v>883.49303806476132</v>
      </c>
      <c r="J10" s="21">
        <f t="shared" si="0"/>
        <v>883.49303806476132</v>
      </c>
      <c r="K10" s="21">
        <f t="shared" si="0"/>
        <v>883.49303806476132</v>
      </c>
    </row>
    <row r="11" spans="1:11" ht="15.75">
      <c r="A11" s="301" t="s">
        <v>250</v>
      </c>
      <c r="B11" s="308">
        <f>'Current PPW RORs '!G37</f>
        <v>6.3795000000000004E-2</v>
      </c>
    </row>
    <row r="12" spans="1:11" ht="15.75">
      <c r="A12" s="305" t="s">
        <v>251</v>
      </c>
      <c r="B12" s="311">
        <f>NPV(B11,(D10:K10))</f>
        <v>5404.8470766110349</v>
      </c>
    </row>
    <row r="13" spans="1:11" ht="15.75">
      <c r="A13" s="305" t="s">
        <v>259</v>
      </c>
      <c r="B13" s="311">
        <f>B6/B9</f>
        <v>1413.3567011992914</v>
      </c>
    </row>
    <row r="14" spans="1:11" ht="15.75">
      <c r="A14" s="305" t="s">
        <v>258</v>
      </c>
      <c r="B14" s="313">
        <f>B12/B13</f>
        <v>3.8241210248090942</v>
      </c>
    </row>
    <row r="17" spans="1:11" ht="15.75">
      <c r="A17" s="299" t="s">
        <v>254</v>
      </c>
      <c r="B17" s="300"/>
    </row>
    <row r="18" spans="1:11" ht="15.75">
      <c r="A18" s="301" t="s">
        <v>25</v>
      </c>
      <c r="B18" s="302">
        <f>'Bill Deter final sch 16-40'!Q158</f>
        <v>50590493.891159162</v>
      </c>
    </row>
    <row r="19" spans="1:11" ht="15.75">
      <c r="A19" s="303" t="s">
        <v>29</v>
      </c>
      <c r="B19" s="304">
        <f>'NPC Spread'!E33</f>
        <v>17436484.683537412</v>
      </c>
    </row>
    <row r="20" spans="1:11" ht="15.75">
      <c r="A20" s="305" t="s">
        <v>244</v>
      </c>
      <c r="B20" s="306">
        <f>B18-B19</f>
        <v>33154009.207621749</v>
      </c>
      <c r="D20" s="310" t="str">
        <f>$D$8</f>
        <v>8-Year Period</v>
      </c>
      <c r="E20" s="298"/>
      <c r="F20" s="298"/>
      <c r="G20" s="298"/>
      <c r="H20" s="298"/>
      <c r="I20" s="298"/>
      <c r="J20" s="298"/>
      <c r="K20" s="298"/>
    </row>
    <row r="21" spans="1:11" ht="15.75">
      <c r="A21" s="301" t="s">
        <v>252</v>
      </c>
      <c r="B21" s="22">
        <f>'Bill Deter final sch 16-40'!P162</f>
        <v>19046.041792326934</v>
      </c>
      <c r="D21" s="309" t="s">
        <v>246</v>
      </c>
      <c r="E21" s="309" t="s">
        <v>247</v>
      </c>
      <c r="F21" s="309" t="s">
        <v>248</v>
      </c>
      <c r="G21" s="309" t="s">
        <v>249</v>
      </c>
      <c r="H21" s="309" t="s">
        <v>428</v>
      </c>
      <c r="I21" s="309" t="s">
        <v>429</v>
      </c>
      <c r="J21" s="309" t="s">
        <v>430</v>
      </c>
      <c r="K21" s="309" t="s">
        <v>431</v>
      </c>
    </row>
    <row r="22" spans="1:11" ht="15.75">
      <c r="A22" s="307" t="s">
        <v>245</v>
      </c>
      <c r="B22" s="311">
        <f>B20/B21</f>
        <v>1740.7296260884234</v>
      </c>
      <c r="D22" s="21">
        <f>$B$22</f>
        <v>1740.7296260884234</v>
      </c>
      <c r="E22" s="21">
        <f t="shared" ref="E22:K22" si="1">$B$22</f>
        <v>1740.7296260884234</v>
      </c>
      <c r="F22" s="21">
        <f t="shared" si="1"/>
        <v>1740.7296260884234</v>
      </c>
      <c r="G22" s="21">
        <f t="shared" si="1"/>
        <v>1740.7296260884234</v>
      </c>
      <c r="H22" s="21">
        <f t="shared" si="1"/>
        <v>1740.7296260884234</v>
      </c>
      <c r="I22" s="21">
        <f t="shared" si="1"/>
        <v>1740.7296260884234</v>
      </c>
      <c r="J22" s="21">
        <f t="shared" si="1"/>
        <v>1740.7296260884234</v>
      </c>
      <c r="K22" s="21">
        <f t="shared" si="1"/>
        <v>1740.7296260884234</v>
      </c>
    </row>
    <row r="23" spans="1:11" ht="15.75">
      <c r="A23" s="301" t="s">
        <v>250</v>
      </c>
      <c r="B23" s="308">
        <f>B11</f>
        <v>6.3795000000000004E-2</v>
      </c>
    </row>
    <row r="24" spans="1:11" ht="15.75">
      <c r="A24" s="301" t="s">
        <v>251</v>
      </c>
      <c r="B24" s="311">
        <f>NPV(B23,(D22:K22))</f>
        <v>10649.067989650177</v>
      </c>
    </row>
    <row r="25" spans="1:11" ht="15.75">
      <c r="A25" s="305" t="s">
        <v>259</v>
      </c>
      <c r="B25" s="311">
        <f>B18/B21</f>
        <v>2656.2208800539606</v>
      </c>
    </row>
    <row r="26" spans="1:11" ht="15.75">
      <c r="A26" s="305" t="s">
        <v>258</v>
      </c>
      <c r="B26" s="313">
        <f>B24/B25</f>
        <v>4.0091048412486856</v>
      </c>
    </row>
    <row r="29" spans="1:11" ht="15.75">
      <c r="A29" s="299" t="s">
        <v>255</v>
      </c>
    </row>
    <row r="30" spans="1:11" ht="15.75">
      <c r="A30" s="301" t="s">
        <v>25</v>
      </c>
      <c r="B30" s="302">
        <f>'Bill Deter final sch 16-40'!Q534</f>
        <v>75033954.390272826</v>
      </c>
    </row>
    <row r="31" spans="1:11" ht="15.75">
      <c r="A31" s="303" t="s">
        <v>29</v>
      </c>
      <c r="B31" s="304">
        <f>'NPC Spread'!F33</f>
        <v>27808883.347344801</v>
      </c>
    </row>
    <row r="32" spans="1:11" ht="15.75">
      <c r="A32" s="305" t="s">
        <v>244</v>
      </c>
      <c r="B32" s="306">
        <f>B30-B31</f>
        <v>47225071.042928025</v>
      </c>
      <c r="D32" s="310" t="str">
        <f>$D$8</f>
        <v>8-Year Period</v>
      </c>
      <c r="E32" s="298"/>
      <c r="F32" s="298"/>
      <c r="G32" s="298"/>
      <c r="H32" s="298"/>
      <c r="I32" s="298"/>
      <c r="J32" s="298"/>
      <c r="K32" s="298"/>
    </row>
    <row r="33" spans="1:11" ht="15.75">
      <c r="A33" s="301" t="s">
        <v>252</v>
      </c>
      <c r="B33" s="22">
        <f>'Bill Deter final sch 16-40'!P538</f>
        <v>1085.852777777774</v>
      </c>
      <c r="D33" s="309" t="s">
        <v>246</v>
      </c>
      <c r="E33" s="309" t="s">
        <v>247</v>
      </c>
      <c r="F33" s="309" t="s">
        <v>248</v>
      </c>
      <c r="G33" s="309" t="s">
        <v>249</v>
      </c>
      <c r="H33" s="309" t="s">
        <v>428</v>
      </c>
      <c r="I33" s="309" t="s">
        <v>429</v>
      </c>
      <c r="J33" s="309" t="s">
        <v>430</v>
      </c>
      <c r="K33" s="309" t="s">
        <v>431</v>
      </c>
    </row>
    <row r="34" spans="1:11" ht="15.75">
      <c r="A34" s="307" t="s">
        <v>245</v>
      </c>
      <c r="B34" s="311">
        <f>B32/B33</f>
        <v>43491.228285638652</v>
      </c>
      <c r="D34" s="21">
        <f>$B$34</f>
        <v>43491.228285638652</v>
      </c>
      <c r="E34" s="21">
        <f t="shared" ref="E34:K34" si="2">$B$34</f>
        <v>43491.228285638652</v>
      </c>
      <c r="F34" s="21">
        <f t="shared" si="2"/>
        <v>43491.228285638652</v>
      </c>
      <c r="G34" s="21">
        <f t="shared" si="2"/>
        <v>43491.228285638652</v>
      </c>
      <c r="H34" s="21">
        <f t="shared" si="2"/>
        <v>43491.228285638652</v>
      </c>
      <c r="I34" s="21">
        <f t="shared" si="2"/>
        <v>43491.228285638652</v>
      </c>
      <c r="J34" s="21">
        <f t="shared" si="2"/>
        <v>43491.228285638652</v>
      </c>
      <c r="K34" s="21">
        <f t="shared" si="2"/>
        <v>43491.228285638652</v>
      </c>
    </row>
    <row r="35" spans="1:11" ht="15.75">
      <c r="A35" s="301" t="s">
        <v>250</v>
      </c>
      <c r="B35" s="308">
        <f>B23</f>
        <v>6.3795000000000004E-2</v>
      </c>
    </row>
    <row r="36" spans="1:11" ht="15.75">
      <c r="A36" s="301" t="s">
        <v>251</v>
      </c>
      <c r="B36" s="311">
        <f>NPV(B35,(D34:K34))</f>
        <v>266061.44919121225</v>
      </c>
    </row>
    <row r="37" spans="1:11" ht="15.75">
      <c r="A37" s="305" t="s">
        <v>259</v>
      </c>
      <c r="B37" s="311">
        <f>B30/B33</f>
        <v>69101.406678566287</v>
      </c>
    </row>
    <row r="38" spans="1:11" ht="15.75">
      <c r="A38" s="305" t="s">
        <v>258</v>
      </c>
      <c r="B38" s="313">
        <f>B36/B37</f>
        <v>3.8503043856810306</v>
      </c>
    </row>
    <row r="41" spans="1:11" ht="15.75">
      <c r="A41" s="299" t="s">
        <v>256</v>
      </c>
    </row>
    <row r="42" spans="1:11" ht="15.75">
      <c r="A42" s="301" t="s">
        <v>25</v>
      </c>
      <c r="B42" s="302">
        <f>'Bill Deter final sch 16-40'!Q644</f>
        <v>14342201</v>
      </c>
    </row>
    <row r="43" spans="1:11" ht="15.75">
      <c r="A43" s="303" t="s">
        <v>29</v>
      </c>
      <c r="B43" s="304">
        <f>'NPC Spread'!I33</f>
        <v>4576580.4424617374</v>
      </c>
    </row>
    <row r="44" spans="1:11" ht="15.75">
      <c r="A44" s="305" t="s">
        <v>244</v>
      </c>
      <c r="B44" s="306">
        <f>B42-B43</f>
        <v>9765620.5575382635</v>
      </c>
      <c r="D44" s="310" t="str">
        <f>$D$8</f>
        <v>8-Year Period</v>
      </c>
      <c r="E44" s="298"/>
      <c r="F44" s="298"/>
      <c r="G44" s="298"/>
      <c r="H44" s="298"/>
      <c r="I44" s="298"/>
      <c r="J44" s="298"/>
      <c r="K44" s="298"/>
    </row>
    <row r="45" spans="1:11" ht="15.75">
      <c r="A45" s="301" t="s">
        <v>252</v>
      </c>
      <c r="B45" s="22">
        <f>'Bill Deter final sch 16-40'!P648</f>
        <v>5224.9278642093977</v>
      </c>
      <c r="D45" s="309" t="s">
        <v>246</v>
      </c>
      <c r="E45" s="309" t="s">
        <v>247</v>
      </c>
      <c r="F45" s="309" t="s">
        <v>248</v>
      </c>
      <c r="G45" s="309" t="s">
        <v>249</v>
      </c>
      <c r="H45" s="309" t="s">
        <v>428</v>
      </c>
      <c r="I45" s="309" t="s">
        <v>429</v>
      </c>
      <c r="J45" s="309" t="s">
        <v>430</v>
      </c>
      <c r="K45" s="309" t="s">
        <v>431</v>
      </c>
    </row>
    <row r="46" spans="1:11" ht="15.75">
      <c r="A46" s="307" t="s">
        <v>245</v>
      </c>
      <c r="B46" s="311">
        <f>B44/B45</f>
        <v>1869.0440923467054</v>
      </c>
      <c r="D46" s="21">
        <f>$B$46</f>
        <v>1869.0440923467054</v>
      </c>
      <c r="E46" s="21">
        <f t="shared" ref="E46:K46" si="3">$B$46</f>
        <v>1869.0440923467054</v>
      </c>
      <c r="F46" s="21">
        <f t="shared" si="3"/>
        <v>1869.0440923467054</v>
      </c>
      <c r="G46" s="21">
        <f t="shared" si="3"/>
        <v>1869.0440923467054</v>
      </c>
      <c r="H46" s="21">
        <f t="shared" si="3"/>
        <v>1869.0440923467054</v>
      </c>
      <c r="I46" s="21">
        <f t="shared" si="3"/>
        <v>1869.0440923467054</v>
      </c>
      <c r="J46" s="21">
        <f t="shared" si="3"/>
        <v>1869.0440923467054</v>
      </c>
      <c r="K46" s="21">
        <f t="shared" si="3"/>
        <v>1869.0440923467054</v>
      </c>
    </row>
    <row r="47" spans="1:11" ht="15.75">
      <c r="A47" s="301" t="s">
        <v>250</v>
      </c>
      <c r="B47" s="308">
        <f>B35</f>
        <v>6.3795000000000004E-2</v>
      </c>
    </row>
    <row r="48" spans="1:11" ht="15.75">
      <c r="A48" s="301" t="s">
        <v>251</v>
      </c>
      <c r="B48" s="311">
        <f>NPV(B47,(D46:K46))</f>
        <v>11434.043125800761</v>
      </c>
    </row>
    <row r="49" spans="1:11" ht="15.75">
      <c r="A49" s="305" t="s">
        <v>259</v>
      </c>
      <c r="B49" s="311">
        <f>B42/B45</f>
        <v>2744.9567482536277</v>
      </c>
    </row>
    <row r="50" spans="1:11" ht="15.75">
      <c r="A50" s="305" t="s">
        <v>258</v>
      </c>
      <c r="B50" s="313">
        <f>B48/B49</f>
        <v>4.1654729653118316</v>
      </c>
    </row>
    <row r="53" spans="1:11" ht="15.75">
      <c r="A53" s="299" t="s">
        <v>325</v>
      </c>
    </row>
    <row r="54" spans="1:11" ht="15.75">
      <c r="A54" s="301" t="s">
        <v>25</v>
      </c>
      <c r="B54" s="302">
        <f>B18+B30+B42</f>
        <v>139966649.28143197</v>
      </c>
    </row>
    <row r="55" spans="1:11" ht="15.75">
      <c r="A55" s="303" t="s">
        <v>29</v>
      </c>
      <c r="B55" s="304">
        <f>B19+B31+B43</f>
        <v>49821948.473343946</v>
      </c>
    </row>
    <row r="56" spans="1:11" ht="15.75">
      <c r="A56" s="305" t="s">
        <v>244</v>
      </c>
      <c r="B56" s="306">
        <f>B54-B55</f>
        <v>90144700.808088034</v>
      </c>
      <c r="D56" s="310" t="str">
        <f>$D$8</f>
        <v>8-Year Period</v>
      </c>
      <c r="E56" s="298"/>
      <c r="F56" s="298"/>
      <c r="G56" s="298"/>
      <c r="H56" s="298"/>
      <c r="I56" s="298"/>
      <c r="J56" s="298"/>
      <c r="K56" s="298"/>
    </row>
    <row r="57" spans="1:11" ht="15.75">
      <c r="A57" s="301" t="s">
        <v>252</v>
      </c>
      <c r="B57" s="22">
        <f>B21+B33+B45</f>
        <v>25356.822434314105</v>
      </c>
      <c r="D57" s="309" t="s">
        <v>246</v>
      </c>
      <c r="E57" s="309" t="s">
        <v>247</v>
      </c>
      <c r="F57" s="309" t="s">
        <v>248</v>
      </c>
      <c r="G57" s="309" t="s">
        <v>249</v>
      </c>
      <c r="H57" s="309" t="s">
        <v>428</v>
      </c>
      <c r="I57" s="309" t="s">
        <v>429</v>
      </c>
      <c r="J57" s="309" t="s">
        <v>430</v>
      </c>
      <c r="K57" s="309" t="s">
        <v>431</v>
      </c>
    </row>
    <row r="58" spans="1:11" ht="15.75">
      <c r="A58" s="307" t="s">
        <v>245</v>
      </c>
      <c r="B58" s="311">
        <f>B56/B57</f>
        <v>3555.0472083639224</v>
      </c>
      <c r="D58" s="21">
        <f>$B$58</f>
        <v>3555.0472083639224</v>
      </c>
      <c r="E58" s="21">
        <f t="shared" ref="E58:K58" si="4">$B$58</f>
        <v>3555.0472083639224</v>
      </c>
      <c r="F58" s="21">
        <f t="shared" si="4"/>
        <v>3555.0472083639224</v>
      </c>
      <c r="G58" s="21">
        <f t="shared" si="4"/>
        <v>3555.0472083639224</v>
      </c>
      <c r="H58" s="21">
        <f t="shared" si="4"/>
        <v>3555.0472083639224</v>
      </c>
      <c r="I58" s="21">
        <f t="shared" si="4"/>
        <v>3555.0472083639224</v>
      </c>
      <c r="J58" s="21">
        <f t="shared" si="4"/>
        <v>3555.0472083639224</v>
      </c>
      <c r="K58" s="21">
        <f t="shared" si="4"/>
        <v>3555.0472083639224</v>
      </c>
    </row>
    <row r="59" spans="1:11" ht="15.75">
      <c r="A59" s="301" t="s">
        <v>250</v>
      </c>
      <c r="B59" s="308">
        <f>B47</f>
        <v>6.3795000000000004E-2</v>
      </c>
    </row>
    <row r="60" spans="1:11" ht="15.75">
      <c r="A60" s="305" t="s">
        <v>251</v>
      </c>
      <c r="B60" s="311">
        <f>NPV(B59,(D58:K58))</f>
        <v>21748.316832725875</v>
      </c>
    </row>
    <row r="61" spans="1:11" ht="15.75">
      <c r="A61" s="305" t="s">
        <v>259</v>
      </c>
      <c r="B61" s="311">
        <f>B54/B57</f>
        <v>5519.8812723483125</v>
      </c>
    </row>
    <row r="62" spans="1:11" ht="15.75">
      <c r="A62" s="305" t="s">
        <v>258</v>
      </c>
      <c r="B62" s="313">
        <f>B60/B61</f>
        <v>3.9399972136490411</v>
      </c>
    </row>
    <row r="65" spans="1:11" ht="15.75">
      <c r="A65" s="299" t="s">
        <v>315</v>
      </c>
    </row>
    <row r="66" spans="1:11" ht="15.75">
      <c r="A66" s="301" t="s">
        <v>25</v>
      </c>
      <c r="B66" s="302">
        <f>'Exhibit No.__(JRS-12) p1-8'!I934</f>
        <v>30127245.579258908</v>
      </c>
    </row>
    <row r="67" spans="1:11" ht="15.75">
      <c r="A67" s="303" t="s">
        <v>29</v>
      </c>
      <c r="B67" s="304">
        <f>'NPC Spread'!G33</f>
        <v>11346626.855942929</v>
      </c>
    </row>
    <row r="68" spans="1:11" ht="15.75">
      <c r="A68" s="305" t="s">
        <v>244</v>
      </c>
      <c r="B68" s="306">
        <f>B66-B67</f>
        <v>18780618.723315977</v>
      </c>
      <c r="D68" s="310" t="str">
        <f>$D$8</f>
        <v>8-Year Period</v>
      </c>
      <c r="E68" s="298"/>
      <c r="F68" s="298"/>
      <c r="G68" s="298"/>
      <c r="H68" s="298"/>
      <c r="I68" s="298"/>
      <c r="J68" s="298"/>
      <c r="K68" s="298"/>
    </row>
    <row r="69" spans="1:11" ht="15.75">
      <c r="A69" s="301" t="s">
        <v>252</v>
      </c>
      <c r="B69" s="22">
        <f>'Exhibit No.__(JRS-12) p1-8'!C922/12</f>
        <v>65.154040404040444</v>
      </c>
      <c r="D69" s="309" t="s">
        <v>246</v>
      </c>
      <c r="E69" s="309" t="s">
        <v>247</v>
      </c>
      <c r="F69" s="309" t="s">
        <v>248</v>
      </c>
      <c r="G69" s="309" t="s">
        <v>249</v>
      </c>
      <c r="H69" s="309" t="s">
        <v>428</v>
      </c>
      <c r="I69" s="309" t="s">
        <v>429</v>
      </c>
      <c r="J69" s="309" t="s">
        <v>430</v>
      </c>
      <c r="K69" s="309" t="s">
        <v>431</v>
      </c>
    </row>
    <row r="70" spans="1:11" ht="15.75">
      <c r="A70" s="307" t="s">
        <v>245</v>
      </c>
      <c r="B70" s="311">
        <f>B68/B69</f>
        <v>288249.48701341508</v>
      </c>
      <c r="D70" s="21">
        <f>$B$70</f>
        <v>288249.48701341508</v>
      </c>
      <c r="E70" s="21">
        <f t="shared" ref="E70:K70" si="5">$B$70</f>
        <v>288249.48701341508</v>
      </c>
      <c r="F70" s="21">
        <f t="shared" si="5"/>
        <v>288249.48701341508</v>
      </c>
      <c r="G70" s="21">
        <f t="shared" si="5"/>
        <v>288249.48701341508</v>
      </c>
      <c r="H70" s="21">
        <f t="shared" si="5"/>
        <v>288249.48701341508</v>
      </c>
      <c r="I70" s="21">
        <f t="shared" si="5"/>
        <v>288249.48701341508</v>
      </c>
      <c r="J70" s="21">
        <f t="shared" si="5"/>
        <v>288249.48701341508</v>
      </c>
      <c r="K70" s="21">
        <f t="shared" si="5"/>
        <v>288249.48701341508</v>
      </c>
    </row>
    <row r="71" spans="1:11" ht="15.75">
      <c r="A71" s="301" t="s">
        <v>250</v>
      </c>
      <c r="B71" s="308">
        <f>B59</f>
        <v>6.3795000000000004E-2</v>
      </c>
    </row>
    <row r="72" spans="1:11" ht="15.75">
      <c r="A72" s="301" t="s">
        <v>251</v>
      </c>
      <c r="B72" s="311">
        <f>NPV(B71,(D70:K70))</f>
        <v>1763391.8209832998</v>
      </c>
    </row>
    <row r="73" spans="1:11" ht="15.75">
      <c r="A73" s="305" t="s">
        <v>259</v>
      </c>
      <c r="B73" s="311">
        <f>B66/B69</f>
        <v>462400.26546980813</v>
      </c>
    </row>
    <row r="74" spans="1:11" ht="15.75">
      <c r="A74" s="305" t="s">
        <v>258</v>
      </c>
      <c r="B74" s="313">
        <f>B72/B73</f>
        <v>3.8135614372791453</v>
      </c>
    </row>
    <row r="76" spans="1:11">
      <c r="G76" t="s">
        <v>14</v>
      </c>
    </row>
    <row r="77" spans="1:11" ht="15.75">
      <c r="A77" s="299" t="s">
        <v>314</v>
      </c>
    </row>
    <row r="78" spans="1:11" ht="15.75">
      <c r="A78" s="301" t="s">
        <v>25</v>
      </c>
      <c r="B78" s="302">
        <f>'Exhibit No.__(JRS-12) p1-8'!I1104</f>
        <v>27638135.864840947</v>
      </c>
    </row>
    <row r="79" spans="1:11" ht="15.75">
      <c r="A79" s="303" t="s">
        <v>29</v>
      </c>
      <c r="B79" s="304">
        <f>'NPC Spread'!H33</f>
        <v>12498155.366531491</v>
      </c>
    </row>
    <row r="80" spans="1:11" ht="15.75">
      <c r="A80" s="305" t="s">
        <v>244</v>
      </c>
      <c r="B80" s="306">
        <f>B78-B79</f>
        <v>15139980.498309456</v>
      </c>
      <c r="D80" s="310" t="str">
        <f>$D$8</f>
        <v>8-Year Period</v>
      </c>
      <c r="E80" s="298"/>
      <c r="F80" s="298"/>
      <c r="G80" s="298"/>
      <c r="H80" s="298"/>
      <c r="I80" s="298"/>
      <c r="J80" s="298"/>
      <c r="K80" s="298"/>
    </row>
    <row r="81" spans="1:11" ht="15.75">
      <c r="A81" s="301" t="s">
        <v>252</v>
      </c>
      <c r="B81" s="22">
        <v>1</v>
      </c>
      <c r="D81" s="309" t="s">
        <v>246</v>
      </c>
      <c r="E81" s="309" t="s">
        <v>247</v>
      </c>
      <c r="F81" s="309" t="s">
        <v>248</v>
      </c>
      <c r="G81" s="309" t="s">
        <v>249</v>
      </c>
      <c r="H81" s="309" t="s">
        <v>428</v>
      </c>
      <c r="I81" s="309" t="s">
        <v>429</v>
      </c>
      <c r="J81" s="309" t="s">
        <v>430</v>
      </c>
      <c r="K81" s="309" t="s">
        <v>431</v>
      </c>
    </row>
    <row r="82" spans="1:11" ht="15.75">
      <c r="A82" s="307" t="s">
        <v>245</v>
      </c>
      <c r="B82" s="311">
        <f>B80/B81</f>
        <v>15139980.498309456</v>
      </c>
      <c r="D82" s="21">
        <f>$B$82</f>
        <v>15139980.498309456</v>
      </c>
      <c r="E82" s="21">
        <f t="shared" ref="E82:K82" si="6">$B$82</f>
        <v>15139980.498309456</v>
      </c>
      <c r="F82" s="21">
        <f t="shared" si="6"/>
        <v>15139980.498309456</v>
      </c>
      <c r="G82" s="21">
        <f t="shared" si="6"/>
        <v>15139980.498309456</v>
      </c>
      <c r="H82" s="21">
        <f t="shared" si="6"/>
        <v>15139980.498309456</v>
      </c>
      <c r="I82" s="21">
        <f t="shared" si="6"/>
        <v>15139980.498309456</v>
      </c>
      <c r="J82" s="21">
        <f t="shared" si="6"/>
        <v>15139980.498309456</v>
      </c>
      <c r="K82" s="21">
        <f t="shared" si="6"/>
        <v>15139980.498309456</v>
      </c>
    </row>
    <row r="83" spans="1:11" ht="15.75">
      <c r="A83" s="301" t="s">
        <v>250</v>
      </c>
      <c r="B83" s="308">
        <f>B71</f>
        <v>6.3795000000000004E-2</v>
      </c>
    </row>
    <row r="84" spans="1:11" ht="15.75">
      <c r="A84" s="301" t="s">
        <v>251</v>
      </c>
      <c r="B84" s="311">
        <f>NPV(B83,(D82:K82))</f>
        <v>92620174.478655875</v>
      </c>
      <c r="D84" s="21" t="s">
        <v>14</v>
      </c>
      <c r="E84" s="21" t="s">
        <v>14</v>
      </c>
      <c r="F84" s="21" t="s">
        <v>14</v>
      </c>
      <c r="G84" s="21" t="s">
        <v>14</v>
      </c>
    </row>
    <row r="85" spans="1:11" ht="15.75">
      <c r="A85" s="305" t="s">
        <v>259</v>
      </c>
      <c r="B85" s="311">
        <f>B78/B81</f>
        <v>27638135.864840947</v>
      </c>
    </row>
    <row r="86" spans="1:11" ht="15.75">
      <c r="A86" s="305" t="s">
        <v>258</v>
      </c>
      <c r="B86" s="313">
        <f>B84/B85</f>
        <v>3.3511729926937637</v>
      </c>
    </row>
    <row r="89" spans="1:11" ht="15.75">
      <c r="A89" s="299" t="s">
        <v>257</v>
      </c>
    </row>
    <row r="90" spans="1:11" ht="15.75">
      <c r="A90" s="301" t="s">
        <v>25</v>
      </c>
      <c r="B90" s="302">
        <f>B66+B78</f>
        <v>57765381.444099858</v>
      </c>
    </row>
    <row r="91" spans="1:11" ht="15.75">
      <c r="A91" s="303" t="s">
        <v>29</v>
      </c>
      <c r="B91" s="304">
        <f>B67+B79</f>
        <v>23844782.222474419</v>
      </c>
    </row>
    <row r="92" spans="1:11" ht="15.75">
      <c r="A92" s="305" t="s">
        <v>244</v>
      </c>
      <c r="B92" s="306">
        <f>B90-B91</f>
        <v>33920599.22162544</v>
      </c>
      <c r="D92" s="310" t="str">
        <f>$D$8</f>
        <v>8-Year Period</v>
      </c>
      <c r="E92" s="298"/>
      <c r="F92" s="298"/>
      <c r="G92" s="298"/>
      <c r="H92" s="298"/>
      <c r="I92" s="298"/>
      <c r="J92" s="298"/>
      <c r="K92" s="298"/>
    </row>
    <row r="93" spans="1:11" ht="15.75">
      <c r="A93" s="301" t="s">
        <v>252</v>
      </c>
      <c r="B93" s="22">
        <f>B69+B81</f>
        <v>66.154040404040444</v>
      </c>
      <c r="D93" s="309" t="s">
        <v>246</v>
      </c>
      <c r="E93" s="309" t="s">
        <v>247</v>
      </c>
      <c r="F93" s="309" t="s">
        <v>248</v>
      </c>
      <c r="G93" s="309" t="s">
        <v>249</v>
      </c>
      <c r="H93" s="309" t="s">
        <v>428</v>
      </c>
      <c r="I93" s="309" t="s">
        <v>429</v>
      </c>
      <c r="J93" s="309" t="s">
        <v>430</v>
      </c>
      <c r="K93" s="309" t="s">
        <v>431</v>
      </c>
    </row>
    <row r="94" spans="1:11" ht="15.75">
      <c r="A94" s="307" t="s">
        <v>245</v>
      </c>
      <c r="B94" s="311">
        <f>B92/B93</f>
        <v>512751.73843431182</v>
      </c>
      <c r="D94" s="21">
        <f>$B$94</f>
        <v>512751.73843431182</v>
      </c>
      <c r="E94" s="21">
        <f t="shared" ref="E94:K94" si="7">$B$94</f>
        <v>512751.73843431182</v>
      </c>
      <c r="F94" s="21">
        <f t="shared" si="7"/>
        <v>512751.73843431182</v>
      </c>
      <c r="G94" s="21">
        <f t="shared" si="7"/>
        <v>512751.73843431182</v>
      </c>
      <c r="H94" s="21">
        <f t="shared" si="7"/>
        <v>512751.73843431182</v>
      </c>
      <c r="I94" s="21">
        <f t="shared" si="7"/>
        <v>512751.73843431182</v>
      </c>
      <c r="J94" s="21">
        <f t="shared" si="7"/>
        <v>512751.73843431182</v>
      </c>
      <c r="K94" s="21">
        <f t="shared" si="7"/>
        <v>512751.73843431182</v>
      </c>
    </row>
    <row r="95" spans="1:11" ht="15.75">
      <c r="A95" s="301" t="s">
        <v>250</v>
      </c>
      <c r="B95" s="308">
        <f>B83</f>
        <v>6.3795000000000004E-2</v>
      </c>
    </row>
    <row r="96" spans="1:11" ht="15.75">
      <c r="A96" s="301" t="s">
        <v>251</v>
      </c>
      <c r="B96" s="311">
        <f>NPV(B95,(D94:K94))</f>
        <v>3136804.2702117735</v>
      </c>
      <c r="D96" s="21" t="s">
        <v>14</v>
      </c>
      <c r="E96" s="21" t="s">
        <v>14</v>
      </c>
      <c r="F96" s="21" t="s">
        <v>14</v>
      </c>
      <c r="G96" s="21" t="s">
        <v>14</v>
      </c>
    </row>
    <row r="97" spans="1:11" ht="15.75">
      <c r="A97" s="305" t="s">
        <v>259</v>
      </c>
      <c r="B97" s="311">
        <f>B90/B93</f>
        <v>873195.0624828618</v>
      </c>
    </row>
    <row r="98" spans="1:11" ht="15.75">
      <c r="A98" s="305" t="s">
        <v>258</v>
      </c>
      <c r="B98" s="313">
        <f>B96/B97</f>
        <v>3.592329371735699</v>
      </c>
    </row>
    <row r="101" spans="1:11" ht="15.75">
      <c r="A101" s="299" t="s">
        <v>257</v>
      </c>
    </row>
    <row r="102" spans="1:11" ht="15.75">
      <c r="A102" s="301" t="s">
        <v>25</v>
      </c>
      <c r="B102" s="302">
        <f>B90+B54</f>
        <v>197732030.72553182</v>
      </c>
    </row>
    <row r="103" spans="1:11" ht="15.75">
      <c r="A103" s="303" t="s">
        <v>29</v>
      </c>
      <c r="B103" s="304">
        <f>B91+B55</f>
        <v>73666730.695818365</v>
      </c>
    </row>
    <row r="104" spans="1:11" ht="15.75">
      <c r="A104" s="305" t="s">
        <v>244</v>
      </c>
      <c r="B104" s="306">
        <f>B102-B103</f>
        <v>124065300.02971345</v>
      </c>
      <c r="D104" s="310" t="str">
        <f>$D$8</f>
        <v>8-Year Period</v>
      </c>
      <c r="E104" s="298"/>
      <c r="F104" s="298"/>
      <c r="G104" s="298"/>
      <c r="H104" s="298"/>
      <c r="I104" s="298"/>
      <c r="J104" s="298"/>
      <c r="K104" s="298"/>
    </row>
    <row r="105" spans="1:11" ht="15.75">
      <c r="A105" s="301" t="s">
        <v>252</v>
      </c>
      <c r="B105" s="22">
        <f>B93+B57</f>
        <v>25422.976474718143</v>
      </c>
      <c r="D105" s="309" t="s">
        <v>246</v>
      </c>
      <c r="E105" s="309" t="s">
        <v>247</v>
      </c>
      <c r="F105" s="309" t="s">
        <v>248</v>
      </c>
      <c r="G105" s="309" t="s">
        <v>249</v>
      </c>
      <c r="H105" s="309" t="s">
        <v>428</v>
      </c>
      <c r="I105" s="309" t="s">
        <v>429</v>
      </c>
      <c r="J105" s="309" t="s">
        <v>430</v>
      </c>
      <c r="K105" s="309" t="s">
        <v>431</v>
      </c>
    </row>
    <row r="106" spans="1:11" ht="15.75">
      <c r="A106" s="307" t="s">
        <v>245</v>
      </c>
      <c r="B106" s="311">
        <f>B104/B105</f>
        <v>4880.0462114689872</v>
      </c>
      <c r="D106" s="21">
        <f>$B$106</f>
        <v>4880.0462114689872</v>
      </c>
      <c r="E106" s="21">
        <f t="shared" ref="E106:K106" si="8">$B$106</f>
        <v>4880.0462114689872</v>
      </c>
      <c r="F106" s="21">
        <f t="shared" si="8"/>
        <v>4880.0462114689872</v>
      </c>
      <c r="G106" s="21">
        <f t="shared" si="8"/>
        <v>4880.0462114689872</v>
      </c>
      <c r="H106" s="21">
        <f t="shared" si="8"/>
        <v>4880.0462114689872</v>
      </c>
      <c r="I106" s="21">
        <f t="shared" si="8"/>
        <v>4880.0462114689872</v>
      </c>
      <c r="J106" s="21">
        <f t="shared" si="8"/>
        <v>4880.0462114689872</v>
      </c>
      <c r="K106" s="21">
        <f t="shared" si="8"/>
        <v>4880.0462114689872</v>
      </c>
    </row>
    <row r="107" spans="1:11" ht="15.75">
      <c r="A107" s="301" t="s">
        <v>250</v>
      </c>
      <c r="B107" s="308">
        <f>B95</f>
        <v>6.3795000000000004E-2</v>
      </c>
    </row>
    <row r="108" spans="1:11" ht="15.75">
      <c r="A108" s="301" t="s">
        <v>251</v>
      </c>
      <c r="B108" s="311">
        <f>NPV(B107,(D106:K106))</f>
        <v>29854.115837245023</v>
      </c>
      <c r="D108" s="21" t="s">
        <v>14</v>
      </c>
      <c r="E108" s="21" t="s">
        <v>14</v>
      </c>
      <c r="F108" s="21" t="s">
        <v>14</v>
      </c>
      <c r="G108" s="21" t="s">
        <v>14</v>
      </c>
    </row>
    <row r="109" spans="1:11" ht="15.75">
      <c r="A109" s="305" t="s">
        <v>259</v>
      </c>
      <c r="B109" s="311">
        <f>B102/B105</f>
        <v>7777.6900325642928</v>
      </c>
    </row>
    <row r="110" spans="1:11" ht="15.75">
      <c r="A110" s="305" t="s">
        <v>258</v>
      </c>
      <c r="B110" s="313">
        <f>B108/B109</f>
        <v>3.838429625280678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N800"/>
  <sheetViews>
    <sheetView view="pageBreakPreview" zoomScale="80" zoomScaleNormal="75" zoomScaleSheetLayoutView="80" workbookViewId="0">
      <pane ySplit="10" topLeftCell="A11" activePane="bottomLeft" state="frozen"/>
      <selection activeCell="F14" sqref="F14"/>
      <selection pane="bottomLeft" sqref="A1:P1"/>
    </sheetView>
  </sheetViews>
  <sheetFormatPr defaultColWidth="11.7109375" defaultRowHeight="15.75"/>
  <cols>
    <col min="1" max="1" width="24.7109375" style="3" customWidth="1"/>
    <col min="2" max="2" width="6.7109375" style="3" customWidth="1"/>
    <col min="3" max="3" width="17" style="3" customWidth="1"/>
    <col min="4" max="4" width="17" style="3" hidden="1" customWidth="1"/>
    <col min="5" max="5" width="2.42578125" style="3" hidden="1" customWidth="1"/>
    <col min="6" max="6" width="19.28515625" style="3" hidden="1" customWidth="1"/>
    <col min="7" max="7" width="11" style="3" bestFit="1" customWidth="1"/>
    <col min="8" max="8" width="3" style="3" customWidth="1"/>
    <col min="9" max="9" width="16.42578125" style="3" bestFit="1" customWidth="1"/>
    <col min="10" max="10" width="3.42578125" style="3" customWidth="1"/>
    <col min="11" max="11" width="10.85546875" style="3" bestFit="1" customWidth="1"/>
    <col min="12" max="12" width="2.7109375" style="3" customWidth="1"/>
    <col min="13" max="13" width="16.42578125" style="3" customWidth="1"/>
    <col min="14" max="14" width="2" style="3" customWidth="1"/>
    <col min="15" max="15" width="51.5703125" style="3" bestFit="1" customWidth="1"/>
    <col min="16" max="16" width="23.7109375" style="3" customWidth="1"/>
    <col min="17" max="17" width="19.140625" style="3" customWidth="1"/>
    <col min="18" max="18" width="16.140625" style="3" bestFit="1" customWidth="1"/>
    <col min="19" max="19" width="16.85546875" style="3" customWidth="1"/>
    <col min="20" max="20" width="15.140625" style="3" bestFit="1" customWidth="1"/>
    <col min="21" max="21" width="14.85546875" style="3" bestFit="1" customWidth="1"/>
    <col min="22" max="22" width="14" style="3" bestFit="1" customWidth="1"/>
    <col min="23" max="23" width="6.28515625" style="3" bestFit="1" customWidth="1"/>
    <col min="24" max="24" width="20.5703125" style="3" customWidth="1"/>
    <col min="25" max="25" width="11.7109375" style="3" customWidth="1"/>
    <col min="26" max="26" width="13.85546875" style="3" customWidth="1"/>
    <col min="27" max="16384" width="11.7109375" style="3"/>
  </cols>
  <sheetData>
    <row r="1" spans="1:33" ht="18">
      <c r="A1" s="630" t="s">
        <v>0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3" ht="18">
      <c r="A2" s="630" t="s">
        <v>1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3">
      <c r="A3" s="631" t="s">
        <v>2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3">
      <c r="A4" s="632" t="s">
        <v>3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3">
      <c r="A5" s="6"/>
      <c r="B5" s="7"/>
      <c r="C5" s="7"/>
      <c r="D5" s="8"/>
      <c r="E5" s="8"/>
      <c r="F5" s="7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3" hidden="1">
      <c r="A6" s="6"/>
      <c r="B6" s="7"/>
      <c r="C6" s="7"/>
      <c r="D6" s="8"/>
      <c r="E6" s="8"/>
      <c r="F6" s="7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3" hidden="1">
      <c r="A7" s="7"/>
      <c r="B7" s="7"/>
      <c r="C7" s="7"/>
      <c r="D7" s="8"/>
      <c r="E7" s="8"/>
      <c r="F7" s="7"/>
      <c r="G7" s="8"/>
      <c r="H7" s="8"/>
      <c r="I7" s="7"/>
      <c r="J7" s="7"/>
      <c r="K7" s="7"/>
      <c r="L7" s="7"/>
      <c r="M7" s="7"/>
      <c r="N7" s="7"/>
      <c r="O7" s="7"/>
      <c r="P7" s="7"/>
      <c r="Q7" s="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3">
      <c r="A8" s="9"/>
      <c r="B8" s="9"/>
      <c r="C8" s="10"/>
      <c r="D8" s="11"/>
      <c r="E8" s="11"/>
      <c r="F8" s="12" t="s">
        <v>4</v>
      </c>
      <c r="G8" s="12" t="s">
        <v>172</v>
      </c>
      <c r="H8" s="11"/>
      <c r="I8" s="12" t="s">
        <v>172</v>
      </c>
      <c r="J8" s="12"/>
      <c r="K8" s="12" t="s">
        <v>172</v>
      </c>
      <c r="L8" s="11"/>
      <c r="M8" s="12" t="s">
        <v>172</v>
      </c>
      <c r="N8" s="13"/>
      <c r="O8" s="13"/>
      <c r="P8" s="13"/>
      <c r="Q8" s="1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3">
      <c r="A9" s="9"/>
      <c r="B9" s="9"/>
      <c r="C9" s="10" t="s">
        <v>5</v>
      </c>
      <c r="D9" s="12" t="s">
        <v>6</v>
      </c>
      <c r="E9" s="11"/>
      <c r="F9" s="14" t="s">
        <v>7</v>
      </c>
      <c r="G9" s="368" t="s">
        <v>329</v>
      </c>
      <c r="H9" s="12"/>
      <c r="I9" s="368" t="s">
        <v>329</v>
      </c>
      <c r="J9" s="368"/>
      <c r="K9" s="368" t="s">
        <v>330</v>
      </c>
      <c r="L9" s="12"/>
      <c r="M9" s="368" t="s">
        <v>330</v>
      </c>
      <c r="N9" s="13"/>
      <c r="O9" s="13"/>
      <c r="P9" s="13"/>
      <c r="Q9" s="1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3">
      <c r="A10" s="9"/>
      <c r="B10" s="9"/>
      <c r="C10" s="15" t="s">
        <v>12</v>
      </c>
      <c r="D10" s="16" t="s">
        <v>13</v>
      </c>
      <c r="E10" s="17"/>
      <c r="F10" s="16" t="s">
        <v>12</v>
      </c>
      <c r="G10" s="16" t="s">
        <v>13</v>
      </c>
      <c r="H10" s="14"/>
      <c r="I10" s="12" t="s">
        <v>7</v>
      </c>
      <c r="J10" s="12"/>
      <c r="K10" s="16" t="s">
        <v>13</v>
      </c>
      <c r="L10" s="14"/>
      <c r="M10" s="12" t="s">
        <v>7</v>
      </c>
      <c r="N10" s="12"/>
      <c r="O10" s="12"/>
      <c r="P10" s="12"/>
      <c r="Q10" s="1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3" hidden="1">
      <c r="A11" s="369" t="s">
        <v>331</v>
      </c>
      <c r="F11" s="18"/>
      <c r="I11" s="18"/>
      <c r="J11" s="18"/>
      <c r="K11" s="18"/>
      <c r="L11" s="18"/>
      <c r="M11" s="18"/>
      <c r="N11" s="18"/>
      <c r="O11" s="18"/>
      <c r="P11" s="18"/>
      <c r="Q11" s="18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3" hidden="1">
      <c r="A12" s="3" t="s">
        <v>332</v>
      </c>
      <c r="F12" s="18"/>
      <c r="I12" s="18"/>
      <c r="J12" s="18"/>
      <c r="K12" s="18"/>
      <c r="L12" s="18"/>
      <c r="M12" s="18"/>
      <c r="N12" s="18"/>
      <c r="O12" s="18"/>
      <c r="P12" s="18"/>
      <c r="Q12" s="1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3" hidden="1">
      <c r="F13" s="18"/>
      <c r="I13" s="18"/>
      <c r="J13" s="18"/>
      <c r="K13" s="18"/>
      <c r="L13" s="18"/>
      <c r="M13" s="18"/>
      <c r="N13" s="18"/>
      <c r="O13" s="18"/>
      <c r="P13" s="18"/>
      <c r="Q13" s="18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3" hidden="1">
      <c r="A14" s="3" t="s">
        <v>333</v>
      </c>
      <c r="F14" s="18"/>
      <c r="I14" s="18"/>
      <c r="J14" s="18"/>
      <c r="K14" s="18"/>
      <c r="L14" s="18"/>
      <c r="M14" s="18"/>
      <c r="N14" s="18"/>
      <c r="O14" s="18"/>
      <c r="P14" s="18"/>
      <c r="Q14" s="18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3" hidden="1">
      <c r="A15" s="3" t="s">
        <v>334</v>
      </c>
      <c r="C15" s="19">
        <f>C36+C54+C72</f>
        <v>26489.869513898491</v>
      </c>
      <c r="D15" s="20">
        <v>10.63</v>
      </c>
      <c r="F15" s="21">
        <f>F36+F54+F72</f>
        <v>281587</v>
      </c>
      <c r="G15" s="20">
        <v>10.79</v>
      </c>
      <c r="I15" s="21">
        <f>I36+I54+I72</f>
        <v>285825.69205496472</v>
      </c>
      <c r="J15" s="21"/>
      <c r="K15" s="21"/>
      <c r="L15" s="21"/>
      <c r="M15" s="21"/>
      <c r="N15" s="21"/>
      <c r="O15" s="21"/>
      <c r="P15" s="21"/>
      <c r="Q15" s="21"/>
      <c r="R15" s="370"/>
      <c r="S15" s="370"/>
      <c r="T15" s="370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G15" s="23"/>
    </row>
    <row r="16" spans="1:33" hidden="1">
      <c r="A16" s="3" t="s">
        <v>335</v>
      </c>
      <c r="C16" s="19">
        <f>C37+C55+C73</f>
        <v>4203.5649449873126</v>
      </c>
      <c r="D16" s="20">
        <v>20.23</v>
      </c>
      <c r="F16" s="21">
        <f>F37+F55+F73</f>
        <v>85038</v>
      </c>
      <c r="G16" s="20">
        <v>20.53</v>
      </c>
      <c r="I16" s="21">
        <f>I37+I55+I73</f>
        <v>86299.188320589543</v>
      </c>
      <c r="J16" s="21"/>
      <c r="K16" s="21"/>
      <c r="L16" s="21"/>
      <c r="M16" s="21"/>
      <c r="N16" s="21"/>
      <c r="O16" s="21"/>
      <c r="P16" s="21"/>
      <c r="Q16" s="21"/>
      <c r="R16" s="370"/>
      <c r="S16" s="370"/>
      <c r="T16" s="370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G16" s="23"/>
    </row>
    <row r="17" spans="1:33" hidden="1">
      <c r="A17" s="3" t="s">
        <v>336</v>
      </c>
      <c r="C17" s="19">
        <f>C38+C56+C74</f>
        <v>526.20017951728096</v>
      </c>
      <c r="D17" s="20">
        <v>41.86</v>
      </c>
      <c r="F17" s="21">
        <f>F38+F56+F74</f>
        <v>22027</v>
      </c>
      <c r="G17" s="20">
        <v>42.48</v>
      </c>
      <c r="I17" s="21">
        <f>I38+I56+I74</f>
        <v>22352.983625894096</v>
      </c>
      <c r="J17" s="21"/>
      <c r="K17" s="21"/>
      <c r="L17" s="21"/>
      <c r="M17" s="21"/>
      <c r="N17" s="21"/>
      <c r="O17" s="21"/>
      <c r="P17" s="21"/>
      <c r="Q17" s="21"/>
      <c r="R17" s="370"/>
      <c r="S17" s="370"/>
      <c r="T17" s="37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G17" s="23"/>
    </row>
    <row r="18" spans="1:33" hidden="1">
      <c r="A18" s="3" t="s">
        <v>337</v>
      </c>
      <c r="C18" s="19"/>
      <c r="D18" s="371"/>
      <c r="F18" s="21"/>
      <c r="G18" s="371"/>
      <c r="I18" s="21"/>
      <c r="J18" s="21"/>
      <c r="K18" s="21"/>
      <c r="L18" s="21"/>
      <c r="M18" s="21"/>
      <c r="N18" s="21"/>
      <c r="O18" s="21"/>
      <c r="P18" s="21"/>
      <c r="Q18" s="21"/>
      <c r="R18" s="372"/>
      <c r="S18" s="372"/>
      <c r="T18" s="37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G18" s="23"/>
    </row>
    <row r="19" spans="1:33" hidden="1">
      <c r="A19" s="3" t="s">
        <v>338</v>
      </c>
      <c r="C19" s="19">
        <f>C40+C58+C76</f>
        <v>2018.638768592042</v>
      </c>
      <c r="D19" s="20">
        <v>12.09</v>
      </c>
      <c r="F19" s="21">
        <f>F40+F58+F76</f>
        <v>24406</v>
      </c>
      <c r="G19" s="20">
        <v>12.27</v>
      </c>
      <c r="I19" s="21">
        <f>I40+I58+I76</f>
        <v>24768.697690624354</v>
      </c>
      <c r="J19" s="21"/>
      <c r="K19" s="21"/>
      <c r="L19" s="21"/>
      <c r="M19" s="21"/>
      <c r="N19" s="21"/>
      <c r="O19" s="21"/>
      <c r="P19" s="21"/>
      <c r="Q19" s="21"/>
      <c r="R19" s="370"/>
      <c r="S19" s="370"/>
      <c r="T19" s="370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G19" s="23"/>
    </row>
    <row r="20" spans="1:33" hidden="1">
      <c r="A20" s="3" t="s">
        <v>339</v>
      </c>
      <c r="C20" s="19">
        <f>C41+C59+C77</f>
        <v>1655.2402129628979</v>
      </c>
      <c r="D20" s="20">
        <v>17.760000000000002</v>
      </c>
      <c r="F20" s="21">
        <f>F41+F59+F77</f>
        <v>29397</v>
      </c>
      <c r="G20" s="20">
        <v>18.02</v>
      </c>
      <c r="I20" s="21">
        <f>I41+I59+I77</f>
        <v>29827.42863759142</v>
      </c>
      <c r="J20" s="21"/>
      <c r="K20" s="21"/>
      <c r="L20" s="21"/>
      <c r="M20" s="21"/>
      <c r="N20" s="21"/>
      <c r="O20" s="21"/>
      <c r="P20" s="21"/>
      <c r="Q20" s="21"/>
      <c r="R20" s="370"/>
      <c r="S20" s="370"/>
      <c r="T20" s="370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G20" s="23"/>
    </row>
    <row r="21" spans="1:33" hidden="1">
      <c r="A21" s="3" t="s">
        <v>340</v>
      </c>
      <c r="C21" s="19">
        <f>C42+C60+C78</f>
        <v>517.99922764535575</v>
      </c>
      <c r="D21" s="20">
        <v>28.64</v>
      </c>
      <c r="F21" s="21">
        <f>F42+F60+F78</f>
        <v>14836</v>
      </c>
      <c r="G21" s="20">
        <v>29.07</v>
      </c>
      <c r="I21" s="21">
        <f>I42+I60+I78</f>
        <v>15058.237547650491</v>
      </c>
      <c r="J21" s="21"/>
      <c r="K21" s="21"/>
      <c r="L21" s="21"/>
      <c r="M21" s="21"/>
      <c r="N21" s="21"/>
      <c r="O21" s="21"/>
      <c r="P21" s="21"/>
      <c r="Q21" s="21"/>
      <c r="R21" s="370"/>
      <c r="S21" s="370"/>
      <c r="T21" s="370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G21" s="23"/>
    </row>
    <row r="22" spans="1:33" hidden="1">
      <c r="A22" s="3" t="s">
        <v>341</v>
      </c>
      <c r="C22" s="19">
        <f>C43+C61+C79</f>
        <v>561.33497359685657</v>
      </c>
      <c r="D22" s="24">
        <v>1</v>
      </c>
      <c r="E22" s="2"/>
      <c r="F22" s="21">
        <f>F43+F61+F79</f>
        <v>561</v>
      </c>
      <c r="G22" s="20">
        <v>1</v>
      </c>
      <c r="H22" s="2"/>
      <c r="I22" s="21">
        <f>I43+I61+I79</f>
        <v>561.33497359685657</v>
      </c>
      <c r="J22" s="21"/>
      <c r="K22" s="21"/>
      <c r="L22" s="21"/>
      <c r="M22" s="21"/>
      <c r="N22" s="21"/>
      <c r="O22" s="21"/>
      <c r="P22" s="21"/>
      <c r="Q22" s="2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G22" s="23"/>
    </row>
    <row r="23" spans="1:33" s="26" customFormat="1" hidden="1">
      <c r="A23" s="25" t="s">
        <v>342</v>
      </c>
      <c r="C23" s="27">
        <f t="shared" ref="C23:C26" si="0">C44+C62+C80</f>
        <v>3257550</v>
      </c>
      <c r="D23" s="24"/>
      <c r="E23" s="28"/>
      <c r="F23" s="29"/>
      <c r="G23" s="20">
        <v>0</v>
      </c>
      <c r="H23" s="28"/>
      <c r="I23" s="29"/>
      <c r="J23" s="29"/>
      <c r="K23" s="29"/>
      <c r="L23" s="29"/>
      <c r="M23" s="29"/>
      <c r="N23" s="29"/>
      <c r="O23" s="29"/>
      <c r="P23" s="29"/>
      <c r="Q23" s="29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G23" s="32"/>
    </row>
    <row r="24" spans="1:33" hidden="1">
      <c r="A24" s="3" t="s">
        <v>17</v>
      </c>
      <c r="C24" s="19">
        <f t="shared" si="0"/>
        <v>29531</v>
      </c>
      <c r="D24" s="20"/>
      <c r="F24" s="21"/>
      <c r="G24" s="20"/>
      <c r="I24" s="21"/>
      <c r="J24" s="21"/>
      <c r="K24" s="21"/>
      <c r="L24" s="21"/>
      <c r="M24" s="21"/>
      <c r="N24" s="21"/>
      <c r="O24" s="21"/>
      <c r="P24" s="21"/>
      <c r="Q24" s="2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G24" s="23"/>
    </row>
    <row r="25" spans="1:33" hidden="1">
      <c r="A25" s="3" t="s">
        <v>343</v>
      </c>
      <c r="C25" s="19">
        <f t="shared" si="0"/>
        <v>3257550</v>
      </c>
      <c r="D25" s="24"/>
      <c r="E25" s="2"/>
      <c r="F25" s="21">
        <f>F46+F64+F82</f>
        <v>457852</v>
      </c>
      <c r="G25" s="24"/>
      <c r="H25" s="2"/>
      <c r="I25" s="21">
        <f>I46+I64+I82</f>
        <v>464693.56285091152</v>
      </c>
      <c r="J25" s="21"/>
      <c r="K25" s="21"/>
      <c r="L25" s="21"/>
      <c r="M25" s="21"/>
      <c r="N25" s="21"/>
      <c r="O25" s="21"/>
      <c r="P25" s="21"/>
      <c r="Q25" s="2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G25" s="23"/>
    </row>
    <row r="26" spans="1:33" hidden="1">
      <c r="A26" s="3" t="s">
        <v>18</v>
      </c>
      <c r="C26" s="19">
        <f t="shared" si="0"/>
        <v>28196.413423238097</v>
      </c>
      <c r="D26" s="24"/>
      <c r="E26" s="2"/>
      <c r="F26" s="34">
        <f>F47+F65+F83</f>
        <v>4619.063368053824</v>
      </c>
      <c r="G26" s="24"/>
      <c r="H26" s="2"/>
      <c r="I26" s="34">
        <f>I47+I65+I83</f>
        <v>4619.063368053824</v>
      </c>
      <c r="J26" s="34"/>
      <c r="K26" s="34"/>
      <c r="L26" s="34"/>
      <c r="M26" s="34"/>
      <c r="N26" s="34"/>
      <c r="O26" s="34"/>
      <c r="P26" s="34"/>
      <c r="Q26" s="34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G26" s="23"/>
    </row>
    <row r="27" spans="1:33" ht="16.5" hidden="1" thickBot="1">
      <c r="A27" s="3" t="s">
        <v>19</v>
      </c>
      <c r="C27" s="373">
        <f>C25+C26</f>
        <v>3285746.4134232383</v>
      </c>
      <c r="D27" s="374"/>
      <c r="E27" s="374"/>
      <c r="F27" s="374">
        <f>F25+F26</f>
        <v>462471.06336805382</v>
      </c>
      <c r="G27" s="38"/>
      <c r="H27" s="374"/>
      <c r="I27" s="374">
        <f>I25+I26</f>
        <v>469312.62621896534</v>
      </c>
      <c r="J27" s="38"/>
      <c r="K27" s="38"/>
      <c r="L27" s="38"/>
      <c r="M27" s="38"/>
      <c r="N27" s="38"/>
      <c r="O27" s="38"/>
      <c r="P27" s="38"/>
      <c r="Q27" s="38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G27" s="23"/>
    </row>
    <row r="28" spans="1:33" hidden="1">
      <c r="A28" s="375" t="s">
        <v>344</v>
      </c>
      <c r="C28" s="4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G28" s="23"/>
    </row>
    <row r="29" spans="1:33" ht="18" hidden="1" customHeight="1">
      <c r="C29" s="43"/>
      <c r="D29" s="37" t="s">
        <v>14</v>
      </c>
      <c r="E29" s="43"/>
      <c r="F29" s="18"/>
      <c r="G29" s="37" t="s">
        <v>14</v>
      </c>
      <c r="H29" s="43"/>
      <c r="I29" s="18"/>
      <c r="J29" s="18"/>
      <c r="K29" s="18"/>
      <c r="L29" s="18"/>
      <c r="M29" s="18"/>
      <c r="N29" s="18"/>
      <c r="O29" s="18"/>
      <c r="P29" s="18"/>
      <c r="Q29" s="18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G29" s="23"/>
    </row>
    <row r="30" spans="1:33" hidden="1">
      <c r="C30" s="43"/>
      <c r="D30" s="37"/>
      <c r="E30" s="43"/>
      <c r="F30" s="18"/>
      <c r="G30" s="37"/>
      <c r="H30" s="43"/>
      <c r="I30" s="18"/>
      <c r="J30" s="18"/>
      <c r="K30" s="18"/>
      <c r="L30" s="18"/>
      <c r="M30" s="18"/>
      <c r="N30" s="18"/>
      <c r="O30" s="18"/>
      <c r="P30" s="18"/>
      <c r="Q30" s="18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G30" s="23"/>
    </row>
    <row r="31" spans="1:33" hidden="1">
      <c r="C31" s="43"/>
      <c r="D31" s="37"/>
      <c r="E31" s="43"/>
      <c r="F31" s="18"/>
      <c r="G31" s="37"/>
      <c r="H31" s="43"/>
      <c r="I31" s="18"/>
      <c r="J31" s="18"/>
      <c r="K31" s="18"/>
      <c r="L31" s="18"/>
      <c r="M31" s="18"/>
      <c r="N31" s="18"/>
      <c r="O31" s="18"/>
      <c r="P31" s="18"/>
      <c r="Q31" s="18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G31" s="23"/>
    </row>
    <row r="32" spans="1:33" hidden="1">
      <c r="A32" s="369" t="s">
        <v>331</v>
      </c>
      <c r="F32" s="18"/>
      <c r="I32" s="18"/>
      <c r="J32" s="18"/>
      <c r="K32" s="18"/>
      <c r="L32" s="18"/>
      <c r="M32" s="18"/>
      <c r="N32" s="18"/>
      <c r="O32" s="18"/>
      <c r="P32" s="18"/>
      <c r="Q32" s="18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G32" s="23"/>
    </row>
    <row r="33" spans="1:33" hidden="1">
      <c r="A33" s="3" t="s">
        <v>345</v>
      </c>
      <c r="F33" s="18"/>
      <c r="I33" s="18"/>
      <c r="J33" s="18"/>
      <c r="K33" s="18"/>
      <c r="L33" s="18"/>
      <c r="M33" s="18"/>
      <c r="N33" s="18"/>
      <c r="O33" s="18"/>
      <c r="P33" s="18"/>
      <c r="Q33" s="18"/>
      <c r="R33" s="376"/>
      <c r="S33" s="376"/>
      <c r="T33" s="376"/>
      <c r="U33" s="376"/>
      <c r="V33" s="376"/>
      <c r="W33" s="376"/>
      <c r="X33" s="376"/>
      <c r="Y33" s="376"/>
      <c r="Z33" s="376"/>
      <c r="AA33" s="2"/>
      <c r="AB33" s="2"/>
      <c r="AC33" s="2"/>
      <c r="AD33" s="2"/>
      <c r="AE33" s="2"/>
      <c r="AG33" s="23"/>
    </row>
    <row r="34" spans="1:33" hidden="1">
      <c r="F34" s="18"/>
      <c r="I34" s="18"/>
      <c r="J34" s="18"/>
      <c r="K34" s="18"/>
      <c r="L34" s="18"/>
      <c r="M34" s="18"/>
      <c r="N34" s="18"/>
      <c r="O34" s="18"/>
      <c r="P34" s="18"/>
      <c r="Q34" s="18"/>
      <c r="R34" s="376"/>
      <c r="S34" s="376"/>
      <c r="T34" s="376"/>
      <c r="U34" s="376"/>
      <c r="V34" s="376"/>
      <c r="W34" s="376"/>
      <c r="X34" s="376"/>
      <c r="Y34" s="376"/>
      <c r="Z34" s="376"/>
      <c r="AA34" s="2"/>
      <c r="AB34" s="2"/>
      <c r="AC34" s="2"/>
      <c r="AD34" s="2"/>
      <c r="AE34" s="2"/>
      <c r="AG34" s="23"/>
    </row>
    <row r="35" spans="1:33" hidden="1">
      <c r="A35" s="3" t="s">
        <v>333</v>
      </c>
      <c r="F35" s="18"/>
      <c r="I35" s="18"/>
      <c r="J35" s="18"/>
      <c r="K35" s="18"/>
      <c r="L35" s="18"/>
      <c r="M35" s="18"/>
      <c r="N35" s="18"/>
      <c r="O35" s="18"/>
      <c r="P35" s="18"/>
      <c r="Q35" s="18"/>
      <c r="R35" s="377"/>
      <c r="S35" s="377"/>
      <c r="T35" s="377"/>
      <c r="U35" s="378"/>
      <c r="V35" s="379"/>
      <c r="W35" s="376"/>
      <c r="X35" s="376"/>
      <c r="Y35" s="376"/>
      <c r="Z35" s="376"/>
      <c r="AA35" s="2"/>
      <c r="AB35" s="2"/>
      <c r="AC35" s="2"/>
      <c r="AD35" s="2"/>
      <c r="AE35" s="2"/>
      <c r="AG35" s="23"/>
    </row>
    <row r="36" spans="1:33" hidden="1">
      <c r="A36" s="3" t="s">
        <v>334</v>
      </c>
      <c r="C36" s="19">
        <v>12319.411199591441</v>
      </c>
      <c r="D36" s="20">
        <v>10.63</v>
      </c>
      <c r="F36" s="21">
        <f>ROUND(D36*$C36,0)</f>
        <v>130955</v>
      </c>
      <c r="G36" s="20">
        <v>10.79</v>
      </c>
      <c r="I36" s="21">
        <f>G36*C36</f>
        <v>132926.44684359164</v>
      </c>
      <c r="J36" s="21"/>
      <c r="K36" s="21"/>
      <c r="L36" s="21"/>
      <c r="M36" s="21"/>
      <c r="N36" s="21"/>
      <c r="O36" s="21"/>
      <c r="P36" s="21"/>
      <c r="Q36" s="21"/>
      <c r="R36" s="380"/>
      <c r="S36" s="380"/>
      <c r="T36" s="380"/>
      <c r="U36" s="381"/>
      <c r="V36" s="376"/>
      <c r="W36" s="378"/>
      <c r="X36" s="378"/>
      <c r="Y36" s="382"/>
      <c r="Z36" s="378"/>
      <c r="AA36" s="2"/>
      <c r="AB36" s="2"/>
      <c r="AC36" s="2"/>
      <c r="AD36" s="2"/>
      <c r="AE36" s="2"/>
      <c r="AG36" s="23"/>
    </row>
    <row r="37" spans="1:33" hidden="1">
      <c r="A37" s="3" t="s">
        <v>335</v>
      </c>
      <c r="C37" s="19">
        <v>269.40125116474059</v>
      </c>
      <c r="D37" s="20">
        <v>20.23</v>
      </c>
      <c r="F37" s="21">
        <f>ROUND(D37*$C37,0)</f>
        <v>5450</v>
      </c>
      <c r="G37" s="20">
        <v>20.53</v>
      </c>
      <c r="I37" s="21">
        <f>G37*C37</f>
        <v>5530.8076864121249</v>
      </c>
      <c r="J37" s="21"/>
      <c r="K37" s="21"/>
      <c r="L37" s="21"/>
      <c r="M37" s="21"/>
      <c r="N37" s="21"/>
      <c r="O37" s="21"/>
      <c r="P37" s="21"/>
      <c r="Q37" s="21"/>
      <c r="R37" s="48"/>
      <c r="S37" s="48"/>
      <c r="T37" s="48"/>
      <c r="U37" s="376"/>
      <c r="V37" s="376"/>
      <c r="W37" s="378"/>
      <c r="X37" s="378"/>
      <c r="Y37" s="382"/>
      <c r="Z37" s="378"/>
      <c r="AA37" s="2"/>
      <c r="AB37" s="2"/>
      <c r="AC37" s="2"/>
      <c r="AD37" s="2"/>
      <c r="AE37" s="2"/>
      <c r="AG37" s="23"/>
    </row>
    <row r="38" spans="1:33" hidden="1">
      <c r="A38" s="3" t="s">
        <v>336</v>
      </c>
      <c r="C38" s="19">
        <v>0</v>
      </c>
      <c r="D38" s="20">
        <v>41.86</v>
      </c>
      <c r="F38" s="21">
        <f>ROUND(D38*$C38,0)</f>
        <v>0</v>
      </c>
      <c r="G38" s="20">
        <v>42.48</v>
      </c>
      <c r="I38" s="21">
        <f>G38*C38</f>
        <v>0</v>
      </c>
      <c r="J38" s="21"/>
      <c r="K38" s="21"/>
      <c r="L38" s="21"/>
      <c r="M38" s="21"/>
      <c r="N38" s="21"/>
      <c r="O38" s="21"/>
      <c r="P38" s="21"/>
      <c r="Q38" s="21"/>
      <c r="R38" s="48"/>
      <c r="S38" s="48"/>
      <c r="T38" s="48"/>
      <c r="U38" s="376"/>
      <c r="V38" s="376"/>
      <c r="W38" s="378"/>
      <c r="X38" s="378"/>
      <c r="Y38" s="382"/>
      <c r="Z38" s="378"/>
      <c r="AA38" s="2"/>
      <c r="AB38" s="2"/>
      <c r="AC38" s="2"/>
      <c r="AD38" s="2"/>
      <c r="AE38" s="2"/>
      <c r="AG38" s="23"/>
    </row>
    <row r="39" spans="1:33" hidden="1">
      <c r="A39" s="3" t="s">
        <v>337</v>
      </c>
      <c r="C39" s="19"/>
      <c r="D39" s="20"/>
      <c r="F39" s="21"/>
      <c r="G39" s="20"/>
      <c r="I39" s="21"/>
      <c r="J39" s="21"/>
      <c r="K39" s="21"/>
      <c r="L39" s="21"/>
      <c r="M39" s="21"/>
      <c r="N39" s="21"/>
      <c r="O39" s="21"/>
      <c r="P39" s="21"/>
      <c r="Q39" s="21"/>
      <c r="R39" s="48"/>
      <c r="S39" s="48"/>
      <c r="T39" s="48"/>
      <c r="U39" s="376"/>
      <c r="V39" s="376"/>
      <c r="W39" s="378"/>
      <c r="X39" s="378"/>
      <c r="Y39" s="382"/>
      <c r="Z39" s="378"/>
      <c r="AA39" s="2"/>
      <c r="AB39" s="2"/>
      <c r="AC39" s="2"/>
      <c r="AD39" s="2"/>
      <c r="AE39" s="2"/>
      <c r="AG39" s="23"/>
    </row>
    <row r="40" spans="1:33" hidden="1">
      <c r="A40" s="3" t="s">
        <v>338</v>
      </c>
      <c r="C40" s="19">
        <v>815.26657972914199</v>
      </c>
      <c r="D40" s="20">
        <v>12.09</v>
      </c>
      <c r="F40" s="21">
        <f>ROUND(D40*$C40,0)</f>
        <v>9857</v>
      </c>
      <c r="G40" s="20">
        <v>12.27</v>
      </c>
      <c r="I40" s="21">
        <f t="shared" ref="I40:I43" si="1">G40*C40</f>
        <v>10003.320933276573</v>
      </c>
      <c r="J40" s="21"/>
      <c r="K40" s="21"/>
      <c r="L40" s="21"/>
      <c r="M40" s="21"/>
      <c r="N40" s="21"/>
      <c r="O40" s="21"/>
      <c r="P40" s="21"/>
      <c r="Q40" s="21"/>
      <c r="R40" s="48"/>
      <c r="S40" s="48"/>
      <c r="T40" s="48"/>
      <c r="U40" s="376"/>
      <c r="V40" s="376"/>
      <c r="W40" s="378"/>
      <c r="X40" s="378"/>
      <c r="Y40" s="382"/>
      <c r="Z40" s="378"/>
      <c r="AA40" s="2"/>
      <c r="AB40" s="2"/>
      <c r="AC40" s="2"/>
      <c r="AD40" s="2"/>
      <c r="AE40" s="2"/>
      <c r="AG40" s="23"/>
    </row>
    <row r="41" spans="1:33" hidden="1">
      <c r="A41" s="3" t="s">
        <v>339</v>
      </c>
      <c r="C41" s="19">
        <v>197.43500610479001</v>
      </c>
      <c r="D41" s="20">
        <v>17.760000000000002</v>
      </c>
      <c r="F41" s="21">
        <f>ROUND(D41*$C41,0)</f>
        <v>3506</v>
      </c>
      <c r="G41" s="20">
        <v>18.02</v>
      </c>
      <c r="I41" s="21">
        <f t="shared" si="1"/>
        <v>3557.7788100083158</v>
      </c>
      <c r="J41" s="21"/>
      <c r="K41" s="21"/>
      <c r="L41" s="21"/>
      <c r="M41" s="21"/>
      <c r="N41" s="21"/>
      <c r="O41" s="21"/>
      <c r="P41" s="21"/>
      <c r="Q41" s="21"/>
      <c r="R41" s="48"/>
      <c r="S41" s="48"/>
      <c r="T41" s="48"/>
      <c r="U41" s="376"/>
      <c r="V41" s="376"/>
      <c r="W41" s="378"/>
      <c r="X41" s="378"/>
      <c r="Y41" s="382"/>
      <c r="Z41" s="378"/>
      <c r="AA41" s="2"/>
      <c r="AB41" s="2"/>
      <c r="AC41" s="2"/>
      <c r="AD41" s="2"/>
      <c r="AE41" s="2"/>
      <c r="AG41" s="23"/>
    </row>
    <row r="42" spans="1:33" hidden="1">
      <c r="A42" s="3" t="s">
        <v>340</v>
      </c>
      <c r="C42" s="19">
        <v>12.0001539348952</v>
      </c>
      <c r="D42" s="20">
        <v>28.64</v>
      </c>
      <c r="F42" s="21">
        <f>ROUND(D42*$C42,0)</f>
        <v>344</v>
      </c>
      <c r="G42" s="20">
        <v>29.07</v>
      </c>
      <c r="I42" s="21">
        <f t="shared" si="1"/>
        <v>348.84447488740346</v>
      </c>
      <c r="J42" s="21"/>
      <c r="K42" s="21"/>
      <c r="L42" s="21"/>
      <c r="M42" s="21"/>
      <c r="N42" s="21"/>
      <c r="O42" s="21"/>
      <c r="P42" s="21"/>
      <c r="Q42" s="21"/>
      <c r="R42" s="48"/>
      <c r="S42" s="48"/>
      <c r="T42" s="48"/>
      <c r="U42" s="376"/>
      <c r="V42" s="376"/>
      <c r="W42" s="378"/>
      <c r="X42" s="378"/>
      <c r="Y42" s="382"/>
      <c r="Z42" s="378"/>
      <c r="AA42" s="2"/>
      <c r="AB42" s="2"/>
      <c r="AC42" s="2"/>
      <c r="AD42" s="2"/>
      <c r="AE42" s="2"/>
      <c r="AG42" s="23"/>
    </row>
    <row r="43" spans="1:33" hidden="1">
      <c r="A43" s="3" t="s">
        <v>341</v>
      </c>
      <c r="C43" s="19">
        <v>105.16961673026219</v>
      </c>
      <c r="D43" s="20">
        <v>1</v>
      </c>
      <c r="E43" s="2"/>
      <c r="F43" s="34">
        <f>ROUND(D43*$C43,0)</f>
        <v>105</v>
      </c>
      <c r="G43" s="20">
        <v>1</v>
      </c>
      <c r="H43" s="2"/>
      <c r="I43" s="21">
        <f t="shared" si="1"/>
        <v>105.16961673026219</v>
      </c>
      <c r="J43" s="21"/>
      <c r="K43" s="21"/>
      <c r="L43" s="21"/>
      <c r="M43" s="21"/>
      <c r="N43" s="21"/>
      <c r="O43" s="21"/>
      <c r="P43" s="21"/>
      <c r="Q43" s="21"/>
      <c r="R43" s="376"/>
      <c r="S43" s="376"/>
      <c r="T43" s="376"/>
      <c r="U43" s="376"/>
      <c r="V43" s="376"/>
      <c r="W43" s="378"/>
      <c r="X43" s="378"/>
      <c r="Y43" s="378"/>
      <c r="Z43" s="378"/>
      <c r="AA43" s="2"/>
      <c r="AB43" s="2"/>
      <c r="AC43" s="2"/>
      <c r="AD43" s="2"/>
      <c r="AE43" s="2"/>
      <c r="AG43" s="23"/>
    </row>
    <row r="44" spans="1:33" s="26" customFormat="1" hidden="1">
      <c r="A44" s="25" t="s">
        <v>346</v>
      </c>
      <c r="C44" s="27">
        <f>C46</f>
        <v>1033526</v>
      </c>
      <c r="D44" s="24"/>
      <c r="E44" s="28"/>
      <c r="F44" s="29"/>
      <c r="G44" s="20">
        <v>0</v>
      </c>
      <c r="H44" s="28"/>
      <c r="I44" s="29"/>
      <c r="J44" s="29"/>
      <c r="K44" s="29"/>
      <c r="L44" s="29"/>
      <c r="M44" s="29"/>
      <c r="N44" s="29"/>
      <c r="O44" s="29"/>
      <c r="P44" s="29"/>
      <c r="Q44" s="29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G44" s="32"/>
    </row>
    <row r="45" spans="1:33" hidden="1">
      <c r="A45" s="3" t="s">
        <v>17</v>
      </c>
      <c r="C45" s="19">
        <v>13372</v>
      </c>
      <c r="D45" s="20"/>
      <c r="F45" s="21"/>
      <c r="G45" s="20"/>
      <c r="I45" s="21"/>
      <c r="J45" s="21"/>
      <c r="K45" s="21"/>
      <c r="L45" s="21"/>
      <c r="M45" s="21"/>
      <c r="N45" s="21"/>
      <c r="O45" s="21"/>
      <c r="P45" s="21"/>
      <c r="Q45" s="21"/>
      <c r="R45" s="376"/>
      <c r="S45" s="376"/>
      <c r="T45" s="376"/>
      <c r="U45" s="376"/>
      <c r="V45" s="376"/>
      <c r="W45" s="383"/>
      <c r="X45" s="376"/>
      <c r="Y45" s="376"/>
      <c r="Z45" s="376"/>
      <c r="AA45" s="2"/>
      <c r="AB45" s="2"/>
      <c r="AC45" s="2"/>
      <c r="AD45" s="2"/>
      <c r="AE45" s="2"/>
      <c r="AG45" s="23"/>
    </row>
    <row r="46" spans="1:33" hidden="1">
      <c r="A46" s="3" t="s">
        <v>343</v>
      </c>
      <c r="C46" s="19">
        <v>1033526</v>
      </c>
      <c r="D46" s="24"/>
      <c r="E46" s="2"/>
      <c r="F46" s="34">
        <f>SUM(F36:F43)</f>
        <v>150217</v>
      </c>
      <c r="G46" s="24"/>
      <c r="H46" s="2"/>
      <c r="I46" s="34">
        <f>SUM(I36:I43)</f>
        <v>152472.36836490635</v>
      </c>
      <c r="J46" s="34"/>
      <c r="K46" s="34"/>
      <c r="L46" s="34"/>
      <c r="M46" s="34"/>
      <c r="N46" s="34"/>
      <c r="O46" s="34"/>
      <c r="P46" s="34"/>
      <c r="Q46" s="34"/>
      <c r="R46" s="2"/>
      <c r="S46" s="2"/>
      <c r="T46" s="2"/>
      <c r="U46" s="2"/>
      <c r="V46" s="376"/>
      <c r="W46" s="376"/>
      <c r="X46" s="376"/>
      <c r="Y46" s="376"/>
      <c r="Z46" s="376"/>
      <c r="AA46" s="2"/>
      <c r="AB46" s="2"/>
      <c r="AC46" s="2"/>
      <c r="AD46" s="2"/>
      <c r="AE46" s="2"/>
      <c r="AG46" s="23"/>
    </row>
    <row r="47" spans="1:33" hidden="1">
      <c r="A47" s="3" t="s">
        <v>18</v>
      </c>
      <c r="C47" s="19">
        <v>13388.012256127642</v>
      </c>
      <c r="D47" s="24"/>
      <c r="E47" s="2"/>
      <c r="F47" s="34">
        <f>I47</f>
        <v>2236.7857072807878</v>
      </c>
      <c r="G47" s="24"/>
      <c r="H47" s="2"/>
      <c r="I47" s="34">
        <v>2236.7857072807878</v>
      </c>
      <c r="J47" s="34"/>
      <c r="K47" s="34"/>
      <c r="L47" s="34"/>
      <c r="M47" s="34"/>
      <c r="N47" s="34"/>
      <c r="O47" s="34"/>
      <c r="P47" s="34"/>
      <c r="Q47" s="34"/>
      <c r="R47" s="380"/>
      <c r="S47" s="380"/>
      <c r="T47" s="380"/>
      <c r="U47" s="378"/>
      <c r="V47" s="376"/>
      <c r="W47" s="376"/>
      <c r="X47" s="376"/>
      <c r="Y47" s="376"/>
      <c r="Z47" s="376"/>
      <c r="AA47" s="2"/>
      <c r="AB47" s="2"/>
      <c r="AC47" s="2"/>
      <c r="AD47" s="2"/>
      <c r="AE47" s="2"/>
      <c r="AG47" s="23"/>
    </row>
    <row r="48" spans="1:33" ht="16.5" hidden="1" thickBot="1">
      <c r="A48" s="3" t="s">
        <v>19</v>
      </c>
      <c r="C48" s="373">
        <f>C46+C47</f>
        <v>1046914.0122561277</v>
      </c>
      <c r="D48" s="374"/>
      <c r="E48" s="374"/>
      <c r="F48" s="374">
        <f>F46+F47</f>
        <v>152453.7857072808</v>
      </c>
      <c r="G48" s="38"/>
      <c r="H48" s="374"/>
      <c r="I48" s="374">
        <f>I46+I47</f>
        <v>154709.15407218714</v>
      </c>
      <c r="J48" s="38"/>
      <c r="K48" s="38"/>
      <c r="L48" s="38"/>
      <c r="M48" s="38"/>
      <c r="N48" s="38"/>
      <c r="O48" s="38"/>
      <c r="P48" s="38"/>
      <c r="Q48" s="38"/>
      <c r="R48" s="376"/>
      <c r="S48" s="376"/>
      <c r="T48" s="376"/>
      <c r="U48" s="376"/>
      <c r="V48" s="376"/>
      <c r="W48" s="376"/>
      <c r="X48" s="376"/>
      <c r="Y48" s="376"/>
      <c r="Z48" s="376"/>
      <c r="AA48" s="2"/>
      <c r="AB48" s="2"/>
      <c r="AC48" s="2"/>
      <c r="AD48" s="2"/>
      <c r="AE48" s="2"/>
      <c r="AG48" s="23"/>
    </row>
    <row r="49" spans="1:33" hidden="1">
      <c r="C49" s="43"/>
      <c r="D49" s="37" t="s">
        <v>14</v>
      </c>
      <c r="E49" s="43"/>
      <c r="F49" s="18"/>
      <c r="G49" s="37" t="s">
        <v>14</v>
      </c>
      <c r="H49" s="43"/>
      <c r="I49" s="18"/>
      <c r="J49" s="18"/>
      <c r="K49" s="18"/>
      <c r="L49" s="18"/>
      <c r="M49" s="18"/>
      <c r="N49" s="18"/>
      <c r="O49" s="18"/>
      <c r="P49" s="18"/>
      <c r="Q49" s="18"/>
      <c r="R49" s="2"/>
      <c r="S49" s="2"/>
      <c r="T49" s="2"/>
      <c r="U49" s="2"/>
      <c r="V49" s="376"/>
      <c r="W49" s="376"/>
      <c r="X49" s="376"/>
      <c r="Y49" s="376"/>
      <c r="Z49" s="376"/>
      <c r="AA49" s="2"/>
      <c r="AB49" s="2"/>
      <c r="AC49" s="2"/>
      <c r="AD49" s="2"/>
      <c r="AE49" s="2"/>
      <c r="AG49" s="23"/>
    </row>
    <row r="50" spans="1:33" hidden="1">
      <c r="A50" s="369" t="s">
        <v>331</v>
      </c>
      <c r="F50" s="18"/>
      <c r="I50" s="18"/>
      <c r="J50" s="18"/>
      <c r="K50" s="18"/>
      <c r="L50" s="18"/>
      <c r="M50" s="18"/>
      <c r="N50" s="18"/>
      <c r="O50" s="18"/>
      <c r="P50" s="18"/>
      <c r="Q50" s="18"/>
      <c r="R50" s="2"/>
      <c r="S50" s="2"/>
      <c r="T50" s="2"/>
      <c r="U50" s="2"/>
      <c r="V50" s="376"/>
      <c r="W50" s="376"/>
      <c r="X50" s="376"/>
      <c r="Y50" s="376"/>
      <c r="Z50" s="376"/>
      <c r="AA50" s="2"/>
      <c r="AB50" s="2"/>
      <c r="AC50" s="2"/>
      <c r="AD50" s="2"/>
      <c r="AE50" s="2"/>
      <c r="AG50" s="23"/>
    </row>
    <row r="51" spans="1:33" hidden="1">
      <c r="A51" s="3" t="s">
        <v>347</v>
      </c>
      <c r="F51" s="18"/>
      <c r="I51" s="18"/>
      <c r="J51" s="18"/>
      <c r="K51" s="18"/>
      <c r="L51" s="18"/>
      <c r="M51" s="18"/>
      <c r="N51" s="18"/>
      <c r="O51" s="18"/>
      <c r="P51" s="18"/>
      <c r="Q51" s="18"/>
      <c r="R51" s="376"/>
      <c r="S51" s="376"/>
      <c r="T51" s="376"/>
      <c r="U51" s="376"/>
      <c r="V51" s="376"/>
      <c r="W51" s="376"/>
      <c r="X51" s="376"/>
      <c r="Y51" s="376"/>
      <c r="Z51" s="376"/>
      <c r="AA51" s="2"/>
      <c r="AB51" s="2"/>
      <c r="AC51" s="2"/>
      <c r="AD51" s="2"/>
      <c r="AE51" s="2"/>
      <c r="AG51" s="23"/>
    </row>
    <row r="52" spans="1:33" hidden="1">
      <c r="F52" s="18"/>
      <c r="I52" s="18"/>
      <c r="J52" s="18"/>
      <c r="K52" s="18"/>
      <c r="L52" s="18"/>
      <c r="M52" s="18"/>
      <c r="N52" s="18"/>
      <c r="O52" s="18"/>
      <c r="P52" s="18"/>
      <c r="Q52" s="18"/>
      <c r="R52" s="376"/>
      <c r="S52" s="376"/>
      <c r="T52" s="376"/>
      <c r="U52" s="376"/>
      <c r="V52" s="376"/>
      <c r="W52" s="376"/>
      <c r="X52" s="376"/>
      <c r="Y52" s="376"/>
      <c r="Z52" s="376"/>
      <c r="AA52" s="2"/>
      <c r="AB52" s="2"/>
      <c r="AC52" s="2"/>
      <c r="AD52" s="2"/>
      <c r="AE52" s="2"/>
      <c r="AG52" s="23"/>
    </row>
    <row r="53" spans="1:33" hidden="1">
      <c r="A53" s="3" t="s">
        <v>333</v>
      </c>
      <c r="F53" s="18"/>
      <c r="I53" s="18"/>
      <c r="J53" s="18"/>
      <c r="K53" s="18"/>
      <c r="L53" s="18"/>
      <c r="M53" s="18"/>
      <c r="N53" s="18"/>
      <c r="O53" s="18"/>
      <c r="P53" s="18"/>
      <c r="Q53" s="18"/>
      <c r="R53" s="377"/>
      <c r="S53" s="377"/>
      <c r="T53" s="377"/>
      <c r="U53" s="378"/>
      <c r="V53" s="379"/>
      <c r="W53" s="376"/>
      <c r="X53" s="376"/>
      <c r="Y53" s="376"/>
      <c r="Z53" s="376"/>
      <c r="AA53" s="2"/>
      <c r="AB53" s="2"/>
      <c r="AC53" s="2"/>
      <c r="AD53" s="2"/>
      <c r="AE53" s="2"/>
      <c r="AG53" s="23"/>
    </row>
    <row r="54" spans="1:33" hidden="1">
      <c r="A54" s="3" t="s">
        <v>334</v>
      </c>
      <c r="C54" s="19">
        <v>13565.461216694168</v>
      </c>
      <c r="D54" s="20">
        <v>10.63</v>
      </c>
      <c r="F54" s="21">
        <f>ROUND(D54*$C54,0)</f>
        <v>144201</v>
      </c>
      <c r="G54" s="20">
        <v>10.79</v>
      </c>
      <c r="I54" s="21">
        <f t="shared" ref="I54:I56" si="2">G54*C54</f>
        <v>146371.32652813007</v>
      </c>
      <c r="J54" s="21"/>
      <c r="K54" s="21"/>
      <c r="L54" s="21"/>
      <c r="M54" s="21"/>
      <c r="N54" s="21"/>
      <c r="O54" s="21"/>
      <c r="P54" s="21"/>
      <c r="Q54" s="21"/>
      <c r="R54" s="380"/>
      <c r="S54" s="380"/>
      <c r="T54" s="380"/>
      <c r="U54" s="381"/>
      <c r="V54" s="376"/>
      <c r="W54" s="378"/>
      <c r="X54" s="378"/>
      <c r="Y54" s="382"/>
      <c r="Z54" s="378"/>
      <c r="AA54" s="2"/>
      <c r="AB54" s="2"/>
      <c r="AC54" s="2"/>
      <c r="AD54" s="2"/>
      <c r="AE54" s="2"/>
      <c r="AG54" s="23"/>
    </row>
    <row r="55" spans="1:33" hidden="1">
      <c r="A55" s="3" t="s">
        <v>335</v>
      </c>
      <c r="C55" s="19">
        <v>3532.598813033077</v>
      </c>
      <c r="D55" s="20">
        <v>20.23</v>
      </c>
      <c r="F55" s="21">
        <f>ROUND(D55*$C55,0)</f>
        <v>71464</v>
      </c>
      <c r="G55" s="20">
        <v>20.53</v>
      </c>
      <c r="I55" s="21">
        <f t="shared" si="2"/>
        <v>72524.253631569081</v>
      </c>
      <c r="J55" s="21"/>
      <c r="K55" s="21"/>
      <c r="L55" s="21"/>
      <c r="M55" s="21"/>
      <c r="N55" s="21"/>
      <c r="O55" s="21"/>
      <c r="P55" s="21"/>
      <c r="Q55" s="21"/>
      <c r="R55" s="48"/>
      <c r="S55" s="48"/>
      <c r="T55" s="48"/>
      <c r="U55" s="376"/>
      <c r="V55" s="376"/>
      <c r="W55" s="378"/>
      <c r="X55" s="378"/>
      <c r="Y55" s="382"/>
      <c r="Z55" s="378"/>
      <c r="AA55" s="2"/>
      <c r="AB55" s="2"/>
      <c r="AC55" s="2"/>
      <c r="AD55" s="2"/>
      <c r="AE55" s="2"/>
      <c r="AG55" s="23"/>
    </row>
    <row r="56" spans="1:33" hidden="1">
      <c r="A56" s="3" t="s">
        <v>336</v>
      </c>
      <c r="C56" s="19">
        <v>489.16675699261128</v>
      </c>
      <c r="D56" s="20">
        <v>41.86</v>
      </c>
      <c r="F56" s="21">
        <f>ROUND(D56*$C56,0)</f>
        <v>20477</v>
      </c>
      <c r="G56" s="20">
        <v>42.48</v>
      </c>
      <c r="I56" s="21">
        <f t="shared" si="2"/>
        <v>20779.803837046125</v>
      </c>
      <c r="J56" s="21"/>
      <c r="K56" s="21"/>
      <c r="L56" s="21"/>
      <c r="M56" s="21"/>
      <c r="N56" s="21"/>
      <c r="O56" s="21"/>
      <c r="P56" s="21"/>
      <c r="Q56" s="21"/>
      <c r="R56" s="48"/>
      <c r="S56" s="48"/>
      <c r="T56" s="48"/>
      <c r="U56" s="376"/>
      <c r="V56" s="376"/>
      <c r="W56" s="378"/>
      <c r="X56" s="378"/>
      <c r="Y56" s="382"/>
      <c r="Z56" s="378"/>
      <c r="AA56" s="2"/>
      <c r="AB56" s="2"/>
      <c r="AC56" s="2"/>
      <c r="AD56" s="2"/>
      <c r="AE56" s="2"/>
      <c r="AG56" s="23"/>
    </row>
    <row r="57" spans="1:33" hidden="1">
      <c r="A57" s="3" t="s">
        <v>337</v>
      </c>
      <c r="C57" s="19"/>
      <c r="D57" s="20"/>
      <c r="F57" s="21"/>
      <c r="G57" s="20"/>
      <c r="I57" s="21"/>
      <c r="J57" s="21"/>
      <c r="K57" s="21"/>
      <c r="L57" s="21"/>
      <c r="M57" s="21"/>
      <c r="N57" s="21"/>
      <c r="O57" s="21"/>
      <c r="P57" s="21"/>
      <c r="Q57" s="21"/>
      <c r="R57" s="48"/>
      <c r="S57" s="48"/>
      <c r="T57" s="48"/>
      <c r="U57" s="376"/>
      <c r="V57" s="376"/>
      <c r="W57" s="378"/>
      <c r="X57" s="378"/>
      <c r="Y57" s="382"/>
      <c r="Z57" s="378"/>
      <c r="AA57" s="2"/>
      <c r="AB57" s="2"/>
      <c r="AC57" s="2"/>
      <c r="AD57" s="2"/>
      <c r="AE57" s="2"/>
      <c r="AG57" s="23"/>
    </row>
    <row r="58" spans="1:33" hidden="1">
      <c r="A58" s="3" t="s">
        <v>338</v>
      </c>
      <c r="C58" s="19">
        <v>1191.3721888629</v>
      </c>
      <c r="D58" s="20">
        <v>12.09</v>
      </c>
      <c r="F58" s="21">
        <f>ROUND(D58*$C58,0)</f>
        <v>14404</v>
      </c>
      <c r="G58" s="20">
        <v>12.27</v>
      </c>
      <c r="I58" s="21">
        <f t="shared" ref="I58:I61" si="3">G58*C58</f>
        <v>14618.136757347782</v>
      </c>
      <c r="J58" s="21"/>
      <c r="K58" s="21"/>
      <c r="L58" s="21"/>
      <c r="M58" s="21"/>
      <c r="N58" s="21"/>
      <c r="O58" s="21"/>
      <c r="P58" s="21"/>
      <c r="Q58" s="21"/>
      <c r="R58" s="48"/>
      <c r="S58" s="48"/>
      <c r="T58" s="48"/>
      <c r="U58" s="376"/>
      <c r="V58" s="376"/>
      <c r="W58" s="378"/>
      <c r="X58" s="378"/>
      <c r="Y58" s="382"/>
      <c r="Z58" s="378"/>
      <c r="AA58" s="2"/>
      <c r="AB58" s="2"/>
      <c r="AC58" s="2"/>
      <c r="AD58" s="2"/>
      <c r="AE58" s="2"/>
      <c r="AG58" s="23"/>
    </row>
    <row r="59" spans="1:33" hidden="1">
      <c r="A59" s="3" t="s">
        <v>339</v>
      </c>
      <c r="C59" s="19">
        <v>1361.8043880047101</v>
      </c>
      <c r="D59" s="20">
        <v>17.760000000000002</v>
      </c>
      <c r="F59" s="21">
        <f>ROUND(D59*$C59,0)</f>
        <v>24186</v>
      </c>
      <c r="G59" s="20">
        <v>18.02</v>
      </c>
      <c r="I59" s="21">
        <f t="shared" si="3"/>
        <v>24539.715071844876</v>
      </c>
      <c r="J59" s="21"/>
      <c r="K59" s="21"/>
      <c r="L59" s="21"/>
      <c r="M59" s="21"/>
      <c r="N59" s="21"/>
      <c r="O59" s="21"/>
      <c r="P59" s="21"/>
      <c r="Q59" s="21"/>
      <c r="R59" s="48"/>
      <c r="S59" s="48"/>
      <c r="T59" s="48"/>
      <c r="U59" s="376"/>
      <c r="V59" s="376"/>
      <c r="W59" s="378"/>
      <c r="X59" s="378"/>
      <c r="Y59" s="382"/>
      <c r="Z59" s="378"/>
      <c r="AA59" s="2"/>
      <c r="AB59" s="2"/>
      <c r="AC59" s="2"/>
      <c r="AD59" s="2"/>
      <c r="AE59" s="2"/>
      <c r="AG59" s="23"/>
    </row>
    <row r="60" spans="1:33" hidden="1">
      <c r="A60" s="3" t="s">
        <v>340</v>
      </c>
      <c r="C60" s="19">
        <v>503.93238412641102</v>
      </c>
      <c r="D60" s="20">
        <v>28.64</v>
      </c>
      <c r="F60" s="21">
        <f>ROUND(D60*$C60,0)</f>
        <v>14433</v>
      </c>
      <c r="G60" s="20">
        <v>29.07</v>
      </c>
      <c r="I60" s="21">
        <f t="shared" si="3"/>
        <v>14649.314406554769</v>
      </c>
      <c r="J60" s="21"/>
      <c r="K60" s="21"/>
      <c r="L60" s="21"/>
      <c r="M60" s="21"/>
      <c r="N60" s="21"/>
      <c r="O60" s="21"/>
      <c r="P60" s="21"/>
      <c r="Q60" s="21"/>
      <c r="R60" s="48"/>
      <c r="S60" s="48"/>
      <c r="T60" s="48"/>
      <c r="U60" s="376"/>
      <c r="V60" s="376"/>
      <c r="W60" s="378"/>
      <c r="X60" s="378"/>
      <c r="Y60" s="382"/>
      <c r="Z60" s="378"/>
      <c r="AA60" s="2"/>
      <c r="AB60" s="2"/>
      <c r="AC60" s="2"/>
      <c r="AD60" s="2"/>
      <c r="AE60" s="2"/>
      <c r="AG60" s="23"/>
    </row>
    <row r="61" spans="1:33" hidden="1">
      <c r="A61" s="3" t="s">
        <v>341</v>
      </c>
      <c r="C61" s="19">
        <v>324.1657048160514</v>
      </c>
      <c r="D61" s="20">
        <v>1</v>
      </c>
      <c r="E61" s="2"/>
      <c r="F61" s="34">
        <f>ROUND(D61*$C61,0)</f>
        <v>324</v>
      </c>
      <c r="G61" s="20">
        <v>1</v>
      </c>
      <c r="H61" s="2"/>
      <c r="I61" s="21">
        <f t="shared" si="3"/>
        <v>324.1657048160514</v>
      </c>
      <c r="J61" s="21"/>
      <c r="K61" s="21"/>
      <c r="L61" s="21"/>
      <c r="M61" s="21"/>
      <c r="N61" s="21"/>
      <c r="O61" s="21"/>
      <c r="P61" s="21"/>
      <c r="Q61" s="21"/>
      <c r="R61" s="376"/>
      <c r="S61" s="376"/>
      <c r="T61" s="376"/>
      <c r="U61" s="376"/>
      <c r="V61" s="376"/>
      <c r="W61" s="378"/>
      <c r="X61" s="378"/>
      <c r="Y61" s="378"/>
      <c r="Z61" s="378"/>
      <c r="AA61" s="2"/>
      <c r="AB61" s="2"/>
      <c r="AC61" s="2"/>
      <c r="AD61" s="2"/>
      <c r="AE61" s="2"/>
      <c r="AG61" s="23"/>
    </row>
    <row r="62" spans="1:33" s="26" customFormat="1" hidden="1">
      <c r="A62" s="25" t="s">
        <v>346</v>
      </c>
      <c r="C62" s="27">
        <f>C64</f>
        <v>2083856</v>
      </c>
      <c r="D62" s="24"/>
      <c r="E62" s="28"/>
      <c r="F62" s="29"/>
      <c r="G62" s="20">
        <v>0</v>
      </c>
      <c r="H62" s="28"/>
      <c r="I62" s="29"/>
      <c r="J62" s="29"/>
      <c r="K62" s="29"/>
      <c r="L62" s="29"/>
      <c r="M62" s="29"/>
      <c r="N62" s="29"/>
      <c r="O62" s="29"/>
      <c r="P62" s="29"/>
      <c r="Q62" s="29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G62" s="32"/>
    </row>
    <row r="63" spans="1:33" hidden="1">
      <c r="A63" s="3" t="s">
        <v>17</v>
      </c>
      <c r="C63" s="19">
        <v>15518</v>
      </c>
      <c r="D63" s="20"/>
      <c r="F63" s="21"/>
      <c r="G63" s="20"/>
      <c r="I63" s="21"/>
      <c r="J63" s="21"/>
      <c r="K63" s="21"/>
      <c r="L63" s="21"/>
      <c r="M63" s="21"/>
      <c r="N63" s="21"/>
      <c r="O63" s="21"/>
      <c r="P63" s="21"/>
      <c r="Q63" s="21"/>
      <c r="R63" s="376"/>
      <c r="S63" s="376"/>
      <c r="T63" s="376"/>
      <c r="U63" s="376"/>
      <c r="V63" s="376"/>
      <c r="W63" s="383"/>
      <c r="X63" s="376"/>
      <c r="Y63" s="376"/>
      <c r="Z63" s="376"/>
      <c r="AA63" s="2"/>
      <c r="AB63" s="2"/>
      <c r="AC63" s="2"/>
      <c r="AD63" s="2"/>
      <c r="AE63" s="2"/>
      <c r="AG63" s="23"/>
    </row>
    <row r="64" spans="1:33" hidden="1">
      <c r="A64" s="3" t="s">
        <v>343</v>
      </c>
      <c r="C64" s="19">
        <v>2083856</v>
      </c>
      <c r="D64" s="24"/>
      <c r="E64" s="2"/>
      <c r="F64" s="34">
        <f>SUM(F54:F61)</f>
        <v>289489</v>
      </c>
      <c r="G64" s="24"/>
      <c r="H64" s="2"/>
      <c r="I64" s="34">
        <f>SUM(I54:I61)</f>
        <v>293806.71593730879</v>
      </c>
      <c r="J64" s="34"/>
      <c r="K64" s="34"/>
      <c r="L64" s="34"/>
      <c r="M64" s="34"/>
      <c r="N64" s="34"/>
      <c r="O64" s="34"/>
      <c r="P64" s="34"/>
      <c r="Q64" s="34"/>
      <c r="R64" s="2"/>
      <c r="S64" s="2"/>
      <c r="T64" s="2"/>
      <c r="U64" s="2"/>
      <c r="V64" s="376"/>
      <c r="W64" s="376"/>
      <c r="X64" s="376"/>
      <c r="Y64" s="376"/>
      <c r="Z64" s="376"/>
      <c r="AA64" s="2"/>
      <c r="AB64" s="2"/>
      <c r="AC64" s="2"/>
      <c r="AD64" s="2"/>
      <c r="AE64" s="2"/>
      <c r="AG64" s="23"/>
    </row>
    <row r="65" spans="1:33" hidden="1">
      <c r="A65" s="3" t="s">
        <v>18</v>
      </c>
      <c r="C65" s="19">
        <v>14372.590194620605</v>
      </c>
      <c r="D65" s="24"/>
      <c r="E65" s="2"/>
      <c r="F65" s="34">
        <f>I65</f>
        <v>2323.2050877783413</v>
      </c>
      <c r="G65" s="24"/>
      <c r="H65" s="2"/>
      <c r="I65" s="34">
        <v>2323.2050877783413</v>
      </c>
      <c r="J65" s="34"/>
      <c r="K65" s="34"/>
      <c r="L65" s="34"/>
      <c r="M65" s="34"/>
      <c r="N65" s="34"/>
      <c r="O65" s="34"/>
      <c r="P65" s="34"/>
      <c r="Q65" s="34"/>
      <c r="R65" s="380"/>
      <c r="S65" s="380"/>
      <c r="T65" s="380"/>
      <c r="U65" s="378"/>
      <c r="V65" s="376"/>
      <c r="W65" s="376"/>
      <c r="X65" s="376"/>
      <c r="Y65" s="376"/>
      <c r="Z65" s="376"/>
      <c r="AA65" s="2"/>
      <c r="AB65" s="2"/>
      <c r="AC65" s="2"/>
      <c r="AD65" s="2"/>
      <c r="AE65" s="2"/>
      <c r="AG65" s="23"/>
    </row>
    <row r="66" spans="1:33" ht="16.5" hidden="1" thickBot="1">
      <c r="A66" s="3" t="s">
        <v>19</v>
      </c>
      <c r="C66" s="373">
        <f>C64+C65</f>
        <v>2098228.5901946207</v>
      </c>
      <c r="D66" s="374"/>
      <c r="E66" s="374"/>
      <c r="F66" s="374">
        <f>F64+F65</f>
        <v>291812.20508777833</v>
      </c>
      <c r="G66" s="38"/>
      <c r="H66" s="374"/>
      <c r="I66" s="374">
        <f>I64+I65</f>
        <v>296129.92102508713</v>
      </c>
      <c r="J66" s="38"/>
      <c r="K66" s="38"/>
      <c r="L66" s="38"/>
      <c r="M66" s="38"/>
      <c r="N66" s="38"/>
      <c r="O66" s="38"/>
      <c r="P66" s="38"/>
      <c r="Q66" s="38"/>
      <c r="R66" s="376"/>
      <c r="S66" s="376"/>
      <c r="T66" s="376"/>
      <c r="U66" s="376"/>
      <c r="V66" s="376"/>
      <c r="W66" s="376"/>
      <c r="X66" s="376"/>
      <c r="Y66" s="376"/>
      <c r="Z66" s="376"/>
      <c r="AA66" s="2"/>
      <c r="AB66" s="2"/>
      <c r="AC66" s="2"/>
      <c r="AD66" s="2"/>
      <c r="AE66" s="2"/>
      <c r="AG66" s="23"/>
    </row>
    <row r="67" spans="1:33" hidden="1">
      <c r="C67" s="43"/>
      <c r="D67" s="37" t="s">
        <v>14</v>
      </c>
      <c r="E67" s="43"/>
      <c r="F67" s="18"/>
      <c r="G67" s="37" t="s">
        <v>14</v>
      </c>
      <c r="H67" s="43"/>
      <c r="I67" s="18"/>
      <c r="J67" s="18"/>
      <c r="K67" s="18"/>
      <c r="L67" s="18"/>
      <c r="M67" s="18"/>
      <c r="N67" s="18"/>
      <c r="O67" s="18"/>
      <c r="P67" s="18"/>
      <c r="Q67" s="18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G67" s="23"/>
    </row>
    <row r="68" spans="1:33" hidden="1">
      <c r="A68" s="369" t="s">
        <v>331</v>
      </c>
      <c r="F68" s="18"/>
      <c r="I68" s="18"/>
      <c r="J68" s="18"/>
      <c r="K68" s="18"/>
      <c r="L68" s="18"/>
      <c r="M68" s="18"/>
      <c r="N68" s="18"/>
      <c r="O68" s="18"/>
      <c r="P68" s="18"/>
      <c r="Q68" s="18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G68" s="23"/>
    </row>
    <row r="69" spans="1:33" hidden="1">
      <c r="A69" s="3" t="s">
        <v>348</v>
      </c>
      <c r="F69" s="18"/>
      <c r="I69" s="18"/>
      <c r="J69" s="18"/>
      <c r="K69" s="18"/>
      <c r="L69" s="18"/>
      <c r="M69" s="18"/>
      <c r="N69" s="18"/>
      <c r="O69" s="18"/>
      <c r="P69" s="18"/>
      <c r="Q69" s="18"/>
      <c r="R69" s="376"/>
      <c r="S69" s="376"/>
      <c r="T69" s="376"/>
      <c r="U69" s="376"/>
      <c r="V69" s="376"/>
      <c r="W69" s="376"/>
      <c r="X69" s="376"/>
      <c r="Y69" s="376"/>
      <c r="Z69" s="376"/>
      <c r="AA69" s="2"/>
      <c r="AB69" s="2"/>
      <c r="AC69" s="2"/>
      <c r="AD69" s="2"/>
      <c r="AE69" s="2"/>
      <c r="AG69" s="23"/>
    </row>
    <row r="70" spans="1:33" hidden="1">
      <c r="F70" s="18"/>
      <c r="I70" s="18"/>
      <c r="J70" s="18"/>
      <c r="K70" s="18"/>
      <c r="L70" s="18"/>
      <c r="M70" s="18"/>
      <c r="N70" s="18"/>
      <c r="O70" s="18"/>
      <c r="P70" s="18"/>
      <c r="Q70" s="18"/>
      <c r="R70" s="376"/>
      <c r="S70" s="376"/>
      <c r="T70" s="376"/>
      <c r="U70" s="376"/>
      <c r="V70" s="376"/>
      <c r="W70" s="376"/>
      <c r="X70" s="376"/>
      <c r="Y70" s="376"/>
      <c r="Z70" s="376"/>
      <c r="AA70" s="2"/>
      <c r="AB70" s="2"/>
      <c r="AC70" s="2"/>
      <c r="AD70" s="2"/>
      <c r="AE70" s="2"/>
      <c r="AG70" s="23"/>
    </row>
    <row r="71" spans="1:33" hidden="1">
      <c r="A71" s="3" t="s">
        <v>333</v>
      </c>
      <c r="F71" s="18"/>
      <c r="I71" s="18"/>
      <c r="J71" s="18"/>
      <c r="K71" s="18"/>
      <c r="L71" s="18"/>
      <c r="M71" s="18"/>
      <c r="N71" s="18"/>
      <c r="O71" s="18"/>
      <c r="P71" s="18"/>
      <c r="Q71" s="18"/>
      <c r="R71" s="377"/>
      <c r="S71" s="377"/>
      <c r="T71" s="377"/>
      <c r="U71" s="378"/>
      <c r="V71" s="379"/>
      <c r="W71" s="376"/>
      <c r="X71" s="376"/>
      <c r="Y71" s="376"/>
      <c r="Z71" s="376"/>
      <c r="AA71" s="2"/>
      <c r="AB71" s="2"/>
      <c r="AC71" s="2"/>
      <c r="AD71" s="2"/>
      <c r="AE71" s="2"/>
      <c r="AG71" s="23"/>
    </row>
    <row r="72" spans="1:33" hidden="1">
      <c r="A72" s="3" t="s">
        <v>334</v>
      </c>
      <c r="C72" s="19">
        <v>604.99709761288204</v>
      </c>
      <c r="D72" s="20">
        <v>10.63</v>
      </c>
      <c r="F72" s="21">
        <f>ROUND(D72*$C72,0)</f>
        <v>6431</v>
      </c>
      <c r="G72" s="20">
        <v>10.79</v>
      </c>
      <c r="I72" s="21">
        <f t="shared" ref="I72:I74" si="4">G72*C72</f>
        <v>6527.9186832429968</v>
      </c>
      <c r="J72" s="21"/>
      <c r="K72" s="21"/>
      <c r="L72" s="21"/>
      <c r="M72" s="21"/>
      <c r="N72" s="21"/>
      <c r="O72" s="21"/>
      <c r="P72" s="21"/>
      <c r="Q72" s="21"/>
      <c r="R72" s="380"/>
      <c r="S72" s="380"/>
      <c r="T72" s="380"/>
      <c r="U72" s="381"/>
      <c r="V72" s="376"/>
      <c r="W72" s="378"/>
      <c r="X72" s="378"/>
      <c r="Y72" s="382"/>
      <c r="Z72" s="378"/>
      <c r="AA72" s="2"/>
      <c r="AB72" s="2"/>
      <c r="AC72" s="2"/>
      <c r="AD72" s="2"/>
      <c r="AE72" s="2"/>
      <c r="AG72" s="23"/>
    </row>
    <row r="73" spans="1:33" hidden="1">
      <c r="A73" s="3" t="s">
        <v>335</v>
      </c>
      <c r="C73" s="19">
        <v>401.56488078949502</v>
      </c>
      <c r="D73" s="20">
        <v>20.23</v>
      </c>
      <c r="F73" s="21">
        <f>ROUND(D73*$C73,0)</f>
        <v>8124</v>
      </c>
      <c r="G73" s="20">
        <v>20.53</v>
      </c>
      <c r="I73" s="21">
        <f t="shared" si="4"/>
        <v>8244.127002608333</v>
      </c>
      <c r="J73" s="21"/>
      <c r="K73" s="21"/>
      <c r="L73" s="21"/>
      <c r="M73" s="21"/>
      <c r="N73" s="21"/>
      <c r="O73" s="21"/>
      <c r="P73" s="21"/>
      <c r="Q73" s="21"/>
      <c r="R73" s="48"/>
      <c r="S73" s="48"/>
      <c r="T73" s="48"/>
      <c r="U73" s="376"/>
      <c r="V73" s="376"/>
      <c r="W73" s="378"/>
      <c r="X73" s="378"/>
      <c r="Y73" s="382"/>
      <c r="Z73" s="378"/>
      <c r="AA73" s="2"/>
      <c r="AB73" s="2"/>
      <c r="AC73" s="2"/>
      <c r="AD73" s="2"/>
      <c r="AE73" s="2"/>
      <c r="AG73" s="23"/>
    </row>
    <row r="74" spans="1:33" hidden="1">
      <c r="A74" s="3" t="s">
        <v>336</v>
      </c>
      <c r="C74" s="19">
        <v>37.033422524669703</v>
      </c>
      <c r="D74" s="20">
        <v>41.86</v>
      </c>
      <c r="F74" s="21">
        <f>ROUND(D74*$C74,0)</f>
        <v>1550</v>
      </c>
      <c r="G74" s="20">
        <v>42.48</v>
      </c>
      <c r="I74" s="21">
        <f t="shared" si="4"/>
        <v>1573.1797888479689</v>
      </c>
      <c r="J74" s="21"/>
      <c r="K74" s="21"/>
      <c r="L74" s="21"/>
      <c r="M74" s="21"/>
      <c r="N74" s="21"/>
      <c r="O74" s="21"/>
      <c r="P74" s="21"/>
      <c r="Q74" s="21"/>
      <c r="R74" s="48"/>
      <c r="S74" s="48"/>
      <c r="T74" s="48"/>
      <c r="U74" s="376"/>
      <c r="V74" s="376"/>
      <c r="W74" s="378"/>
      <c r="X74" s="378"/>
      <c r="Y74" s="382"/>
      <c r="Z74" s="378"/>
      <c r="AA74" s="2"/>
      <c r="AB74" s="2"/>
      <c r="AC74" s="2"/>
      <c r="AD74" s="2"/>
      <c r="AE74" s="2"/>
      <c r="AG74" s="23"/>
    </row>
    <row r="75" spans="1:33" hidden="1">
      <c r="A75" s="3" t="s">
        <v>337</v>
      </c>
      <c r="C75" s="19"/>
      <c r="D75" s="20"/>
      <c r="F75" s="21"/>
      <c r="G75" s="20"/>
      <c r="I75" s="21"/>
      <c r="J75" s="21"/>
      <c r="K75" s="21"/>
      <c r="L75" s="21"/>
      <c r="M75" s="21"/>
      <c r="N75" s="21"/>
      <c r="O75" s="21"/>
      <c r="P75" s="21"/>
      <c r="Q75" s="21"/>
      <c r="R75" s="48"/>
      <c r="S75" s="48"/>
      <c r="T75" s="48"/>
      <c r="U75" s="376"/>
      <c r="V75" s="376"/>
      <c r="W75" s="378"/>
      <c r="X75" s="378"/>
      <c r="Y75" s="382"/>
      <c r="Z75" s="378"/>
      <c r="AA75" s="2"/>
      <c r="AB75" s="2"/>
      <c r="AC75" s="2"/>
      <c r="AD75" s="2"/>
      <c r="AE75" s="2"/>
      <c r="AG75" s="23"/>
    </row>
    <row r="76" spans="1:33" hidden="1">
      <c r="A76" s="3" t="s">
        <v>338</v>
      </c>
      <c r="C76" s="19">
        <v>12</v>
      </c>
      <c r="D76" s="20">
        <v>12.09</v>
      </c>
      <c r="F76" s="21">
        <f>ROUND(D76*$C76,0)</f>
        <v>145</v>
      </c>
      <c r="G76" s="20">
        <v>12.27</v>
      </c>
      <c r="I76" s="21">
        <f t="shared" ref="I76:I79" si="5">G76*C76</f>
        <v>147.24</v>
      </c>
      <c r="J76" s="21"/>
      <c r="K76" s="21"/>
      <c r="L76" s="21"/>
      <c r="M76" s="21"/>
      <c r="N76" s="21"/>
      <c r="O76" s="21"/>
      <c r="P76" s="21"/>
      <c r="Q76" s="21"/>
      <c r="R76" s="48"/>
      <c r="S76" s="48"/>
      <c r="T76" s="48"/>
      <c r="U76" s="376"/>
      <c r="V76" s="376"/>
      <c r="W76" s="378"/>
      <c r="X76" s="378"/>
      <c r="Y76" s="382"/>
      <c r="Z76" s="378"/>
      <c r="AA76" s="2"/>
      <c r="AB76" s="2"/>
      <c r="AC76" s="2"/>
      <c r="AD76" s="2"/>
      <c r="AE76" s="2"/>
      <c r="AG76" s="23"/>
    </row>
    <row r="77" spans="1:33" hidden="1">
      <c r="A77" s="3" t="s">
        <v>339</v>
      </c>
      <c r="C77" s="19">
        <v>96.000818853397803</v>
      </c>
      <c r="D77" s="20">
        <v>17.760000000000002</v>
      </c>
      <c r="F77" s="21">
        <f>ROUND(D77*$C77,0)</f>
        <v>1705</v>
      </c>
      <c r="G77" s="20">
        <v>18.02</v>
      </c>
      <c r="I77" s="21">
        <f t="shared" si="5"/>
        <v>1729.9347557382284</v>
      </c>
      <c r="J77" s="21"/>
      <c r="K77" s="21"/>
      <c r="L77" s="21"/>
      <c r="M77" s="21"/>
      <c r="N77" s="21"/>
      <c r="O77" s="21"/>
      <c r="P77" s="21"/>
      <c r="Q77" s="21"/>
      <c r="R77" s="48"/>
      <c r="S77" s="48"/>
      <c r="T77" s="48"/>
      <c r="U77" s="376"/>
      <c r="V77" s="376"/>
      <c r="W77" s="378"/>
      <c r="X77" s="378"/>
      <c r="Y77" s="382"/>
      <c r="Z77" s="378"/>
      <c r="AA77" s="2"/>
      <c r="AB77" s="2"/>
      <c r="AC77" s="2"/>
      <c r="AD77" s="2"/>
      <c r="AE77" s="2"/>
      <c r="AG77" s="23"/>
    </row>
    <row r="78" spans="1:33" hidden="1">
      <c r="A78" s="3" t="s">
        <v>340</v>
      </c>
      <c r="C78" s="19">
        <v>2.0666895840495001</v>
      </c>
      <c r="D78" s="20">
        <v>28.64</v>
      </c>
      <c r="F78" s="21">
        <f>ROUND(D78*$C78,0)</f>
        <v>59</v>
      </c>
      <c r="G78" s="20">
        <v>29.07</v>
      </c>
      <c r="I78" s="21">
        <f t="shared" si="5"/>
        <v>60.078666208318971</v>
      </c>
      <c r="J78" s="21"/>
      <c r="K78" s="21"/>
      <c r="L78" s="21"/>
      <c r="M78" s="21"/>
      <c r="N78" s="21"/>
      <c r="O78" s="21"/>
      <c r="P78" s="21"/>
      <c r="Q78" s="21"/>
      <c r="R78" s="48"/>
      <c r="S78" s="48"/>
      <c r="T78" s="48"/>
      <c r="U78" s="376"/>
      <c r="V78" s="376"/>
      <c r="W78" s="378"/>
      <c r="X78" s="378"/>
      <c r="Y78" s="382"/>
      <c r="Z78" s="378"/>
      <c r="AA78" s="2"/>
      <c r="AB78" s="2"/>
      <c r="AC78" s="2"/>
      <c r="AD78" s="2"/>
      <c r="AE78" s="2"/>
      <c r="AG78" s="23"/>
    </row>
    <row r="79" spans="1:33" hidden="1">
      <c r="A79" s="3" t="s">
        <v>341</v>
      </c>
      <c r="C79" s="19">
        <v>131.99965205054301</v>
      </c>
      <c r="D79" s="20">
        <v>1</v>
      </c>
      <c r="E79" s="2"/>
      <c r="F79" s="34">
        <f>ROUND(D79*$C79,0)</f>
        <v>132</v>
      </c>
      <c r="G79" s="20">
        <v>1</v>
      </c>
      <c r="H79" s="2"/>
      <c r="I79" s="21">
        <f t="shared" si="5"/>
        <v>131.99965205054301</v>
      </c>
      <c r="J79" s="21"/>
      <c r="K79" s="21"/>
      <c r="L79" s="21"/>
      <c r="M79" s="21"/>
      <c r="N79" s="21"/>
      <c r="O79" s="21"/>
      <c r="P79" s="21"/>
      <c r="Q79" s="21"/>
      <c r="R79" s="376"/>
      <c r="S79" s="376"/>
      <c r="T79" s="376"/>
      <c r="U79" s="376"/>
      <c r="V79" s="376"/>
      <c r="W79" s="378"/>
      <c r="X79" s="378"/>
      <c r="Y79" s="378"/>
      <c r="Z79" s="378"/>
      <c r="AA79" s="2"/>
      <c r="AB79" s="2"/>
      <c r="AC79" s="2"/>
      <c r="AD79" s="2"/>
      <c r="AE79" s="2"/>
      <c r="AG79" s="23"/>
    </row>
    <row r="80" spans="1:33" s="26" customFormat="1" hidden="1">
      <c r="A80" s="25" t="s">
        <v>346</v>
      </c>
      <c r="C80" s="27">
        <f>C82</f>
        <v>140168</v>
      </c>
      <c r="D80" s="24"/>
      <c r="E80" s="28"/>
      <c r="F80" s="29"/>
      <c r="G80" s="20">
        <v>0</v>
      </c>
      <c r="H80" s="28"/>
      <c r="I80" s="29"/>
      <c r="J80" s="29"/>
      <c r="K80" s="29"/>
      <c r="L80" s="29"/>
      <c r="M80" s="29"/>
      <c r="N80" s="29"/>
      <c r="O80" s="29"/>
      <c r="P80" s="29"/>
      <c r="Q80" s="29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G80" s="32"/>
    </row>
    <row r="81" spans="1:33" hidden="1">
      <c r="A81" s="3" t="s">
        <v>17</v>
      </c>
      <c r="C81" s="19">
        <v>641</v>
      </c>
      <c r="D81" s="20"/>
      <c r="F81" s="21"/>
      <c r="G81" s="20"/>
      <c r="I81" s="21"/>
      <c r="J81" s="21"/>
      <c r="K81" s="21"/>
      <c r="L81" s="21"/>
      <c r="M81" s="21"/>
      <c r="N81" s="21"/>
      <c r="O81" s="21"/>
      <c r="P81" s="21"/>
      <c r="Q81" s="21"/>
      <c r="R81" s="376"/>
      <c r="S81" s="376"/>
      <c r="T81" s="376"/>
      <c r="U81" s="376"/>
      <c r="V81" s="376"/>
      <c r="W81" s="383"/>
      <c r="X81" s="376"/>
      <c r="Y81" s="376"/>
      <c r="Z81" s="376"/>
      <c r="AA81" s="2"/>
      <c r="AB81" s="2"/>
      <c r="AC81" s="2"/>
      <c r="AD81" s="2"/>
      <c r="AE81" s="2"/>
      <c r="AG81" s="23"/>
    </row>
    <row r="82" spans="1:33" hidden="1">
      <c r="A82" s="3" t="s">
        <v>343</v>
      </c>
      <c r="C82" s="19">
        <v>140168</v>
      </c>
      <c r="D82" s="24"/>
      <c r="E82" s="2"/>
      <c r="F82" s="34">
        <f>SUM(F72:F79)</f>
        <v>18146</v>
      </c>
      <c r="G82" s="24"/>
      <c r="H82" s="2"/>
      <c r="I82" s="34">
        <f>SUM(I72:I79)</f>
        <v>18414.478548696392</v>
      </c>
      <c r="J82" s="34"/>
      <c r="K82" s="34"/>
      <c r="L82" s="34"/>
      <c r="M82" s="34"/>
      <c r="N82" s="34"/>
      <c r="O82" s="34"/>
      <c r="P82" s="34"/>
      <c r="Q82" s="34"/>
      <c r="R82" s="2"/>
      <c r="S82" s="2"/>
      <c r="T82" s="2"/>
      <c r="U82" s="2"/>
      <c r="V82" s="376"/>
      <c r="W82" s="376"/>
      <c r="X82" s="376"/>
      <c r="Y82" s="376"/>
      <c r="Z82" s="376"/>
      <c r="AA82" s="2"/>
      <c r="AB82" s="2"/>
      <c r="AC82" s="2"/>
      <c r="AD82" s="2"/>
      <c r="AE82" s="2"/>
      <c r="AG82" s="23"/>
    </row>
    <row r="83" spans="1:33" hidden="1">
      <c r="A83" s="3" t="s">
        <v>18</v>
      </c>
      <c r="C83" s="19">
        <v>435.81097248984889</v>
      </c>
      <c r="D83" s="24"/>
      <c r="E83" s="2"/>
      <c r="F83" s="34">
        <f>I83</f>
        <v>59.072572994694113</v>
      </c>
      <c r="G83" s="24"/>
      <c r="H83" s="2"/>
      <c r="I83" s="34">
        <v>59.072572994694113</v>
      </c>
      <c r="J83" s="34"/>
      <c r="K83" s="34"/>
      <c r="L83" s="34"/>
      <c r="M83" s="34"/>
      <c r="N83" s="34"/>
      <c r="O83" s="34"/>
      <c r="P83" s="34"/>
      <c r="Q83" s="34"/>
      <c r="R83" s="380"/>
      <c r="S83" s="380"/>
      <c r="T83" s="380"/>
      <c r="U83" s="378"/>
      <c r="V83" s="376"/>
      <c r="W83" s="376"/>
      <c r="X83" s="376"/>
      <c r="Y83" s="376"/>
      <c r="Z83" s="376"/>
      <c r="AA83" s="2"/>
      <c r="AB83" s="2"/>
      <c r="AC83" s="2"/>
      <c r="AD83" s="2"/>
      <c r="AE83" s="2"/>
      <c r="AG83" s="23"/>
    </row>
    <row r="84" spans="1:33" ht="16.5" hidden="1" thickBot="1">
      <c r="A84" s="3" t="s">
        <v>19</v>
      </c>
      <c r="C84" s="373">
        <f>C82+C83</f>
        <v>140603.81097248985</v>
      </c>
      <c r="D84" s="374"/>
      <c r="E84" s="374"/>
      <c r="F84" s="374">
        <f>F82+F83</f>
        <v>18205.072572994693</v>
      </c>
      <c r="G84" s="38"/>
      <c r="H84" s="374"/>
      <c r="I84" s="374">
        <f>I82+I83</f>
        <v>18473.551121691085</v>
      </c>
      <c r="J84" s="38"/>
      <c r="K84" s="38"/>
      <c r="L84" s="38"/>
      <c r="M84" s="38"/>
      <c r="N84" s="38"/>
      <c r="O84" s="38"/>
      <c r="P84" s="38"/>
      <c r="Q84" s="38"/>
      <c r="R84" s="376"/>
      <c r="S84" s="376"/>
      <c r="T84" s="376"/>
      <c r="U84" s="376"/>
      <c r="V84" s="376"/>
      <c r="W84" s="376"/>
      <c r="X84" s="376"/>
      <c r="Y84" s="376"/>
      <c r="Z84" s="376"/>
      <c r="AA84" s="2"/>
      <c r="AB84" s="2"/>
      <c r="AC84" s="2"/>
      <c r="AD84" s="2"/>
      <c r="AE84" s="2"/>
      <c r="AG84" s="23"/>
    </row>
    <row r="85" spans="1:33" hidden="1">
      <c r="C85" s="43"/>
      <c r="D85" s="37" t="s">
        <v>14</v>
      </c>
      <c r="E85" s="43"/>
      <c r="F85" s="18"/>
      <c r="G85" s="37" t="s">
        <v>14</v>
      </c>
      <c r="H85" s="43"/>
      <c r="I85" s="18"/>
      <c r="J85" s="18"/>
      <c r="K85" s="18"/>
      <c r="L85" s="18"/>
      <c r="M85" s="18"/>
      <c r="N85" s="18"/>
      <c r="O85" s="18"/>
      <c r="P85" s="18"/>
      <c r="Q85" s="18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G85" s="23"/>
    </row>
    <row r="86" spans="1:33">
      <c r="A86" s="52" t="s">
        <v>22</v>
      </c>
      <c r="B86" s="44"/>
      <c r="C86" s="44"/>
      <c r="D86" s="53"/>
      <c r="E86" s="53"/>
      <c r="F86" s="44"/>
      <c r="G86" s="53"/>
      <c r="H86" s="44"/>
      <c r="I86" s="44"/>
      <c r="J86" s="44"/>
      <c r="K86" s="44"/>
      <c r="L86" s="44"/>
      <c r="M86" s="44"/>
      <c r="N86" s="44"/>
      <c r="O86" s="54" t="s">
        <v>23</v>
      </c>
      <c r="P86" s="384" t="s">
        <v>349</v>
      </c>
      <c r="Q86" s="384" t="s">
        <v>350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G86" s="23"/>
    </row>
    <row r="87" spans="1:33">
      <c r="A87" s="44" t="s">
        <v>24</v>
      </c>
      <c r="B87" s="44"/>
      <c r="C87" s="44"/>
      <c r="D87" s="53"/>
      <c r="E87" s="53"/>
      <c r="F87" s="44"/>
      <c r="G87" s="53"/>
      <c r="H87" s="44"/>
      <c r="I87" s="44"/>
      <c r="J87" s="44"/>
      <c r="K87" s="44"/>
      <c r="L87" s="44"/>
      <c r="M87" s="44"/>
      <c r="N87" s="44"/>
      <c r="O87" s="55" t="s">
        <v>25</v>
      </c>
      <c r="P87" s="56">
        <f>I101</f>
        <v>145355240.03273332</v>
      </c>
      <c r="Q87" s="385">
        <f>M101</f>
        <v>148768018.03273332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G87" s="23"/>
    </row>
    <row r="88" spans="1:33">
      <c r="A88" s="57"/>
      <c r="B88" s="44"/>
      <c r="C88" s="44"/>
      <c r="D88" s="53"/>
      <c r="E88" s="53"/>
      <c r="F88" s="44"/>
      <c r="G88" s="53"/>
      <c r="H88" s="44"/>
      <c r="I88" s="44"/>
      <c r="J88" s="44"/>
      <c r="K88" s="44"/>
      <c r="L88" s="44"/>
      <c r="M88" s="44"/>
      <c r="N88" s="44"/>
      <c r="O88" s="55" t="s">
        <v>26</v>
      </c>
      <c r="P88" s="58">
        <f>I89+I93</f>
        <v>9791445</v>
      </c>
      <c r="Q88" s="386">
        <f>M89+M93</f>
        <v>9791516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G88" s="23"/>
    </row>
    <row r="89" spans="1:33">
      <c r="A89" s="44" t="s">
        <v>28</v>
      </c>
      <c r="B89" s="44"/>
      <c r="C89" s="53">
        <f t="shared" ref="C89:C94" si="6">C108+C121+C134+C147</f>
        <v>1263103.7974192717</v>
      </c>
      <c r="D89" s="59">
        <v>6</v>
      </c>
      <c r="E89" s="44"/>
      <c r="F89" s="21">
        <f t="shared" ref="F89:F94" si="7">F108+F121+F134+F147</f>
        <v>7578622</v>
      </c>
      <c r="G89" s="59">
        <v>7.75</v>
      </c>
      <c r="H89" s="44"/>
      <c r="I89" s="21">
        <f t="shared" ref="I89:I94" si="8">I108+I121+I134+I147</f>
        <v>9789055</v>
      </c>
      <c r="J89" s="21"/>
      <c r="K89" s="72">
        <v>7.75</v>
      </c>
      <c r="L89" s="21"/>
      <c r="M89" s="21">
        <f t="shared" ref="M89:M94" si="9">M108+M121+M134+M147</f>
        <v>9789055</v>
      </c>
      <c r="N89" s="21"/>
      <c r="O89" s="60" t="s">
        <v>29</v>
      </c>
      <c r="P89" s="61">
        <f>'NPC Spread'!D33</f>
        <v>55772733.751642562</v>
      </c>
      <c r="Q89" s="387">
        <f>P89</f>
        <v>55772733.751642562</v>
      </c>
      <c r="Z89" s="2"/>
      <c r="AA89" s="2"/>
      <c r="AB89" s="2"/>
      <c r="AC89" s="2"/>
      <c r="AD89" s="2"/>
      <c r="AE89" s="2"/>
      <c r="AG89" s="23"/>
    </row>
    <row r="90" spans="1:33">
      <c r="A90" s="44" t="s">
        <v>30</v>
      </c>
      <c r="B90" s="44"/>
      <c r="C90" s="53">
        <f t="shared" si="6"/>
        <v>706991944.07558155</v>
      </c>
      <c r="D90" s="63">
        <v>5.9489999999999998</v>
      </c>
      <c r="E90" s="44" t="s">
        <v>15</v>
      </c>
      <c r="F90" s="21">
        <f t="shared" si="7"/>
        <v>42058950</v>
      </c>
      <c r="G90" s="63">
        <v>6.548</v>
      </c>
      <c r="H90" s="44" t="s">
        <v>15</v>
      </c>
      <c r="I90" s="21">
        <f t="shared" si="8"/>
        <v>46293832</v>
      </c>
      <c r="J90" s="21"/>
      <c r="K90" s="195">
        <v>6.7170000000000005</v>
      </c>
      <c r="L90" s="21"/>
      <c r="M90" s="21">
        <f t="shared" si="9"/>
        <v>47488648</v>
      </c>
      <c r="N90" s="21"/>
      <c r="O90" s="64" t="s">
        <v>31</v>
      </c>
      <c r="P90" s="65">
        <f>P87-SUM(P88:P89)</f>
        <v>79791061.281090766</v>
      </c>
      <c r="Q90" s="65">
        <f>Q87-SUM(Q88:Q89)</f>
        <v>83203768.281090766</v>
      </c>
      <c r="S90" s="23"/>
      <c r="T90" s="23"/>
      <c r="U90" s="66"/>
      <c r="Z90" s="2"/>
      <c r="AA90" s="2"/>
      <c r="AB90" s="2"/>
      <c r="AC90" s="2"/>
      <c r="AD90" s="2"/>
      <c r="AE90" s="2"/>
      <c r="AG90" s="23"/>
    </row>
    <row r="91" spans="1:33">
      <c r="A91" s="44" t="s">
        <v>32</v>
      </c>
      <c r="B91" s="44"/>
      <c r="C91" s="53">
        <f t="shared" si="6"/>
        <v>843225109.61000884</v>
      </c>
      <c r="D91" s="63">
        <v>9.4159999999999986</v>
      </c>
      <c r="E91" s="44" t="s">
        <v>15</v>
      </c>
      <c r="F91" s="21">
        <f t="shared" si="7"/>
        <v>79398076</v>
      </c>
      <c r="G91" s="63">
        <v>10.35</v>
      </c>
      <c r="H91" s="44" t="s">
        <v>15</v>
      </c>
      <c r="I91" s="21">
        <f t="shared" si="8"/>
        <v>87273799</v>
      </c>
      <c r="J91" s="21"/>
      <c r="K91" s="195">
        <v>10.613</v>
      </c>
      <c r="L91" s="21"/>
      <c r="M91" s="21">
        <f t="shared" si="9"/>
        <v>89491481</v>
      </c>
      <c r="N91" s="21"/>
      <c r="O91" s="55" t="s">
        <v>33</v>
      </c>
      <c r="P91" s="67">
        <f>C89/12</f>
        <v>105258.64978493931</v>
      </c>
      <c r="Q91" s="386"/>
      <c r="S91" s="68"/>
      <c r="T91" s="68"/>
      <c r="U91" s="66"/>
      <c r="Z91" s="2"/>
      <c r="AA91" s="2"/>
      <c r="AB91" s="2"/>
      <c r="AC91" s="2"/>
      <c r="AD91" s="2"/>
      <c r="AE91" s="2"/>
      <c r="AG91" s="23"/>
    </row>
    <row r="92" spans="1:33">
      <c r="A92" s="44" t="s">
        <v>34</v>
      </c>
      <c r="B92" s="44"/>
      <c r="C92" s="53">
        <f t="shared" si="6"/>
        <v>5306</v>
      </c>
      <c r="D92" s="59">
        <v>1.65</v>
      </c>
      <c r="E92" s="44"/>
      <c r="F92" s="21">
        <f t="shared" si="7"/>
        <v>8755</v>
      </c>
      <c r="G92" s="59">
        <v>1.74</v>
      </c>
      <c r="H92" s="44"/>
      <c r="I92" s="21">
        <f t="shared" si="8"/>
        <v>9232</v>
      </c>
      <c r="J92" s="21"/>
      <c r="K92" s="72">
        <v>1.78</v>
      </c>
      <c r="L92" s="21"/>
      <c r="M92" s="21">
        <f t="shared" si="9"/>
        <v>9444</v>
      </c>
      <c r="N92" s="21"/>
      <c r="O92" s="55" t="s">
        <v>35</v>
      </c>
      <c r="P92" s="67">
        <f>C101</f>
        <v>1569786637.4891768</v>
      </c>
      <c r="Q92" s="386"/>
      <c r="S92" s="23"/>
      <c r="T92" s="23"/>
      <c r="U92" s="66"/>
      <c r="Z92" s="2"/>
      <c r="AA92" s="2"/>
      <c r="AB92" s="2"/>
      <c r="AC92" s="2"/>
      <c r="AD92" s="2"/>
      <c r="AE92" s="2"/>
      <c r="AG92" s="23"/>
    </row>
    <row r="93" spans="1:33">
      <c r="A93" s="69" t="s">
        <v>36</v>
      </c>
      <c r="B93" s="69"/>
      <c r="C93" s="53">
        <f t="shared" si="6"/>
        <v>703</v>
      </c>
      <c r="D93" s="59">
        <v>3.2</v>
      </c>
      <c r="E93" s="69"/>
      <c r="F93" s="21">
        <f t="shared" si="7"/>
        <v>2250</v>
      </c>
      <c r="G93" s="59">
        <v>3.4</v>
      </c>
      <c r="H93" s="69"/>
      <c r="I93" s="21">
        <f t="shared" si="8"/>
        <v>2390</v>
      </c>
      <c r="J93" s="21"/>
      <c r="K93" s="72">
        <v>3.5</v>
      </c>
      <c r="L93" s="21"/>
      <c r="M93" s="21">
        <f t="shared" si="9"/>
        <v>2461</v>
      </c>
      <c r="N93" s="21"/>
      <c r="O93" s="70" t="s">
        <v>37</v>
      </c>
      <c r="P93" s="71">
        <f>P90/P91</f>
        <v>758.04754710531631</v>
      </c>
      <c r="Q93" s="71">
        <f>Q90/P91</f>
        <v>790.46965214820557</v>
      </c>
      <c r="Z93" s="2"/>
      <c r="AA93" s="2"/>
      <c r="AB93" s="2"/>
      <c r="AC93" s="2"/>
      <c r="AD93" s="2"/>
      <c r="AE93" s="2"/>
      <c r="AG93" s="23"/>
    </row>
    <row r="94" spans="1:33">
      <c r="A94" s="69" t="s">
        <v>38</v>
      </c>
      <c r="B94" s="69"/>
      <c r="C94" s="53">
        <f t="shared" si="6"/>
        <v>70.5</v>
      </c>
      <c r="D94" s="73">
        <v>-1.65</v>
      </c>
      <c r="E94" s="69"/>
      <c r="F94" s="21">
        <f t="shared" si="7"/>
        <v>-117</v>
      </c>
      <c r="G94" s="73">
        <v>-1.74</v>
      </c>
      <c r="H94" s="69"/>
      <c r="I94" s="21">
        <f t="shared" si="8"/>
        <v>-123</v>
      </c>
      <c r="J94" s="21"/>
      <c r="K94" s="72">
        <v>-1.78</v>
      </c>
      <c r="L94" s="21"/>
      <c r="M94" s="21">
        <f t="shared" si="9"/>
        <v>-126</v>
      </c>
      <c r="N94" s="21"/>
      <c r="O94" s="70" t="s">
        <v>39</v>
      </c>
      <c r="P94" s="74">
        <f>P90/$P$92</f>
        <v>5.0829239704010987E-2</v>
      </c>
      <c r="Q94" s="74">
        <f>Q90/$P$92</f>
        <v>5.3003233875256142E-2</v>
      </c>
      <c r="Z94" s="2"/>
      <c r="AA94" s="2"/>
      <c r="AB94" s="2"/>
      <c r="AC94" s="2"/>
      <c r="AD94" s="2"/>
      <c r="AE94" s="2"/>
      <c r="AG94" s="23"/>
    </row>
    <row r="95" spans="1:33" s="26" customFormat="1" hidden="1">
      <c r="A95" s="25" t="s">
        <v>40</v>
      </c>
      <c r="C95" s="75">
        <f>C90</f>
        <v>706991944.07558155</v>
      </c>
      <c r="D95" s="24"/>
      <c r="E95" s="28"/>
      <c r="F95" s="29"/>
      <c r="G95" s="24">
        <v>0</v>
      </c>
      <c r="H95" s="28"/>
      <c r="I95" s="29"/>
      <c r="J95" s="29"/>
      <c r="K95" s="388">
        <v>0</v>
      </c>
      <c r="L95" s="29"/>
      <c r="M95" s="29"/>
      <c r="N95" s="29"/>
      <c r="O95" s="29"/>
      <c r="P95" s="29"/>
      <c r="Q95" s="29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G95" s="32"/>
    </row>
    <row r="96" spans="1:33" s="26" customFormat="1" hidden="1">
      <c r="A96" s="25" t="s">
        <v>41</v>
      </c>
      <c r="C96" s="75">
        <f>C91</f>
        <v>843225109.61000884</v>
      </c>
      <c r="D96" s="24"/>
      <c r="E96" s="28"/>
      <c r="F96" s="29"/>
      <c r="G96" s="24">
        <v>0</v>
      </c>
      <c r="H96" s="28"/>
      <c r="I96" s="29"/>
      <c r="J96" s="29"/>
      <c r="K96" s="388">
        <v>0</v>
      </c>
      <c r="L96" s="29"/>
      <c r="M96" s="29"/>
      <c r="N96" s="29"/>
      <c r="O96" s="29"/>
      <c r="P96" s="29"/>
      <c r="Q96" s="29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G96" s="32"/>
    </row>
    <row r="97" spans="1:33" s="26" customFormat="1" hidden="1">
      <c r="A97" s="76" t="s">
        <v>42</v>
      </c>
      <c r="B97" s="77"/>
      <c r="C97" s="78"/>
      <c r="D97" s="79"/>
      <c r="E97" s="80"/>
      <c r="F97" s="81"/>
      <c r="G97" s="82">
        <v>6.4249999999999998</v>
      </c>
      <c r="H97" s="83" t="s">
        <v>15</v>
      </c>
      <c r="I97" s="81"/>
      <c r="J97" s="81"/>
      <c r="K97" s="389">
        <v>6.4249999999999998</v>
      </c>
      <c r="L97" s="81"/>
      <c r="M97" s="81"/>
      <c r="N97" s="81"/>
      <c r="O97" s="81"/>
      <c r="P97" s="81"/>
      <c r="Q97" s="81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G97" s="32"/>
    </row>
    <row r="98" spans="1:33" s="26" customFormat="1" hidden="1">
      <c r="A98" s="76" t="s">
        <v>43</v>
      </c>
      <c r="B98" s="77"/>
      <c r="C98" s="78"/>
      <c r="D98" s="79"/>
      <c r="E98" s="80"/>
      <c r="F98" s="81"/>
      <c r="G98" s="82">
        <v>10.166</v>
      </c>
      <c r="H98" s="83" t="s">
        <v>15</v>
      </c>
      <c r="I98" s="81"/>
      <c r="J98" s="81"/>
      <c r="K98" s="389">
        <v>10.166</v>
      </c>
      <c r="L98" s="81"/>
      <c r="M98" s="81"/>
      <c r="N98" s="81"/>
      <c r="O98" s="81"/>
      <c r="P98" s="81"/>
      <c r="Q98" s="81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G98" s="32"/>
    </row>
    <row r="99" spans="1:33">
      <c r="A99" s="44" t="s">
        <v>44</v>
      </c>
      <c r="B99" s="84"/>
      <c r="C99" s="53">
        <f>C114+C127+C140+C153</f>
        <v>1550217053.6855903</v>
      </c>
      <c r="D99" s="85"/>
      <c r="E99" s="21"/>
      <c r="F99" s="21">
        <f>F114+F127+F140+F153</f>
        <v>129046536</v>
      </c>
      <c r="G99" s="85"/>
      <c r="H99" s="21"/>
      <c r="I99" s="21">
        <f>I114+I127+I140+I153</f>
        <v>143368185</v>
      </c>
      <c r="J99" s="21"/>
      <c r="K99" s="21"/>
      <c r="L99" s="21"/>
      <c r="M99" s="21">
        <f>M114+M127+M140+M153</f>
        <v>146780963</v>
      </c>
      <c r="N99" s="21"/>
      <c r="O99" s="21"/>
      <c r="P99" s="21"/>
      <c r="Q99" s="21"/>
      <c r="Z99" s="2"/>
      <c r="AA99" s="2"/>
      <c r="AB99" s="2"/>
      <c r="AC99" s="2"/>
      <c r="AD99" s="2"/>
      <c r="AE99" s="2"/>
      <c r="AG99" s="23"/>
    </row>
    <row r="100" spans="1:33">
      <c r="A100" s="44" t="s">
        <v>18</v>
      </c>
      <c r="B100" s="86"/>
      <c r="C100" s="87">
        <f>C115+C128+C141+C154</f>
        <v>19569583.803586423</v>
      </c>
      <c r="D100" s="37"/>
      <c r="E100" s="37"/>
      <c r="F100" s="35">
        <f>I100</f>
        <v>1987055.0327333291</v>
      </c>
      <c r="G100" s="37"/>
      <c r="H100" s="37"/>
      <c r="I100" s="87">
        <f>I115+I128+I141+I154</f>
        <v>1987055.0327333291</v>
      </c>
      <c r="J100" s="88"/>
      <c r="K100" s="138"/>
      <c r="L100" s="88"/>
      <c r="M100" s="87">
        <f>M115+M128+M141+M154</f>
        <v>1987055.0327333291</v>
      </c>
      <c r="N100" s="88"/>
      <c r="O100" s="88"/>
      <c r="P100" s="88"/>
      <c r="Q100" s="88"/>
      <c r="Z100" s="2"/>
      <c r="AA100" s="2"/>
      <c r="AB100" s="2"/>
      <c r="AC100" s="2"/>
      <c r="AD100" s="2"/>
      <c r="AE100" s="2"/>
      <c r="AG100" s="23"/>
    </row>
    <row r="101" spans="1:33" ht="16.5" thickBot="1">
      <c r="A101" s="44" t="s">
        <v>45</v>
      </c>
      <c r="B101" s="44"/>
      <c r="C101" s="89">
        <f>C99+C100</f>
        <v>1569786637.4891768</v>
      </c>
      <c r="D101" s="38"/>
      <c r="E101" s="38"/>
      <c r="F101" s="38">
        <f>F99+F100</f>
        <v>131033591.03273334</v>
      </c>
      <c r="G101" s="38"/>
      <c r="H101" s="38"/>
      <c r="I101" s="38">
        <f>I99+I100</f>
        <v>145355240.03273332</v>
      </c>
      <c r="J101" s="38"/>
      <c r="K101" s="38"/>
      <c r="L101" s="38"/>
      <c r="M101" s="38">
        <f>M99+M100</f>
        <v>148768018.03273332</v>
      </c>
      <c r="N101" s="38"/>
      <c r="O101" s="38"/>
      <c r="P101" s="38"/>
      <c r="Q101" s="38"/>
      <c r="Z101" s="2"/>
      <c r="AA101" s="2"/>
      <c r="AB101" s="2"/>
      <c r="AC101" s="2"/>
      <c r="AD101" s="2"/>
      <c r="AE101" s="2"/>
      <c r="AG101" s="23"/>
    </row>
    <row r="102" spans="1:33" ht="16.5" thickTop="1">
      <c r="A102" s="44"/>
      <c r="B102" s="44"/>
      <c r="C102" s="42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Z102" s="2"/>
      <c r="AA102" s="2"/>
      <c r="AB102" s="2"/>
      <c r="AC102" s="2"/>
      <c r="AD102" s="2"/>
      <c r="AE102" s="2"/>
      <c r="AG102" s="23"/>
    </row>
    <row r="103" spans="1:33">
      <c r="A103" s="44"/>
      <c r="B103" s="44"/>
      <c r="C103" s="42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Z103" s="2"/>
      <c r="AA103" s="2"/>
      <c r="AB103" s="2"/>
      <c r="AC103" s="2"/>
      <c r="AD103" s="2"/>
      <c r="AE103" s="2"/>
      <c r="AG103" s="23"/>
    </row>
    <row r="104" spans="1:33" hidden="1">
      <c r="A104" s="44"/>
      <c r="B104" s="91"/>
      <c r="C104" s="53"/>
      <c r="D104" s="44" t="s">
        <v>14</v>
      </c>
      <c r="E104" s="53"/>
      <c r="G104" s="44" t="s">
        <v>14</v>
      </c>
      <c r="H104" s="44"/>
      <c r="K104" s="3" t="s">
        <v>14</v>
      </c>
      <c r="Z104" s="2"/>
      <c r="AA104" s="2"/>
      <c r="AB104" s="2"/>
      <c r="AC104" s="2"/>
      <c r="AD104" s="2"/>
      <c r="AE104" s="2"/>
      <c r="AG104" s="23"/>
    </row>
    <row r="105" spans="1:33" hidden="1">
      <c r="A105" s="52" t="s">
        <v>46</v>
      </c>
      <c r="B105" s="44"/>
      <c r="C105" s="44" t="s">
        <v>14</v>
      </c>
      <c r="D105" s="53"/>
      <c r="E105" s="53"/>
      <c r="F105" s="44"/>
      <c r="G105" s="53"/>
      <c r="H105" s="44"/>
      <c r="I105" s="44"/>
      <c r="J105" s="44"/>
      <c r="K105" s="53"/>
      <c r="L105" s="44"/>
      <c r="M105" s="44"/>
      <c r="N105" s="44"/>
      <c r="O105" s="44"/>
      <c r="P105" s="44"/>
      <c r="Q105" s="44"/>
      <c r="R105" s="44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G105" s="23"/>
    </row>
    <row r="106" spans="1:33" hidden="1">
      <c r="A106" s="44" t="s">
        <v>47</v>
      </c>
      <c r="B106" s="44"/>
      <c r="C106" s="44" t="s">
        <v>14</v>
      </c>
      <c r="D106" s="53"/>
      <c r="E106" s="53"/>
      <c r="F106" s="44"/>
      <c r="G106" s="53"/>
      <c r="H106" s="44"/>
      <c r="I106" s="44"/>
      <c r="J106" s="44"/>
      <c r="K106" s="53"/>
      <c r="L106" s="44"/>
      <c r="M106" s="44"/>
      <c r="N106" s="44"/>
      <c r="O106" s="44"/>
      <c r="P106" s="44"/>
      <c r="Q106" s="44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G106" s="23"/>
    </row>
    <row r="107" spans="1:33" hidden="1">
      <c r="A107" s="94" t="s">
        <v>48</v>
      </c>
      <c r="B107" s="44"/>
      <c r="C107" s="44"/>
      <c r="D107" s="53"/>
      <c r="E107" s="53"/>
      <c r="F107" s="44"/>
      <c r="G107" s="53"/>
      <c r="H107" s="44"/>
      <c r="I107" s="44"/>
      <c r="J107" s="44"/>
      <c r="K107" s="53"/>
      <c r="L107" s="44"/>
      <c r="M107" s="44"/>
      <c r="N107" s="44"/>
      <c r="O107" s="44"/>
      <c r="P107" s="44"/>
      <c r="Q107" s="44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G107" s="23"/>
    </row>
    <row r="108" spans="1:33" hidden="1">
      <c r="A108" s="44" t="s">
        <v>28</v>
      </c>
      <c r="B108" s="44"/>
      <c r="C108" s="53">
        <v>1190382.0735483039</v>
      </c>
      <c r="D108" s="59">
        <v>6</v>
      </c>
      <c r="E108" s="44"/>
      <c r="F108" s="21">
        <f>ROUND(D108*$C108,0)</f>
        <v>7142292</v>
      </c>
      <c r="G108" s="59">
        <f>$G$89</f>
        <v>7.75</v>
      </c>
      <c r="H108" s="44"/>
      <c r="I108" s="21">
        <f>ROUND(G108*C108,0)</f>
        <v>9225461</v>
      </c>
      <c r="J108" s="21"/>
      <c r="K108" s="59">
        <f>$K$89</f>
        <v>7.75</v>
      </c>
      <c r="L108" s="21"/>
      <c r="M108" s="21">
        <f>ROUND(K108*C108,0)</f>
        <v>9225461</v>
      </c>
      <c r="N108" s="21"/>
      <c r="O108" s="21"/>
      <c r="P108" s="21"/>
      <c r="Q108" s="21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G108" s="23"/>
    </row>
    <row r="109" spans="1:33" hidden="1">
      <c r="A109" s="44" t="s">
        <v>30</v>
      </c>
      <c r="B109" s="44"/>
      <c r="C109" s="53">
        <v>664551696.22316003</v>
      </c>
      <c r="D109" s="63">
        <v>5.9489999999999998</v>
      </c>
      <c r="E109" s="44" t="s">
        <v>15</v>
      </c>
      <c r="F109" s="21">
        <f>ROUND(D109*$C109/100,0)</f>
        <v>39534180</v>
      </c>
      <c r="G109" s="63">
        <f>$G$90</f>
        <v>6.548</v>
      </c>
      <c r="H109" s="44" t="s">
        <v>15</v>
      </c>
      <c r="I109" s="21">
        <f>ROUND(C109*G109/100,0)</f>
        <v>43514845</v>
      </c>
      <c r="J109" s="21"/>
      <c r="K109" s="63">
        <f>$K$90</f>
        <v>6.7170000000000005</v>
      </c>
      <c r="L109" s="21"/>
      <c r="M109" s="21">
        <f>ROUND(C109*K109/100,0)</f>
        <v>44637937</v>
      </c>
      <c r="N109" s="21"/>
      <c r="O109" s="21"/>
      <c r="P109" s="21"/>
      <c r="Q109" s="21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G109" s="23"/>
    </row>
    <row r="110" spans="1:33" hidden="1">
      <c r="A110" s="44" t="s">
        <v>32</v>
      </c>
      <c r="B110" s="53"/>
      <c r="C110" s="53">
        <v>794267679.4665302</v>
      </c>
      <c r="D110" s="63">
        <v>9.4159999999999986</v>
      </c>
      <c r="E110" s="44" t="s">
        <v>15</v>
      </c>
      <c r="F110" s="21">
        <f>ROUND(D110*$C110/100,0)</f>
        <v>74788245</v>
      </c>
      <c r="G110" s="63">
        <f>$G$91</f>
        <v>10.35</v>
      </c>
      <c r="H110" s="44" t="s">
        <v>15</v>
      </c>
      <c r="I110" s="21">
        <f>ROUND(C110*G110/100,0)</f>
        <v>82206705</v>
      </c>
      <c r="J110" s="21"/>
      <c r="K110" s="63">
        <f>$K$91</f>
        <v>10.613</v>
      </c>
      <c r="L110" s="21"/>
      <c r="M110" s="21">
        <f>ROUND(C110*K110/100,0)</f>
        <v>84295629</v>
      </c>
      <c r="N110" s="21"/>
      <c r="O110" s="21"/>
      <c r="P110" s="21"/>
      <c r="Q110" s="21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G110" s="23"/>
    </row>
    <row r="111" spans="1:33" hidden="1">
      <c r="A111" s="44" t="s">
        <v>34</v>
      </c>
      <c r="B111" s="44"/>
      <c r="C111" s="53">
        <v>0</v>
      </c>
      <c r="D111" s="59">
        <v>1.65</v>
      </c>
      <c r="E111" s="44"/>
      <c r="F111" s="21">
        <f>ROUND(D111*$C111,0)</f>
        <v>0</v>
      </c>
      <c r="G111" s="59">
        <f>$G$92</f>
        <v>1.74</v>
      </c>
      <c r="H111" s="44"/>
      <c r="I111" s="21">
        <v>0</v>
      </c>
      <c r="J111" s="21"/>
      <c r="K111" s="59">
        <f>$K$92</f>
        <v>1.78</v>
      </c>
      <c r="L111" s="21"/>
      <c r="M111" s="21">
        <v>0</v>
      </c>
      <c r="N111" s="21"/>
      <c r="O111" s="21"/>
      <c r="P111" s="21"/>
      <c r="Q111" s="21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G111" s="23"/>
    </row>
    <row r="112" spans="1:33" hidden="1">
      <c r="A112" s="69" t="s">
        <v>36</v>
      </c>
      <c r="B112" s="69"/>
      <c r="C112" s="53">
        <v>0</v>
      </c>
      <c r="D112" s="59">
        <v>3.2</v>
      </c>
      <c r="E112" s="69"/>
      <c r="F112" s="21">
        <f>ROUND(D112*$C112,0)</f>
        <v>0</v>
      </c>
      <c r="G112" s="59">
        <f>$G$93</f>
        <v>3.4</v>
      </c>
      <c r="H112" s="69"/>
      <c r="I112" s="21">
        <v>0</v>
      </c>
      <c r="J112" s="21"/>
      <c r="K112" s="59">
        <f>$K$93</f>
        <v>3.5</v>
      </c>
      <c r="L112" s="21"/>
      <c r="M112" s="21">
        <v>0</v>
      </c>
      <c r="N112" s="21"/>
      <c r="O112" s="21"/>
      <c r="P112" s="21"/>
      <c r="Q112" s="21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G112" s="23"/>
    </row>
    <row r="113" spans="1:33" hidden="1">
      <c r="A113" s="69" t="s">
        <v>38</v>
      </c>
      <c r="B113" s="69"/>
      <c r="C113" s="53">
        <v>0</v>
      </c>
      <c r="D113" s="73">
        <v>-1.65</v>
      </c>
      <c r="E113" s="69"/>
      <c r="F113" s="21">
        <f>ROUND(D113*$C113,0)</f>
        <v>0</v>
      </c>
      <c r="G113" s="73">
        <f>$G$94</f>
        <v>-1.74</v>
      </c>
      <c r="H113" s="69"/>
      <c r="I113" s="21">
        <v>0</v>
      </c>
      <c r="J113" s="21"/>
      <c r="K113" s="73">
        <f>$K$94</f>
        <v>-1.78</v>
      </c>
      <c r="L113" s="21"/>
      <c r="M113" s="21">
        <v>0</v>
      </c>
      <c r="N113" s="21"/>
      <c r="O113" s="21"/>
      <c r="P113" s="21"/>
      <c r="Q113" s="21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G113" s="23"/>
    </row>
    <row r="114" spans="1:33" hidden="1">
      <c r="A114" s="44" t="s">
        <v>44</v>
      </c>
      <c r="B114" s="84"/>
      <c r="C114" s="53">
        <f>SUM(C109:C110)</f>
        <v>1458819375.6896901</v>
      </c>
      <c r="D114" s="85"/>
      <c r="E114" s="21"/>
      <c r="F114" s="21">
        <f>SUM(F108:F113)</f>
        <v>121464717</v>
      </c>
      <c r="G114" s="85"/>
      <c r="H114" s="21"/>
      <c r="I114" s="21">
        <f>SUM(I108:I113)</f>
        <v>134947011</v>
      </c>
      <c r="J114" s="21"/>
      <c r="K114" s="21"/>
      <c r="L114" s="21"/>
      <c r="M114" s="21">
        <f>SUM(M108:M113)</f>
        <v>138159027</v>
      </c>
      <c r="N114" s="21"/>
      <c r="O114" s="21"/>
      <c r="P114" s="21"/>
      <c r="Q114" s="21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G114" s="23"/>
    </row>
    <row r="115" spans="1:33" hidden="1">
      <c r="A115" s="44" t="s">
        <v>18</v>
      </c>
      <c r="B115" s="86"/>
      <c r="C115" s="95">
        <v>18426169.205008153</v>
      </c>
      <c r="D115" s="37"/>
      <c r="E115" s="37"/>
      <c r="F115" s="35">
        <f>I115</f>
        <v>1871290.0371091876</v>
      </c>
      <c r="G115" s="37"/>
      <c r="H115" s="37"/>
      <c r="I115" s="87">
        <v>1871290.0371091876</v>
      </c>
      <c r="J115" s="88"/>
      <c r="K115" s="138"/>
      <c r="L115" s="88"/>
      <c r="M115" s="87">
        <v>1871290.0371091876</v>
      </c>
      <c r="N115" s="88"/>
      <c r="O115" s="88"/>
      <c r="P115" s="88"/>
      <c r="Q115" s="88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G115" s="23"/>
    </row>
    <row r="116" spans="1:33" ht="16.5" hidden="1" thickBot="1">
      <c r="A116" s="44" t="s">
        <v>45</v>
      </c>
      <c r="B116" s="44"/>
      <c r="C116" s="89">
        <f>C114+C115</f>
        <v>1477245544.8946984</v>
      </c>
      <c r="D116" s="38"/>
      <c r="E116" s="38"/>
      <c r="F116" s="38">
        <f>F114+F115</f>
        <v>123336007.03710918</v>
      </c>
      <c r="G116" s="38"/>
      <c r="H116" s="38"/>
      <c r="I116" s="38">
        <f>SUM(I114:I115)</f>
        <v>136818301.0371092</v>
      </c>
      <c r="J116" s="38"/>
      <c r="K116" s="38"/>
      <c r="L116" s="38"/>
      <c r="M116" s="38">
        <f>SUM(M114:M115)</f>
        <v>140030317.0371092</v>
      </c>
      <c r="N116" s="38"/>
      <c r="O116" s="38"/>
      <c r="P116" s="38"/>
      <c r="Q116" s="38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G116" s="23"/>
    </row>
    <row r="117" spans="1:33" hidden="1">
      <c r="A117" s="44"/>
      <c r="B117" s="91"/>
      <c r="C117" s="53"/>
      <c r="D117" s="44" t="s">
        <v>14</v>
      </c>
      <c r="E117" s="53"/>
      <c r="G117" s="44" t="s">
        <v>14</v>
      </c>
      <c r="H117" s="44"/>
      <c r="I117" s="23" t="s">
        <v>14</v>
      </c>
      <c r="J117" s="23"/>
      <c r="K117" s="3" t="s">
        <v>14</v>
      </c>
      <c r="L117" s="23"/>
      <c r="M117" s="23" t="s">
        <v>14</v>
      </c>
      <c r="N117" s="23"/>
      <c r="O117" s="23"/>
      <c r="P117" s="23"/>
      <c r="Q117" s="23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G117" s="23"/>
    </row>
    <row r="118" spans="1:33" hidden="1">
      <c r="A118" s="52" t="s">
        <v>49</v>
      </c>
      <c r="B118" s="44"/>
      <c r="C118" s="44" t="s">
        <v>14</v>
      </c>
      <c r="D118" s="53"/>
      <c r="E118" s="53"/>
      <c r="F118" s="44"/>
      <c r="G118" s="53"/>
      <c r="H118" s="44"/>
      <c r="I118" s="44"/>
      <c r="J118" s="44"/>
      <c r="K118" s="53"/>
      <c r="L118" s="44"/>
      <c r="M118" s="44"/>
      <c r="N118" s="44"/>
      <c r="O118" s="44"/>
      <c r="P118" s="44"/>
      <c r="Q118" s="44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G118" s="23"/>
    </row>
    <row r="119" spans="1:33" hidden="1">
      <c r="A119" s="44" t="s">
        <v>47</v>
      </c>
      <c r="B119" s="44"/>
      <c r="C119" s="44"/>
      <c r="D119" s="53"/>
      <c r="E119" s="53"/>
      <c r="F119" s="44"/>
      <c r="G119" s="53"/>
      <c r="H119" s="44"/>
      <c r="I119" s="44"/>
      <c r="J119" s="44"/>
      <c r="K119" s="53"/>
      <c r="L119" s="44"/>
      <c r="M119" s="44"/>
      <c r="N119" s="44"/>
      <c r="O119" s="44"/>
      <c r="P119" s="44"/>
      <c r="Q119" s="44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G119" s="23"/>
    </row>
    <row r="120" spans="1:33" hidden="1">
      <c r="A120" s="57"/>
      <c r="B120" s="44"/>
      <c r="C120" s="44"/>
      <c r="D120" s="53"/>
      <c r="E120" s="53"/>
      <c r="F120" s="44"/>
      <c r="G120" s="53"/>
      <c r="H120" s="44"/>
      <c r="I120" s="44"/>
      <c r="J120" s="44"/>
      <c r="K120" s="53"/>
      <c r="L120" s="44"/>
      <c r="M120" s="44"/>
      <c r="N120" s="44"/>
      <c r="O120" s="44"/>
      <c r="P120" s="44"/>
      <c r="Q120" s="44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G120" s="23"/>
    </row>
    <row r="121" spans="1:33" hidden="1">
      <c r="A121" s="44" t="s">
        <v>28</v>
      </c>
      <c r="B121" s="44"/>
      <c r="C121" s="53">
        <v>71521.491612903294</v>
      </c>
      <c r="D121" s="59">
        <v>6</v>
      </c>
      <c r="E121" s="44"/>
      <c r="F121" s="21">
        <f>ROUND(D121*$C121,0)</f>
        <v>429129</v>
      </c>
      <c r="G121" s="59">
        <f>$G$89</f>
        <v>7.75</v>
      </c>
      <c r="H121" s="44"/>
      <c r="I121" s="21">
        <f>ROUND(G121*C121,0)</f>
        <v>554292</v>
      </c>
      <c r="J121" s="21"/>
      <c r="K121" s="59">
        <f>$K$89</f>
        <v>7.75</v>
      </c>
      <c r="L121" s="21"/>
      <c r="M121" s="21">
        <f>ROUND(K121*C121,0)</f>
        <v>554292</v>
      </c>
      <c r="N121" s="21"/>
      <c r="O121" s="21"/>
      <c r="P121" s="21"/>
      <c r="Q121" s="2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G121" s="23"/>
    </row>
    <row r="122" spans="1:33" hidden="1">
      <c r="A122" s="44" t="s">
        <v>30</v>
      </c>
      <c r="B122" s="44"/>
      <c r="C122" s="53">
        <v>41755519.776553854</v>
      </c>
      <c r="D122" s="63">
        <v>5.9489999999999998</v>
      </c>
      <c r="E122" s="44" t="s">
        <v>15</v>
      </c>
      <c r="F122" s="21">
        <f>ROUND(D122*$C122/100,0)</f>
        <v>2484036</v>
      </c>
      <c r="G122" s="63">
        <f>$G$90</f>
        <v>6.548</v>
      </c>
      <c r="H122" s="44" t="s">
        <v>15</v>
      </c>
      <c r="I122" s="21">
        <f>ROUND(C122*G122/100,0)</f>
        <v>2734151</v>
      </c>
      <c r="J122" s="21"/>
      <c r="K122" s="63">
        <f>$K$90</f>
        <v>6.7170000000000005</v>
      </c>
      <c r="L122" s="21"/>
      <c r="M122" s="21">
        <f>ROUND(C122*K122/100,0)</f>
        <v>2804718</v>
      </c>
      <c r="N122" s="21"/>
      <c r="O122" s="21"/>
      <c r="P122" s="21"/>
      <c r="Q122" s="2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G122" s="23"/>
    </row>
    <row r="123" spans="1:33" hidden="1">
      <c r="A123" s="44" t="s">
        <v>32</v>
      </c>
      <c r="B123" s="44"/>
      <c r="C123" s="53">
        <v>47018320.003545634</v>
      </c>
      <c r="D123" s="63">
        <v>9.4159999999999986</v>
      </c>
      <c r="E123" s="44" t="s">
        <v>15</v>
      </c>
      <c r="F123" s="21">
        <f>ROUND(D123*$C123/100,0)</f>
        <v>4427245</v>
      </c>
      <c r="G123" s="63">
        <f>$G$91</f>
        <v>10.35</v>
      </c>
      <c r="H123" s="44" t="s">
        <v>15</v>
      </c>
      <c r="I123" s="21">
        <f>ROUND(C123*G123/100,0)</f>
        <v>4866396</v>
      </c>
      <c r="J123" s="21"/>
      <c r="K123" s="63">
        <f>$K$91</f>
        <v>10.613</v>
      </c>
      <c r="L123" s="21"/>
      <c r="M123" s="21">
        <f>ROUND(C123*K123/100,0)</f>
        <v>4990054</v>
      </c>
      <c r="N123" s="21"/>
      <c r="O123" s="21"/>
      <c r="P123" s="21"/>
      <c r="Q123" s="2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G123" s="23"/>
    </row>
    <row r="124" spans="1:33" hidden="1">
      <c r="A124" s="44" t="s">
        <v>34</v>
      </c>
      <c r="B124" s="44"/>
      <c r="C124" s="53">
        <v>0</v>
      </c>
      <c r="D124" s="59">
        <v>1.65</v>
      </c>
      <c r="E124" s="44"/>
      <c r="F124" s="21">
        <f>ROUND(D124*$C124,0)</f>
        <v>0</v>
      </c>
      <c r="G124" s="59">
        <f>$G$92</f>
        <v>1.74</v>
      </c>
      <c r="H124" s="44"/>
      <c r="I124" s="21">
        <v>0</v>
      </c>
      <c r="J124" s="21"/>
      <c r="K124" s="59">
        <f>$K$92</f>
        <v>1.78</v>
      </c>
      <c r="L124" s="21"/>
      <c r="M124" s="21">
        <v>0</v>
      </c>
      <c r="N124" s="21"/>
      <c r="O124" s="21"/>
      <c r="P124" s="21"/>
      <c r="Q124" s="2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G124" s="23"/>
    </row>
    <row r="125" spans="1:33" hidden="1">
      <c r="A125" s="69" t="s">
        <v>36</v>
      </c>
      <c r="B125" s="69"/>
      <c r="C125" s="53">
        <v>0</v>
      </c>
      <c r="D125" s="59">
        <v>3.2</v>
      </c>
      <c r="E125" s="69"/>
      <c r="F125" s="21">
        <f>ROUND(D125*$C125,0)</f>
        <v>0</v>
      </c>
      <c r="G125" s="59">
        <f>$G$93</f>
        <v>3.4</v>
      </c>
      <c r="H125" s="69"/>
      <c r="I125" s="21">
        <v>0</v>
      </c>
      <c r="J125" s="21"/>
      <c r="K125" s="59">
        <f>$K$93</f>
        <v>3.5</v>
      </c>
      <c r="L125" s="21"/>
      <c r="M125" s="21">
        <v>0</v>
      </c>
      <c r="N125" s="21"/>
      <c r="O125" s="21"/>
      <c r="P125" s="21"/>
      <c r="Q125" s="2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G125" s="23"/>
    </row>
    <row r="126" spans="1:33" hidden="1">
      <c r="A126" s="69" t="s">
        <v>38</v>
      </c>
      <c r="B126" s="69"/>
      <c r="C126" s="53">
        <v>0</v>
      </c>
      <c r="D126" s="73">
        <v>-1.65</v>
      </c>
      <c r="E126" s="69"/>
      <c r="F126" s="21">
        <f>ROUND(D126*$C126,0)</f>
        <v>0</v>
      </c>
      <c r="G126" s="73">
        <f>$G$94</f>
        <v>-1.74</v>
      </c>
      <c r="H126" s="69"/>
      <c r="I126" s="21">
        <v>0</v>
      </c>
      <c r="J126" s="21"/>
      <c r="K126" s="73">
        <f>$K$94</f>
        <v>-1.78</v>
      </c>
      <c r="L126" s="21"/>
      <c r="M126" s="21">
        <v>0</v>
      </c>
      <c r="N126" s="21"/>
      <c r="O126" s="21"/>
      <c r="P126" s="21"/>
      <c r="Q126" s="2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G126" s="23"/>
    </row>
    <row r="127" spans="1:33" hidden="1">
      <c r="A127" s="44" t="s">
        <v>44</v>
      </c>
      <c r="B127" s="44"/>
      <c r="C127" s="53">
        <f>SUM(C122:C123)</f>
        <v>88773839.780099481</v>
      </c>
      <c r="D127" s="85"/>
      <c r="E127" s="21"/>
      <c r="F127" s="21">
        <f>SUM(F121:F126)</f>
        <v>7340410</v>
      </c>
      <c r="G127" s="85"/>
      <c r="H127" s="21"/>
      <c r="I127" s="21">
        <f>SUM(I121:I126)</f>
        <v>8154839</v>
      </c>
      <c r="J127" s="21"/>
      <c r="K127" s="21"/>
      <c r="L127" s="21"/>
      <c r="M127" s="21">
        <f>SUM(M121:M126)</f>
        <v>8349064</v>
      </c>
      <c r="N127" s="21"/>
      <c r="O127" s="21"/>
      <c r="P127" s="21"/>
      <c r="Q127" s="2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G127" s="23"/>
    </row>
    <row r="128" spans="1:33" hidden="1">
      <c r="A128" s="44" t="s">
        <v>18</v>
      </c>
      <c r="B128" s="44"/>
      <c r="C128" s="95">
        <v>1109915.5774999433</v>
      </c>
      <c r="D128" s="37"/>
      <c r="E128" s="37"/>
      <c r="F128" s="35">
        <f>I128</f>
        <v>112036.90433211296</v>
      </c>
      <c r="G128" s="37"/>
      <c r="H128" s="37"/>
      <c r="I128" s="87">
        <v>112036.90433211296</v>
      </c>
      <c r="J128" s="88"/>
      <c r="K128" s="138"/>
      <c r="L128" s="88"/>
      <c r="M128" s="87">
        <v>112036.90433211296</v>
      </c>
      <c r="N128" s="88"/>
      <c r="O128" s="88"/>
      <c r="P128" s="88"/>
      <c r="Q128" s="88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G128" s="23"/>
    </row>
    <row r="129" spans="1:33" ht="16.5" hidden="1" thickBot="1">
      <c r="A129" s="44" t="s">
        <v>45</v>
      </c>
      <c r="B129" s="44"/>
      <c r="C129" s="89">
        <f>C127+C128</f>
        <v>89883755.357599422</v>
      </c>
      <c r="D129" s="38"/>
      <c r="E129" s="38"/>
      <c r="F129" s="38">
        <f>F127+F128</f>
        <v>7452446.9043321125</v>
      </c>
      <c r="G129" s="38"/>
      <c r="H129" s="38"/>
      <c r="I129" s="38">
        <f>SUM(I127:I128)</f>
        <v>8266875.9043321125</v>
      </c>
      <c r="J129" s="38"/>
      <c r="K129" s="38"/>
      <c r="L129" s="38"/>
      <c r="M129" s="38">
        <f>SUM(M127:M128)</f>
        <v>8461100.9043321125</v>
      </c>
      <c r="N129" s="38"/>
      <c r="O129" s="38"/>
      <c r="P129" s="38"/>
      <c r="Q129" s="38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G129" s="23"/>
    </row>
    <row r="130" spans="1:33" hidden="1">
      <c r="A130" s="44"/>
      <c r="B130" s="91"/>
      <c r="C130" s="53"/>
      <c r="D130" s="44" t="s">
        <v>14</v>
      </c>
      <c r="E130" s="53"/>
      <c r="G130" s="44" t="s">
        <v>14</v>
      </c>
      <c r="H130" s="44"/>
      <c r="K130" s="3" t="s">
        <v>14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G130" s="23"/>
    </row>
    <row r="131" spans="1:33" hidden="1">
      <c r="A131" s="52" t="s">
        <v>50</v>
      </c>
      <c r="B131" s="44"/>
      <c r="C131" s="44"/>
      <c r="D131" s="53"/>
      <c r="E131" s="53"/>
      <c r="F131" s="44"/>
      <c r="G131" s="53"/>
      <c r="H131" s="44"/>
      <c r="I131" s="44"/>
      <c r="J131" s="44"/>
      <c r="K131" s="53"/>
      <c r="L131" s="44"/>
      <c r="M131" s="44"/>
      <c r="N131" s="44"/>
      <c r="O131" s="44"/>
      <c r="P131" s="44"/>
      <c r="Q131" s="44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G131" s="23"/>
    </row>
    <row r="132" spans="1:33" hidden="1">
      <c r="A132" s="44" t="s">
        <v>47</v>
      </c>
      <c r="B132" s="44"/>
      <c r="C132" s="44"/>
      <c r="D132" s="53"/>
      <c r="E132" s="53"/>
      <c r="F132" s="44"/>
      <c r="G132" s="53"/>
      <c r="H132" s="44"/>
      <c r="I132" s="44"/>
      <c r="J132" s="44"/>
      <c r="K132" s="53"/>
      <c r="L132" s="44"/>
      <c r="M132" s="44"/>
      <c r="N132" s="44"/>
      <c r="O132" s="44"/>
      <c r="P132" s="44"/>
      <c r="Q132" s="44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G132" s="23"/>
    </row>
    <row r="133" spans="1:33" hidden="1">
      <c r="A133" s="57"/>
      <c r="B133" s="44"/>
      <c r="C133" s="44"/>
      <c r="D133" s="53"/>
      <c r="E133" s="53"/>
      <c r="F133" s="44"/>
      <c r="G133" s="53"/>
      <c r="H133" s="44"/>
      <c r="I133" s="44"/>
      <c r="J133" s="44"/>
      <c r="K133" s="53"/>
      <c r="L133" s="44"/>
      <c r="M133" s="44"/>
      <c r="N133" s="44"/>
      <c r="O133" s="44"/>
      <c r="P133" s="44"/>
      <c r="Q133" s="44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G133" s="23"/>
    </row>
    <row r="134" spans="1:33" hidden="1">
      <c r="A134" s="44" t="s">
        <v>28</v>
      </c>
      <c r="B134" s="44"/>
      <c r="C134" s="53">
        <v>995.23225806451603</v>
      </c>
      <c r="D134" s="59">
        <v>6</v>
      </c>
      <c r="E134" s="44"/>
      <c r="F134" s="21">
        <f>ROUND(D134*$C134,0)</f>
        <v>5971</v>
      </c>
      <c r="G134" s="59">
        <f>$G$89</f>
        <v>7.75</v>
      </c>
      <c r="H134" s="44"/>
      <c r="I134" s="21">
        <f>ROUND(G134*C134,0)</f>
        <v>7713</v>
      </c>
      <c r="J134" s="21"/>
      <c r="K134" s="59">
        <f>$K$89</f>
        <v>7.75</v>
      </c>
      <c r="L134" s="21"/>
      <c r="M134" s="21">
        <f>ROUND(K134*C134,0)</f>
        <v>7713</v>
      </c>
      <c r="N134" s="21"/>
      <c r="O134" s="21"/>
      <c r="P134" s="21"/>
      <c r="Q134" s="2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G134" s="23"/>
    </row>
    <row r="135" spans="1:33" hidden="1">
      <c r="A135" s="44" t="s">
        <v>30</v>
      </c>
      <c r="B135" s="44"/>
      <c r="C135" s="53">
        <v>563242.07586769864</v>
      </c>
      <c r="D135" s="63">
        <v>5.9489999999999998</v>
      </c>
      <c r="E135" s="44" t="s">
        <v>15</v>
      </c>
      <c r="F135" s="21">
        <f>ROUND(D135*$C135/100,0)</f>
        <v>33507</v>
      </c>
      <c r="G135" s="63">
        <f>$G$90</f>
        <v>6.548</v>
      </c>
      <c r="H135" s="44" t="s">
        <v>15</v>
      </c>
      <c r="I135" s="21">
        <f>ROUND(C135*G135/100,0)</f>
        <v>36881</v>
      </c>
      <c r="J135" s="21"/>
      <c r="K135" s="63">
        <f>$K$90</f>
        <v>6.7170000000000005</v>
      </c>
      <c r="L135" s="21"/>
      <c r="M135" s="21">
        <f>ROUND(C135*K135/100,0)</f>
        <v>37833</v>
      </c>
      <c r="N135" s="21"/>
      <c r="O135" s="21"/>
      <c r="P135" s="21"/>
      <c r="Q135" s="2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G135" s="23"/>
    </row>
    <row r="136" spans="1:33" hidden="1">
      <c r="A136" s="44" t="s">
        <v>32</v>
      </c>
      <c r="B136" s="44"/>
      <c r="C136" s="53">
        <v>1663533.139932974</v>
      </c>
      <c r="D136" s="63">
        <v>9.4159999999999986</v>
      </c>
      <c r="E136" s="44" t="s">
        <v>15</v>
      </c>
      <c r="F136" s="21">
        <f>ROUND(D136*$C136/100,0)</f>
        <v>156638</v>
      </c>
      <c r="G136" s="63">
        <f>$G$91</f>
        <v>10.35</v>
      </c>
      <c r="H136" s="44" t="s">
        <v>15</v>
      </c>
      <c r="I136" s="21">
        <f>ROUND(C136*G136/100,0)</f>
        <v>172176</v>
      </c>
      <c r="J136" s="21"/>
      <c r="K136" s="63">
        <f>$K$91</f>
        <v>10.613</v>
      </c>
      <c r="L136" s="21"/>
      <c r="M136" s="21">
        <f>ROUND(C136*K136/100,0)</f>
        <v>176551</v>
      </c>
      <c r="N136" s="21"/>
      <c r="O136" s="21"/>
      <c r="P136" s="21"/>
      <c r="Q136" s="2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G136" s="23"/>
    </row>
    <row r="137" spans="1:33" hidden="1">
      <c r="A137" s="44" t="s">
        <v>34</v>
      </c>
      <c r="B137" s="44"/>
      <c r="C137" s="53">
        <v>4598.5</v>
      </c>
      <c r="D137" s="59">
        <v>1.65</v>
      </c>
      <c r="E137" s="44"/>
      <c r="F137" s="21">
        <f>ROUND(D137*$C137,0)</f>
        <v>7588</v>
      </c>
      <c r="G137" s="59">
        <f>$G$92</f>
        <v>1.74</v>
      </c>
      <c r="H137" s="44"/>
      <c r="I137" s="21">
        <f t="shared" ref="I137:I138" si="10">ROUND(G137*C137,0)</f>
        <v>8001</v>
      </c>
      <c r="J137" s="21"/>
      <c r="K137" s="59">
        <f>$K$92</f>
        <v>1.78</v>
      </c>
      <c r="L137" s="21"/>
      <c r="M137" s="21">
        <f>ROUND(K137*C137,0)</f>
        <v>8185</v>
      </c>
      <c r="N137" s="21"/>
      <c r="O137" s="21"/>
      <c r="P137" s="21"/>
      <c r="Q137" s="2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G137" s="23"/>
    </row>
    <row r="138" spans="1:33" hidden="1">
      <c r="A138" s="69" t="s">
        <v>36</v>
      </c>
      <c r="B138" s="69"/>
      <c r="C138" s="53">
        <v>605</v>
      </c>
      <c r="D138" s="59">
        <v>3.2</v>
      </c>
      <c r="E138" s="69"/>
      <c r="F138" s="21">
        <f>ROUND(D138*$C138,0)</f>
        <v>1936</v>
      </c>
      <c r="G138" s="59">
        <f>$G$93</f>
        <v>3.4</v>
      </c>
      <c r="H138" s="69"/>
      <c r="I138" s="21">
        <f t="shared" si="10"/>
        <v>2057</v>
      </c>
      <c r="J138" s="21"/>
      <c r="K138" s="59">
        <f>$K$93</f>
        <v>3.5</v>
      </c>
      <c r="L138" s="21"/>
      <c r="M138" s="21">
        <f>ROUND(K138*C138,0)</f>
        <v>2118</v>
      </c>
      <c r="N138" s="21"/>
      <c r="O138" s="21"/>
      <c r="P138" s="21"/>
      <c r="Q138" s="2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G138" s="23"/>
    </row>
    <row r="139" spans="1:33" hidden="1">
      <c r="A139" s="69" t="s">
        <v>38</v>
      </c>
      <c r="B139" s="69"/>
      <c r="C139" s="53">
        <v>55.5</v>
      </c>
      <c r="D139" s="73">
        <v>-1.65</v>
      </c>
      <c r="E139" s="69"/>
      <c r="F139" s="21">
        <f>ROUND(D139*$C139,0)</f>
        <v>-92</v>
      </c>
      <c r="G139" s="73">
        <f>$G$94</f>
        <v>-1.74</v>
      </c>
      <c r="H139" s="69"/>
      <c r="I139" s="21">
        <f>ROUND(G139*C139,0)</f>
        <v>-97</v>
      </c>
      <c r="J139" s="21"/>
      <c r="K139" s="73">
        <f>$K$94</f>
        <v>-1.78</v>
      </c>
      <c r="L139" s="21"/>
      <c r="M139" s="21">
        <f>ROUND(K139*C139,0)</f>
        <v>-99</v>
      </c>
      <c r="N139" s="21"/>
      <c r="O139" s="21"/>
      <c r="P139" s="21"/>
      <c r="Q139" s="2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G139" s="23"/>
    </row>
    <row r="140" spans="1:33" hidden="1">
      <c r="A140" s="44" t="s">
        <v>44</v>
      </c>
      <c r="B140" s="84"/>
      <c r="C140" s="53">
        <f>SUM(C135:C136)</f>
        <v>2226775.2158006728</v>
      </c>
      <c r="D140" s="85"/>
      <c r="E140" s="21"/>
      <c r="F140" s="21">
        <f>SUM(F134:F139)</f>
        <v>205548</v>
      </c>
      <c r="G140" s="85"/>
      <c r="H140" s="21"/>
      <c r="I140" s="21">
        <f>SUM(I134:I139)</f>
        <v>226731</v>
      </c>
      <c r="J140" s="21"/>
      <c r="K140" s="21"/>
      <c r="L140" s="21"/>
      <c r="M140" s="21">
        <f>SUM(M134:M139)</f>
        <v>232301</v>
      </c>
      <c r="N140" s="21"/>
      <c r="O140" s="21"/>
      <c r="P140" s="21"/>
      <c r="Q140" s="2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G140" s="23"/>
    </row>
    <row r="141" spans="1:33" hidden="1">
      <c r="A141" s="44" t="s">
        <v>18</v>
      </c>
      <c r="B141" s="96"/>
      <c r="C141" s="95">
        <v>28355.575910563297</v>
      </c>
      <c r="D141" s="37"/>
      <c r="E141" s="37"/>
      <c r="F141" s="35">
        <f>I141</f>
        <v>3166.5031041856219</v>
      </c>
      <c r="G141" s="37"/>
      <c r="H141" s="37"/>
      <c r="I141" s="35">
        <v>3166.5031041856219</v>
      </c>
      <c r="J141" s="36"/>
      <c r="K141" s="138"/>
      <c r="L141" s="36"/>
      <c r="M141" s="35">
        <v>3166.5031041856219</v>
      </c>
      <c r="N141" s="36"/>
      <c r="O141" s="36"/>
      <c r="P141" s="36"/>
      <c r="Q141" s="36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G141" s="23"/>
    </row>
    <row r="142" spans="1:33" ht="16.5" hidden="1" thickBot="1">
      <c r="A142" s="44" t="s">
        <v>45</v>
      </c>
      <c r="B142" s="44"/>
      <c r="C142" s="89">
        <f>C140+C141</f>
        <v>2255130.7917112359</v>
      </c>
      <c r="D142" s="38"/>
      <c r="E142" s="38"/>
      <c r="F142" s="38">
        <f>F140+F141</f>
        <v>208714.50310418563</v>
      </c>
      <c r="G142" s="38"/>
      <c r="H142" s="38"/>
      <c r="I142" s="38">
        <f>I140+I141</f>
        <v>229897.50310418563</v>
      </c>
      <c r="J142" s="38"/>
      <c r="K142" s="38"/>
      <c r="L142" s="38"/>
      <c r="M142" s="38">
        <f>M140+M141</f>
        <v>235467.50310418563</v>
      </c>
      <c r="N142" s="38"/>
      <c r="O142" s="38"/>
      <c r="P142" s="38"/>
      <c r="Q142" s="38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G142" s="23"/>
    </row>
    <row r="143" spans="1:33" hidden="1">
      <c r="A143" s="44"/>
      <c r="B143" s="91"/>
      <c r="C143" s="53"/>
      <c r="D143" s="44" t="s">
        <v>14</v>
      </c>
      <c r="E143" s="53"/>
      <c r="G143" s="44" t="s">
        <v>14</v>
      </c>
      <c r="H143" s="44"/>
      <c r="K143" s="3" t="s">
        <v>14</v>
      </c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G143" s="23"/>
    </row>
    <row r="144" spans="1:33" hidden="1">
      <c r="A144" s="52" t="s">
        <v>51</v>
      </c>
      <c r="B144" s="44"/>
      <c r="C144" s="44"/>
      <c r="D144" s="53"/>
      <c r="E144" s="53"/>
      <c r="F144" s="44"/>
      <c r="G144" s="53"/>
      <c r="H144" s="44"/>
      <c r="I144" s="44"/>
      <c r="J144" s="44"/>
      <c r="K144" s="53"/>
      <c r="L144" s="44"/>
      <c r="M144" s="44"/>
      <c r="N144" s="44"/>
      <c r="O144" s="44"/>
      <c r="P144" s="44"/>
      <c r="Q144" s="44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G144" s="23"/>
    </row>
    <row r="145" spans="1:33" hidden="1">
      <c r="A145" s="44" t="s">
        <v>47</v>
      </c>
      <c r="B145" s="44"/>
      <c r="C145" s="44"/>
      <c r="D145" s="53"/>
      <c r="E145" s="53"/>
      <c r="F145" s="44"/>
      <c r="G145" s="53"/>
      <c r="H145" s="44"/>
      <c r="I145" s="44"/>
      <c r="J145" s="44"/>
      <c r="K145" s="53"/>
      <c r="L145" s="44"/>
      <c r="M145" s="44"/>
      <c r="N145" s="44"/>
      <c r="O145" s="44"/>
      <c r="P145" s="44"/>
      <c r="Q145" s="44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G145" s="23"/>
    </row>
    <row r="146" spans="1:33" hidden="1">
      <c r="A146" s="57"/>
      <c r="B146" s="44"/>
      <c r="C146" s="44"/>
      <c r="D146" s="53"/>
      <c r="E146" s="53"/>
      <c r="F146" s="44"/>
      <c r="G146" s="53"/>
      <c r="H146" s="44"/>
      <c r="I146" s="44"/>
      <c r="J146" s="44"/>
      <c r="K146" s="53"/>
      <c r="L146" s="44"/>
      <c r="M146" s="44"/>
      <c r="N146" s="44"/>
      <c r="O146" s="44"/>
      <c r="P146" s="44"/>
      <c r="Q146" s="44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G146" s="23"/>
    </row>
    <row r="147" spans="1:33" hidden="1">
      <c r="A147" s="44" t="s">
        <v>28</v>
      </c>
      <c r="B147" s="44"/>
      <c r="C147" s="53">
        <v>205</v>
      </c>
      <c r="D147" s="59">
        <v>6</v>
      </c>
      <c r="E147" s="44"/>
      <c r="F147" s="21">
        <f>ROUND(D147*$C147,0)</f>
        <v>1230</v>
      </c>
      <c r="G147" s="59">
        <f>$G$89</f>
        <v>7.75</v>
      </c>
      <c r="H147" s="44"/>
      <c r="I147" s="21">
        <f>ROUND(G147*C147,0)</f>
        <v>1589</v>
      </c>
      <c r="J147" s="21"/>
      <c r="K147" s="59">
        <f>$K$89</f>
        <v>7.75</v>
      </c>
      <c r="L147" s="21"/>
      <c r="M147" s="21">
        <f>ROUND(K147*C147,0)</f>
        <v>1589</v>
      </c>
      <c r="N147" s="21"/>
      <c r="O147" s="21"/>
      <c r="P147" s="21"/>
      <c r="Q147" s="2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G147" s="23"/>
    </row>
    <row r="148" spans="1:33" hidden="1">
      <c r="A148" s="44" t="s">
        <v>30</v>
      </c>
      <c r="B148" s="44"/>
      <c r="C148" s="53">
        <v>121486</v>
      </c>
      <c r="D148" s="63">
        <v>5.9489999999999998</v>
      </c>
      <c r="E148" s="44" t="s">
        <v>15</v>
      </c>
      <c r="F148" s="21">
        <f>ROUND(D148*$C148/100,0)</f>
        <v>7227</v>
      </c>
      <c r="G148" s="63">
        <f>$G$90</f>
        <v>6.548</v>
      </c>
      <c r="H148" s="44" t="s">
        <v>15</v>
      </c>
      <c r="I148" s="21">
        <f>ROUND(C148*G148/100,0)</f>
        <v>7955</v>
      </c>
      <c r="J148" s="21"/>
      <c r="K148" s="63">
        <f>$K$90</f>
        <v>6.7170000000000005</v>
      </c>
      <c r="L148" s="21"/>
      <c r="M148" s="21">
        <f>ROUND(C148*K148/100,0)</f>
        <v>8160</v>
      </c>
      <c r="N148" s="21"/>
      <c r="O148" s="21"/>
      <c r="P148" s="21"/>
      <c r="Q148" s="2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G148" s="23"/>
    </row>
    <row r="149" spans="1:33" hidden="1">
      <c r="A149" s="44" t="s">
        <v>32</v>
      </c>
      <c r="B149" s="44"/>
      <c r="C149" s="53">
        <v>275577</v>
      </c>
      <c r="D149" s="63">
        <v>9.4159999999999986</v>
      </c>
      <c r="E149" s="44" t="s">
        <v>15</v>
      </c>
      <c r="F149" s="21">
        <f>ROUND(D149*$C149/100,0)</f>
        <v>25948</v>
      </c>
      <c r="G149" s="63">
        <f>$G$91</f>
        <v>10.35</v>
      </c>
      <c r="H149" s="44" t="s">
        <v>15</v>
      </c>
      <c r="I149" s="21">
        <f>ROUND(C149*G149/100,0)</f>
        <v>28522</v>
      </c>
      <c r="J149" s="21"/>
      <c r="K149" s="63">
        <f>$K$91</f>
        <v>10.613</v>
      </c>
      <c r="L149" s="21"/>
      <c r="M149" s="21">
        <f>ROUND(C149*K149/100,0)</f>
        <v>29247</v>
      </c>
      <c r="N149" s="21"/>
      <c r="O149" s="21"/>
      <c r="P149" s="21"/>
      <c r="Q149" s="2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G149" s="23"/>
    </row>
    <row r="150" spans="1:33" hidden="1">
      <c r="A150" s="44" t="s">
        <v>34</v>
      </c>
      <c r="B150" s="44"/>
      <c r="C150" s="53">
        <v>707.5</v>
      </c>
      <c r="D150" s="59">
        <v>1.65</v>
      </c>
      <c r="E150" s="44"/>
      <c r="F150" s="21">
        <f>ROUND(D150*$C150,0)</f>
        <v>1167</v>
      </c>
      <c r="G150" s="59">
        <f>$G$92</f>
        <v>1.74</v>
      </c>
      <c r="H150" s="44"/>
      <c r="I150" s="21">
        <f t="shared" ref="I150:I151" si="11">ROUND(G150*C150,0)</f>
        <v>1231</v>
      </c>
      <c r="J150" s="21"/>
      <c r="K150" s="59">
        <f>$K$92</f>
        <v>1.78</v>
      </c>
      <c r="L150" s="21"/>
      <c r="M150" s="21">
        <f>ROUND(K150*C150,0)</f>
        <v>1259</v>
      </c>
      <c r="N150" s="21"/>
      <c r="O150" s="21"/>
      <c r="P150" s="21"/>
      <c r="Q150" s="2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G150" s="23"/>
    </row>
    <row r="151" spans="1:33" hidden="1">
      <c r="A151" s="69" t="s">
        <v>36</v>
      </c>
      <c r="B151" s="69"/>
      <c r="C151" s="53">
        <v>98</v>
      </c>
      <c r="D151" s="59">
        <v>3.2</v>
      </c>
      <c r="E151" s="69"/>
      <c r="F151" s="21">
        <f>ROUND(D151*$C151,0)</f>
        <v>314</v>
      </c>
      <c r="G151" s="59">
        <f>$G$93</f>
        <v>3.4</v>
      </c>
      <c r="H151" s="69"/>
      <c r="I151" s="21">
        <f t="shared" si="11"/>
        <v>333</v>
      </c>
      <c r="J151" s="21"/>
      <c r="K151" s="59">
        <f>$K$93</f>
        <v>3.5</v>
      </c>
      <c r="L151" s="21"/>
      <c r="M151" s="21">
        <f>ROUND(K151*C151,0)</f>
        <v>343</v>
      </c>
      <c r="N151" s="21"/>
      <c r="O151" s="21"/>
      <c r="P151" s="21"/>
      <c r="Q151" s="2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G151" s="23"/>
    </row>
    <row r="152" spans="1:33" hidden="1">
      <c r="A152" s="69" t="s">
        <v>38</v>
      </c>
      <c r="B152" s="69"/>
      <c r="C152" s="53">
        <v>15</v>
      </c>
      <c r="D152" s="73">
        <v>-1.65</v>
      </c>
      <c r="E152" s="69"/>
      <c r="F152" s="21">
        <f>ROUND(D152*$C152,0)</f>
        <v>-25</v>
      </c>
      <c r="G152" s="73">
        <f>$G$94</f>
        <v>-1.74</v>
      </c>
      <c r="H152" s="69"/>
      <c r="I152" s="21">
        <f>ROUND(G152*C152,0)</f>
        <v>-26</v>
      </c>
      <c r="J152" s="21"/>
      <c r="K152" s="73">
        <f>$K$94</f>
        <v>-1.78</v>
      </c>
      <c r="L152" s="21"/>
      <c r="M152" s="21">
        <f>ROUND(K152*C152,0)</f>
        <v>-27</v>
      </c>
      <c r="N152" s="21"/>
      <c r="O152" s="21"/>
      <c r="P152" s="21"/>
      <c r="Q152" s="2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G152" s="23"/>
    </row>
    <row r="153" spans="1:33" hidden="1">
      <c r="A153" s="44" t="s">
        <v>44</v>
      </c>
      <c r="B153" s="44"/>
      <c r="C153" s="53">
        <f>SUM(C148:C149)</f>
        <v>397063</v>
      </c>
      <c r="D153" s="85"/>
      <c r="E153" s="21"/>
      <c r="F153" s="21">
        <f>SUM(F147:F152)</f>
        <v>35861</v>
      </c>
      <c r="G153" s="85"/>
      <c r="H153" s="21"/>
      <c r="I153" s="21">
        <f>SUM(I147:I152)</f>
        <v>39604</v>
      </c>
      <c r="J153" s="21"/>
      <c r="K153" s="21"/>
      <c r="L153" s="21"/>
      <c r="M153" s="21">
        <f>SUM(M147:M152)</f>
        <v>40571</v>
      </c>
      <c r="N153" s="21"/>
      <c r="O153" s="21"/>
      <c r="P153" s="21"/>
      <c r="Q153" s="2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G153" s="23"/>
    </row>
    <row r="154" spans="1:33" hidden="1">
      <c r="A154" s="44" t="s">
        <v>18</v>
      </c>
      <c r="B154" s="44"/>
      <c r="C154" s="95">
        <v>5143.445167760472</v>
      </c>
      <c r="D154" s="37"/>
      <c r="E154" s="37"/>
      <c r="F154" s="35">
        <f>I154</f>
        <v>561.58818784280481</v>
      </c>
      <c r="G154" s="37"/>
      <c r="H154" s="37"/>
      <c r="I154" s="35">
        <v>561.58818784280481</v>
      </c>
      <c r="J154" s="36"/>
      <c r="K154" s="138"/>
      <c r="L154" s="36"/>
      <c r="M154" s="35">
        <v>561.58818784280481</v>
      </c>
      <c r="N154" s="36"/>
      <c r="O154" s="36"/>
      <c r="P154" s="36"/>
      <c r="Q154" s="36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G154" s="23"/>
    </row>
    <row r="155" spans="1:33" ht="16.5" hidden="1" thickBot="1">
      <c r="A155" s="44" t="s">
        <v>45</v>
      </c>
      <c r="B155" s="44"/>
      <c r="C155" s="89">
        <f>C153+C154</f>
        <v>402206.44516776048</v>
      </c>
      <c r="D155" s="38"/>
      <c r="E155" s="38"/>
      <c r="F155" s="38">
        <f>F153+F154</f>
        <v>36422.588187842804</v>
      </c>
      <c r="G155" s="38"/>
      <c r="H155" s="38"/>
      <c r="I155" s="38">
        <f>I153+I154</f>
        <v>40165.588187842804</v>
      </c>
      <c r="J155" s="38"/>
      <c r="K155" s="38"/>
      <c r="L155" s="38"/>
      <c r="M155" s="38">
        <f>M153+M154</f>
        <v>41132.588187842804</v>
      </c>
      <c r="N155" s="38"/>
      <c r="O155" s="38"/>
      <c r="P155" s="38"/>
      <c r="Q155" s="38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G155" s="23"/>
    </row>
    <row r="156" spans="1:33">
      <c r="A156" s="44"/>
      <c r="B156" s="91"/>
      <c r="C156" s="53"/>
      <c r="D156" s="44" t="s">
        <v>14</v>
      </c>
      <c r="E156" s="53"/>
      <c r="G156" s="44" t="s">
        <v>14</v>
      </c>
      <c r="H156" s="44"/>
      <c r="K156" s="3" t="s">
        <v>14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G156" s="23"/>
    </row>
    <row r="157" spans="1:33">
      <c r="A157" s="52" t="s">
        <v>52</v>
      </c>
      <c r="B157" s="44"/>
      <c r="C157" s="44" t="s">
        <v>14</v>
      </c>
      <c r="D157" s="21"/>
      <c r="E157" s="21"/>
      <c r="F157" s="44" t="s">
        <v>14</v>
      </c>
      <c r="G157" s="21"/>
      <c r="H157" s="44"/>
      <c r="I157" s="44"/>
      <c r="J157" s="44"/>
      <c r="K157" s="21"/>
      <c r="L157" s="44"/>
      <c r="M157" s="44"/>
      <c r="N157" s="44"/>
      <c r="O157" s="54" t="s">
        <v>53</v>
      </c>
      <c r="P157" s="384" t="s">
        <v>351</v>
      </c>
      <c r="Q157" s="384" t="s">
        <v>350</v>
      </c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G157" s="23"/>
    </row>
    <row r="158" spans="1:33">
      <c r="A158" s="44" t="s">
        <v>54</v>
      </c>
      <c r="B158" s="44"/>
      <c r="C158" s="44"/>
      <c r="D158" s="21"/>
      <c r="E158" s="21"/>
      <c r="F158" s="44"/>
      <c r="G158" s="21"/>
      <c r="H158" s="44"/>
      <c r="I158" s="44"/>
      <c r="J158" s="44"/>
      <c r="K158" s="21"/>
      <c r="L158" s="44"/>
      <c r="M158" s="44"/>
      <c r="N158" s="44"/>
      <c r="O158" s="55" t="s">
        <v>25</v>
      </c>
      <c r="P158" s="97">
        <f>I197</f>
        <v>49430454.891159162</v>
      </c>
      <c r="Q158" s="385">
        <f>M197</f>
        <v>50590493.891159162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G158" s="23"/>
    </row>
    <row r="159" spans="1:33">
      <c r="A159" s="44"/>
      <c r="B159" s="44"/>
      <c r="C159" s="44"/>
      <c r="D159" s="21"/>
      <c r="E159" s="21"/>
      <c r="F159" s="44"/>
      <c r="G159" s="21"/>
      <c r="H159" s="44"/>
      <c r="I159" s="44"/>
      <c r="J159" s="44"/>
      <c r="K159" s="21"/>
      <c r="L159" s="44"/>
      <c r="M159" s="44"/>
      <c r="N159" s="44"/>
      <c r="O159" s="55" t="s">
        <v>26</v>
      </c>
      <c r="P159" s="58">
        <f>SUM(I161:I162)+SUM(I165:I166)+SUM(I182:I183)</f>
        <v>2572047</v>
      </c>
      <c r="Q159" s="58">
        <f>SUM(M161:M162)+SUM(M165:M166)+SUM(M182:M183)</f>
        <v>2633138</v>
      </c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G159" s="23"/>
    </row>
    <row r="160" spans="1:33">
      <c r="A160" s="44" t="s">
        <v>55</v>
      </c>
      <c r="B160" s="44"/>
      <c r="C160" s="44"/>
      <c r="D160" s="21"/>
      <c r="E160" s="21"/>
      <c r="F160" s="44"/>
      <c r="G160" s="21"/>
      <c r="H160" s="44"/>
      <c r="I160" s="44"/>
      <c r="J160" s="44"/>
      <c r="K160" s="21"/>
      <c r="L160" s="44"/>
      <c r="M160" s="44"/>
      <c r="N160" s="44"/>
      <c r="O160" s="60" t="s">
        <v>29</v>
      </c>
      <c r="P160" s="61">
        <f>'NPC Spread'!E33</f>
        <v>17436484.683537412</v>
      </c>
      <c r="Q160" s="387">
        <f>P160</f>
        <v>17436484.683537412</v>
      </c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G160" s="23"/>
    </row>
    <row r="161" spans="1:40">
      <c r="A161" s="44" t="s">
        <v>56</v>
      </c>
      <c r="B161" s="44"/>
      <c r="C161" s="53">
        <f>C438</f>
        <v>2</v>
      </c>
      <c r="D161" s="59">
        <v>104.52000000000001</v>
      </c>
      <c r="E161" s="21"/>
      <c r="F161" s="21">
        <f t="shared" ref="F161:I163" si="12">F407</f>
        <v>209</v>
      </c>
      <c r="G161" s="59">
        <v>117.12</v>
      </c>
      <c r="H161" s="44"/>
      <c r="I161" s="21">
        <f t="shared" si="12"/>
        <v>234</v>
      </c>
      <c r="J161" s="21"/>
      <c r="K161" s="72">
        <v>119.88</v>
      </c>
      <c r="L161" s="21"/>
      <c r="M161" s="21">
        <f t="shared" ref="M161:M163" si="13">M407</f>
        <v>240</v>
      </c>
      <c r="N161" s="21"/>
      <c r="O161" s="64" t="s">
        <v>31</v>
      </c>
      <c r="P161" s="65">
        <f>P158-SUM(P159:P160)</f>
        <v>29421923.207621749</v>
      </c>
      <c r="Q161" s="65">
        <f>Q158-SUM(Q159:Q160)</f>
        <v>30520871.207621749</v>
      </c>
      <c r="S161" s="98"/>
      <c r="U161" s="98"/>
      <c r="V161" s="98"/>
      <c r="AG161" s="2"/>
      <c r="AH161" s="2"/>
      <c r="AI161" s="2"/>
      <c r="AJ161" s="2"/>
      <c r="AK161" s="2"/>
      <c r="AL161" s="2"/>
      <c r="AN161" s="23"/>
    </row>
    <row r="162" spans="1:40">
      <c r="A162" s="44" t="s">
        <v>57</v>
      </c>
      <c r="B162" s="44"/>
      <c r="C162" s="53">
        <f>C408</f>
        <v>82.084931506849301</v>
      </c>
      <c r="D162" s="59">
        <v>155.76</v>
      </c>
      <c r="E162" s="21"/>
      <c r="F162" s="21">
        <f t="shared" si="12"/>
        <v>12786</v>
      </c>
      <c r="G162" s="59">
        <v>174.48</v>
      </c>
      <c r="H162" s="44"/>
      <c r="I162" s="21">
        <f t="shared" si="12"/>
        <v>14322</v>
      </c>
      <c r="J162" s="21"/>
      <c r="K162" s="72">
        <v>178.68</v>
      </c>
      <c r="L162" s="21"/>
      <c r="M162" s="21">
        <f t="shared" si="13"/>
        <v>14666</v>
      </c>
      <c r="N162" s="21"/>
      <c r="O162" s="55" t="s">
        <v>33</v>
      </c>
      <c r="P162" s="67">
        <f>C169/12</f>
        <v>19046.041792326934</v>
      </c>
      <c r="Q162" s="386"/>
      <c r="R162" s="23"/>
      <c r="S162" s="99"/>
      <c r="T162" s="23"/>
      <c r="U162" s="23"/>
      <c r="V162" s="99"/>
      <c r="W162" s="66"/>
      <c r="X162" s="23"/>
      <c r="Y162" s="23"/>
      <c r="AG162" s="2"/>
      <c r="AH162" s="2"/>
      <c r="AI162" s="2"/>
      <c r="AJ162" s="2"/>
      <c r="AK162" s="2"/>
      <c r="AL162" s="2"/>
      <c r="AN162" s="23"/>
    </row>
    <row r="163" spans="1:40">
      <c r="A163" s="44" t="s">
        <v>58</v>
      </c>
      <c r="B163" s="44"/>
      <c r="C163" s="53">
        <f>C409</f>
        <v>2770.9452054794501</v>
      </c>
      <c r="D163" s="59">
        <v>11.040000000000001</v>
      </c>
      <c r="E163" s="21"/>
      <c r="F163" s="21">
        <f t="shared" si="12"/>
        <v>30591</v>
      </c>
      <c r="G163" s="59">
        <v>12.24</v>
      </c>
      <c r="H163" s="44"/>
      <c r="I163" s="21">
        <f t="shared" si="12"/>
        <v>33916</v>
      </c>
      <c r="J163" s="21"/>
      <c r="K163" s="72">
        <v>12.48</v>
      </c>
      <c r="L163" s="21"/>
      <c r="M163" s="21">
        <f t="shared" si="13"/>
        <v>34581</v>
      </c>
      <c r="N163" s="21"/>
      <c r="O163" s="55" t="s">
        <v>35</v>
      </c>
      <c r="P163" s="67">
        <f>C197</f>
        <v>536266600.35221505</v>
      </c>
      <c r="Q163" s="386"/>
      <c r="R163" s="23"/>
      <c r="S163" s="99"/>
      <c r="T163" s="23"/>
      <c r="U163" s="23"/>
      <c r="V163" s="99"/>
      <c r="W163" s="66"/>
      <c r="X163" s="23"/>
      <c r="Y163" s="23"/>
      <c r="AG163" s="2"/>
      <c r="AH163" s="2"/>
      <c r="AI163" s="2"/>
      <c r="AJ163" s="2"/>
      <c r="AK163" s="2"/>
      <c r="AL163" s="2"/>
      <c r="AN163" s="23"/>
    </row>
    <row r="164" spans="1:40">
      <c r="A164" s="44" t="s">
        <v>59</v>
      </c>
      <c r="B164" s="44"/>
      <c r="C164" s="100"/>
      <c r="D164" s="21"/>
      <c r="E164" s="21"/>
      <c r="F164" s="44"/>
      <c r="G164" s="21"/>
      <c r="H164" s="44"/>
      <c r="I164" s="44"/>
      <c r="J164" s="44"/>
      <c r="K164" s="21"/>
      <c r="L164" s="44"/>
      <c r="M164" s="44"/>
      <c r="N164" s="44"/>
      <c r="O164" s="70" t="s">
        <v>37</v>
      </c>
      <c r="P164" s="71">
        <f>P161/P162</f>
        <v>1544.7788852104136</v>
      </c>
      <c r="Q164" s="71">
        <f>Q161/P162</f>
        <v>1602.4784330735677</v>
      </c>
      <c r="R164" s="23"/>
      <c r="S164" s="99"/>
      <c r="T164" s="23"/>
      <c r="U164" s="23"/>
      <c r="V164" s="99"/>
      <c r="W164" s="66"/>
      <c r="X164" s="23"/>
      <c r="Y164" s="23"/>
      <c r="AG164" s="2"/>
      <c r="AH164" s="2"/>
      <c r="AI164" s="2"/>
      <c r="AJ164" s="2"/>
      <c r="AK164" s="2"/>
      <c r="AL164" s="2"/>
      <c r="AN164" s="23"/>
    </row>
    <row r="165" spans="1:40">
      <c r="A165" s="44" t="s">
        <v>56</v>
      </c>
      <c r="B165" s="44"/>
      <c r="C165" s="100">
        <f>C206+C319</f>
        <v>166474.82968162166</v>
      </c>
      <c r="D165" s="59">
        <v>8.7100000000000009</v>
      </c>
      <c r="E165" s="102"/>
      <c r="F165" s="103">
        <f>F206+F319</f>
        <v>1449996</v>
      </c>
      <c r="G165" s="59">
        <v>9.76</v>
      </c>
      <c r="H165" s="104"/>
      <c r="I165" s="103">
        <f>I206+I319</f>
        <v>1624794</v>
      </c>
      <c r="J165" s="103"/>
      <c r="K165" s="390">
        <v>9.99</v>
      </c>
      <c r="L165" s="103"/>
      <c r="M165" s="103">
        <f>M206+M319</f>
        <v>1663084</v>
      </c>
      <c r="N165" s="103"/>
      <c r="O165" s="70" t="s">
        <v>39</v>
      </c>
      <c r="P165" s="74">
        <f>P161/$P$163</f>
        <v>5.486435886236006E-2</v>
      </c>
      <c r="Q165" s="74">
        <f>Q161/$P$163</f>
        <v>5.6913615704531885E-2</v>
      </c>
      <c r="R165" s="23"/>
      <c r="S165" s="99"/>
      <c r="T165" s="23"/>
      <c r="U165" s="23"/>
      <c r="V165" s="99"/>
      <c r="W165" s="66"/>
      <c r="X165" s="23"/>
      <c r="Y165" s="23"/>
      <c r="AG165" s="2"/>
      <c r="AH165" s="2"/>
      <c r="AI165" s="2"/>
      <c r="AJ165" s="2"/>
      <c r="AK165" s="2"/>
      <c r="AL165" s="2"/>
      <c r="AN165" s="23"/>
    </row>
    <row r="166" spans="1:40">
      <c r="A166" s="44" t="s">
        <v>57</v>
      </c>
      <c r="B166" s="44"/>
      <c r="C166" s="100">
        <f>C207+C320</f>
        <v>64148.300000000723</v>
      </c>
      <c r="D166" s="59">
        <v>12.98</v>
      </c>
      <c r="E166" s="105"/>
      <c r="F166" s="103">
        <f>F207+F320</f>
        <v>832645</v>
      </c>
      <c r="G166" s="59">
        <v>14.54</v>
      </c>
      <c r="H166" s="106"/>
      <c r="I166" s="103">
        <f>I207+I320</f>
        <v>932716</v>
      </c>
      <c r="J166" s="103"/>
      <c r="K166" s="390">
        <v>14.89</v>
      </c>
      <c r="L166" s="103"/>
      <c r="M166" s="103">
        <f>M207+M320</f>
        <v>955168</v>
      </c>
      <c r="N166" s="103"/>
      <c r="O166" s="103"/>
      <c r="P166" s="103"/>
      <c r="Q166" s="103"/>
      <c r="R166" s="23"/>
      <c r="S166" s="107"/>
      <c r="T166" s="23"/>
      <c r="U166" s="23"/>
      <c r="V166" s="107"/>
      <c r="X166" s="2"/>
      <c r="Y166" s="2"/>
      <c r="Z166" s="2"/>
      <c r="AA166" s="2"/>
      <c r="AB166" s="2"/>
      <c r="AC166" s="2"/>
      <c r="AD166" s="2"/>
      <c r="AE166" s="2"/>
      <c r="AG166" s="23"/>
    </row>
    <row r="167" spans="1:40">
      <c r="A167" s="44" t="s">
        <v>58</v>
      </c>
      <c r="B167" s="44"/>
      <c r="C167" s="100">
        <f>C208+C321</f>
        <v>1035367</v>
      </c>
      <c r="D167" s="59">
        <v>0.92</v>
      </c>
      <c r="E167" s="105"/>
      <c r="F167" s="103">
        <f>F208+F321</f>
        <v>952538</v>
      </c>
      <c r="G167" s="59">
        <v>1.02</v>
      </c>
      <c r="H167" s="106"/>
      <c r="I167" s="103">
        <f>I208+I321</f>
        <v>1056074</v>
      </c>
      <c r="J167" s="103"/>
      <c r="K167" s="390">
        <v>1.04</v>
      </c>
      <c r="L167" s="103"/>
      <c r="M167" s="103">
        <f>M208+M321</f>
        <v>1076781</v>
      </c>
      <c r="N167" s="103"/>
      <c r="O167" s="103"/>
      <c r="P167" s="103"/>
      <c r="Q167" s="103"/>
      <c r="R167" s="108"/>
      <c r="S167" s="108"/>
      <c r="T167" s="108"/>
      <c r="U167" s="108"/>
      <c r="V167" s="108"/>
      <c r="X167" s="2"/>
      <c r="Y167" s="2"/>
      <c r="Z167" s="2"/>
      <c r="AA167" s="2"/>
      <c r="AB167" s="2"/>
      <c r="AC167" s="2"/>
      <c r="AD167" s="2"/>
      <c r="AE167" s="2"/>
      <c r="AG167" s="23"/>
    </row>
    <row r="168" spans="1:40">
      <c r="A168" s="44" t="s">
        <v>60</v>
      </c>
      <c r="B168" s="44"/>
      <c r="C168" s="100">
        <f>SUM(C165:C166)</f>
        <v>230623.12968162238</v>
      </c>
      <c r="D168" s="59"/>
      <c r="E168" s="102"/>
      <c r="F168" s="103"/>
      <c r="G168" s="59"/>
      <c r="H168" s="104"/>
      <c r="I168" s="103"/>
      <c r="J168" s="103"/>
      <c r="K168" s="390"/>
      <c r="L168" s="103"/>
      <c r="M168" s="103"/>
      <c r="N168" s="103"/>
      <c r="O168" s="103"/>
      <c r="P168" s="103"/>
      <c r="Q168" s="103"/>
      <c r="X168" s="2"/>
      <c r="Y168" s="2"/>
      <c r="Z168" s="2"/>
      <c r="AA168" s="2"/>
      <c r="AB168" s="2"/>
      <c r="AC168" s="2"/>
      <c r="AD168" s="2"/>
      <c r="AE168" s="2"/>
      <c r="AG168" s="23"/>
    </row>
    <row r="169" spans="1:40">
      <c r="A169" s="44" t="s">
        <v>17</v>
      </c>
      <c r="B169" s="44"/>
      <c r="C169" s="100">
        <f t="shared" ref="C169:C174" si="14">C209+C323+C411</f>
        <v>228552.50150792321</v>
      </c>
      <c r="D169" s="59"/>
      <c r="E169" s="102"/>
      <c r="F169" s="103"/>
      <c r="G169" s="59"/>
      <c r="H169" s="104"/>
      <c r="I169" s="103"/>
      <c r="J169" s="103"/>
      <c r="K169" s="390"/>
      <c r="L169" s="103"/>
      <c r="M169" s="103"/>
      <c r="N169" s="103"/>
      <c r="O169" s="103"/>
      <c r="P169" s="103"/>
      <c r="Q169" s="103"/>
      <c r="X169" s="2"/>
      <c r="Y169" s="2"/>
      <c r="Z169" s="2"/>
      <c r="AA169" s="2"/>
      <c r="AB169" s="2"/>
      <c r="AC169" s="2"/>
      <c r="AD169" s="2"/>
      <c r="AE169" s="2"/>
      <c r="AG169" s="23"/>
    </row>
    <row r="170" spans="1:40">
      <c r="A170" s="44" t="s">
        <v>61</v>
      </c>
      <c r="B170" s="44"/>
      <c r="C170" s="100">
        <f t="shared" si="14"/>
        <v>844065.53671882139</v>
      </c>
      <c r="D170" s="59">
        <v>3.4</v>
      </c>
      <c r="E170" s="104"/>
      <c r="F170" s="103">
        <f>F210+F324+F412</f>
        <v>2869822</v>
      </c>
      <c r="G170" s="59">
        <v>3.7</v>
      </c>
      <c r="H170" s="104"/>
      <c r="I170" s="103">
        <f>I210+I324+I412</f>
        <v>3123042</v>
      </c>
      <c r="J170" s="103"/>
      <c r="K170" s="390">
        <v>3.8</v>
      </c>
      <c r="L170" s="103"/>
      <c r="M170" s="103">
        <f>M210+M324+M412</f>
        <v>3207448</v>
      </c>
      <c r="N170" s="103"/>
      <c r="O170" s="103"/>
      <c r="P170" s="103"/>
      <c r="Q170" s="103"/>
      <c r="X170" s="2"/>
      <c r="Y170" s="2"/>
      <c r="Z170" s="2"/>
      <c r="AA170" s="2"/>
      <c r="AB170" s="2"/>
      <c r="AC170" s="2"/>
      <c r="AD170" s="2"/>
      <c r="AE170" s="2"/>
      <c r="AG170" s="23"/>
    </row>
    <row r="171" spans="1:40">
      <c r="A171" s="44" t="s">
        <v>62</v>
      </c>
      <c r="B171" s="44"/>
      <c r="C171" s="100">
        <f t="shared" si="14"/>
        <v>130952667.91217485</v>
      </c>
      <c r="D171" s="63">
        <v>9.766</v>
      </c>
      <c r="E171" s="104" t="s">
        <v>15</v>
      </c>
      <c r="F171" s="103">
        <f>F211+F325+F413</f>
        <v>12788836</v>
      </c>
      <c r="G171" s="63">
        <v>10.628</v>
      </c>
      <c r="H171" s="104" t="s">
        <v>15</v>
      </c>
      <c r="I171" s="103">
        <f>I211+I325+I413</f>
        <v>13917649</v>
      </c>
      <c r="J171" s="103"/>
      <c r="K171" s="391">
        <v>10.878</v>
      </c>
      <c r="L171" s="103"/>
      <c r="M171" s="103">
        <f>M211+M325+M413</f>
        <v>14245032</v>
      </c>
      <c r="N171" s="103"/>
      <c r="O171" s="103"/>
      <c r="P171" s="103"/>
      <c r="Q171" s="103"/>
      <c r="R171" s="109"/>
      <c r="S171" s="109"/>
      <c r="T171" s="109"/>
      <c r="U171" s="109"/>
      <c r="X171" s="2"/>
      <c r="Y171" s="2"/>
      <c r="Z171" s="2"/>
      <c r="AA171" s="2"/>
      <c r="AB171" s="2"/>
      <c r="AC171" s="2"/>
      <c r="AD171" s="2"/>
      <c r="AE171" s="2"/>
      <c r="AG171" s="23"/>
    </row>
    <row r="172" spans="1:40">
      <c r="A172" s="44" t="s">
        <v>63</v>
      </c>
      <c r="B172" s="44"/>
      <c r="C172" s="100">
        <f t="shared" si="14"/>
        <v>281502228.69846565</v>
      </c>
      <c r="D172" s="63">
        <v>6.7460000000000004</v>
      </c>
      <c r="E172" s="104" t="s">
        <v>15</v>
      </c>
      <c r="F172" s="103">
        <f>F212+F326+F414</f>
        <v>18990140</v>
      </c>
      <c r="G172" s="63">
        <v>7.3410000000000002</v>
      </c>
      <c r="H172" s="104" t="s">
        <v>15</v>
      </c>
      <c r="I172" s="103">
        <f>I212+I326+I414</f>
        <v>20665077</v>
      </c>
      <c r="J172" s="103"/>
      <c r="K172" s="391">
        <v>7.5140000000000002</v>
      </c>
      <c r="L172" s="103"/>
      <c r="M172" s="103">
        <f>M212+M326+M414</f>
        <v>21152078</v>
      </c>
      <c r="N172" s="103"/>
      <c r="O172" s="103"/>
      <c r="P172" s="103"/>
      <c r="Q172" s="103"/>
      <c r="X172" s="2"/>
      <c r="Y172" s="2"/>
      <c r="Z172" s="2"/>
      <c r="AA172" s="2"/>
      <c r="AB172" s="2"/>
      <c r="AC172" s="2"/>
      <c r="AD172" s="2"/>
      <c r="AE172" s="2"/>
      <c r="AG172" s="23"/>
    </row>
    <row r="173" spans="1:40">
      <c r="A173" s="44" t="s">
        <v>64</v>
      </c>
      <c r="B173" s="44"/>
      <c r="C173" s="100">
        <f t="shared" si="14"/>
        <v>119991272.36558694</v>
      </c>
      <c r="D173" s="63">
        <v>5.8120000000000003</v>
      </c>
      <c r="E173" s="104" t="s">
        <v>15</v>
      </c>
      <c r="F173" s="103">
        <f>F213+F327+F415</f>
        <v>6973893</v>
      </c>
      <c r="G173" s="63">
        <v>6.3240000000000007</v>
      </c>
      <c r="H173" s="104" t="s">
        <v>15</v>
      </c>
      <c r="I173" s="103">
        <f>I213+I327+I415</f>
        <v>7588248</v>
      </c>
      <c r="J173" s="103"/>
      <c r="K173" s="391">
        <v>6.4720000000000004</v>
      </c>
      <c r="L173" s="103"/>
      <c r="M173" s="103">
        <f>M213+M327+M415</f>
        <v>7765836</v>
      </c>
      <c r="N173" s="103"/>
      <c r="O173" s="103"/>
      <c r="P173" s="103"/>
      <c r="Q173" s="103"/>
      <c r="X173" s="2"/>
      <c r="Y173" s="2"/>
      <c r="Z173" s="2"/>
      <c r="AA173" s="2"/>
      <c r="AB173" s="2"/>
      <c r="AC173" s="2"/>
      <c r="AD173" s="2"/>
      <c r="AE173" s="2"/>
      <c r="AG173" s="23"/>
    </row>
    <row r="174" spans="1:40">
      <c r="A174" s="44" t="s">
        <v>65</v>
      </c>
      <c r="B174" s="44"/>
      <c r="C174" s="100">
        <f t="shared" si="14"/>
        <v>122445.59285714269</v>
      </c>
      <c r="D174" s="111">
        <v>56</v>
      </c>
      <c r="E174" s="102" t="s">
        <v>15</v>
      </c>
      <c r="F174" s="103">
        <f>F214+F328+F416</f>
        <v>68569</v>
      </c>
      <c r="G174" s="111">
        <v>57</v>
      </c>
      <c r="H174" s="104" t="s">
        <v>15</v>
      </c>
      <c r="I174" s="103">
        <f>I214+I328+I416</f>
        <v>69794</v>
      </c>
      <c r="J174" s="103"/>
      <c r="K174" s="392">
        <v>58</v>
      </c>
      <c r="L174" s="103"/>
      <c r="M174" s="103">
        <f>M214+M328+M416</f>
        <v>71019</v>
      </c>
      <c r="N174" s="103"/>
      <c r="O174" s="103"/>
      <c r="P174" s="103"/>
      <c r="Q174" s="103"/>
      <c r="X174" s="2"/>
      <c r="Y174" s="2"/>
      <c r="Z174" s="2"/>
      <c r="AA174" s="2"/>
      <c r="AB174" s="2"/>
      <c r="AC174" s="2"/>
      <c r="AD174" s="2"/>
      <c r="AE174" s="2"/>
      <c r="AG174" s="23"/>
    </row>
    <row r="175" spans="1:40" s="26" customFormat="1" hidden="1">
      <c r="A175" s="25" t="s">
        <v>66</v>
      </c>
      <c r="C175" s="113">
        <f>C171</f>
        <v>130952667.91217485</v>
      </c>
      <c r="D175" s="24"/>
      <c r="E175" s="28"/>
      <c r="F175" s="29"/>
      <c r="G175" s="24">
        <v>0</v>
      </c>
      <c r="H175" s="28"/>
      <c r="I175" s="29"/>
      <c r="J175" s="29"/>
      <c r="K175" s="196">
        <v>0</v>
      </c>
      <c r="L175" s="29"/>
      <c r="M175" s="29"/>
      <c r="N175" s="29"/>
      <c r="O175" s="29"/>
      <c r="P175" s="29"/>
      <c r="Q175" s="29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G175" s="32"/>
    </row>
    <row r="176" spans="1:40" s="26" customFormat="1" hidden="1">
      <c r="A176" s="25" t="s">
        <v>67</v>
      </c>
      <c r="C176" s="113">
        <f t="shared" ref="C176:C177" si="15">C172</f>
        <v>281502228.69846565</v>
      </c>
      <c r="D176" s="24"/>
      <c r="E176" s="28"/>
      <c r="F176" s="29"/>
      <c r="G176" s="24">
        <v>0</v>
      </c>
      <c r="H176" s="28"/>
      <c r="I176" s="29"/>
      <c r="J176" s="29"/>
      <c r="K176" s="196">
        <v>0</v>
      </c>
      <c r="L176" s="29"/>
      <c r="M176" s="29"/>
      <c r="N176" s="29"/>
      <c r="O176" s="29"/>
      <c r="P176" s="29"/>
      <c r="Q176" s="29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G176" s="32"/>
    </row>
    <row r="177" spans="1:33" s="26" customFormat="1" hidden="1">
      <c r="A177" s="25" t="s">
        <v>68</v>
      </c>
      <c r="C177" s="113">
        <f t="shared" si="15"/>
        <v>119991272.36558694</v>
      </c>
      <c r="D177" s="24"/>
      <c r="E177" s="28"/>
      <c r="F177" s="29"/>
      <c r="G177" s="24">
        <v>0</v>
      </c>
      <c r="H177" s="28"/>
      <c r="I177" s="29"/>
      <c r="J177" s="29"/>
      <c r="K177" s="196">
        <v>0</v>
      </c>
      <c r="L177" s="29"/>
      <c r="M177" s="29"/>
      <c r="N177" s="29"/>
      <c r="O177" s="29"/>
      <c r="P177" s="29"/>
      <c r="Q177" s="29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G177" s="32"/>
    </row>
    <row r="178" spans="1:33" s="26" customFormat="1" hidden="1">
      <c r="A178" s="76" t="s">
        <v>69</v>
      </c>
      <c r="B178" s="77"/>
      <c r="C178" s="115"/>
      <c r="D178" s="79"/>
      <c r="E178" s="80"/>
      <c r="F178" s="81"/>
      <c r="G178" s="82">
        <v>10.628</v>
      </c>
      <c r="H178" s="116" t="s">
        <v>15</v>
      </c>
      <c r="I178" s="81"/>
      <c r="J178" s="81"/>
      <c r="K178" s="389">
        <v>10.878</v>
      </c>
      <c r="L178" s="81"/>
      <c r="M178" s="81"/>
      <c r="N178" s="81"/>
      <c r="O178" s="81"/>
      <c r="P178" s="81"/>
      <c r="Q178" s="81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G178" s="32"/>
    </row>
    <row r="179" spans="1:33" s="26" customFormat="1" hidden="1">
      <c r="A179" s="76" t="s">
        <v>70</v>
      </c>
      <c r="B179" s="77"/>
      <c r="C179" s="115"/>
      <c r="D179" s="79"/>
      <c r="E179" s="80"/>
      <c r="F179" s="81"/>
      <c r="G179" s="82">
        <v>7.3410000000000002</v>
      </c>
      <c r="H179" s="116" t="s">
        <v>15</v>
      </c>
      <c r="I179" s="81"/>
      <c r="J179" s="81"/>
      <c r="K179" s="389">
        <v>7.5140000000000002</v>
      </c>
      <c r="L179" s="81"/>
      <c r="M179" s="81"/>
      <c r="N179" s="81"/>
      <c r="O179" s="81"/>
      <c r="P179" s="81"/>
      <c r="Q179" s="81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G179" s="32"/>
    </row>
    <row r="180" spans="1:33" s="26" customFormat="1" hidden="1">
      <c r="A180" s="76" t="s">
        <v>71</v>
      </c>
      <c r="B180" s="77"/>
      <c r="C180" s="115"/>
      <c r="D180" s="79"/>
      <c r="E180" s="80"/>
      <c r="F180" s="81"/>
      <c r="G180" s="82">
        <v>6.3240000000000007</v>
      </c>
      <c r="H180" s="116" t="s">
        <v>15</v>
      </c>
      <c r="I180" s="81"/>
      <c r="J180" s="81"/>
      <c r="K180" s="389">
        <v>6.4720000000000004</v>
      </c>
      <c r="L180" s="81"/>
      <c r="M180" s="81"/>
      <c r="N180" s="81"/>
      <c r="O180" s="81"/>
      <c r="P180" s="81"/>
      <c r="Q180" s="81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G180" s="32"/>
    </row>
    <row r="181" spans="1:33">
      <c r="A181" s="118" t="s">
        <v>72</v>
      </c>
      <c r="B181" s="44"/>
      <c r="C181" s="100"/>
      <c r="D181" s="119">
        <v>-0.01</v>
      </c>
      <c r="E181" s="102"/>
      <c r="F181" s="103"/>
      <c r="G181" s="119">
        <v>-0.01</v>
      </c>
      <c r="H181" s="104"/>
      <c r="I181" s="103"/>
      <c r="J181" s="103"/>
      <c r="K181" s="147">
        <v>-0.01</v>
      </c>
      <c r="L181" s="103"/>
      <c r="M181" s="103"/>
      <c r="N181" s="103"/>
      <c r="O181" s="103"/>
      <c r="P181" s="103"/>
      <c r="Q181" s="103"/>
      <c r="X181" s="2"/>
      <c r="Y181" s="2"/>
      <c r="Z181" s="2"/>
      <c r="AA181" s="2"/>
      <c r="AB181" s="2"/>
      <c r="AC181" s="2"/>
      <c r="AD181" s="2"/>
      <c r="AE181" s="2"/>
      <c r="AG181" s="23"/>
    </row>
    <row r="182" spans="1:33">
      <c r="A182" s="44" t="s">
        <v>56</v>
      </c>
      <c r="B182" s="44"/>
      <c r="C182" s="100">
        <f t="shared" ref="C182:C191" si="16">C216+C330+C418</f>
        <v>74.633333333333297</v>
      </c>
      <c r="D182" s="121">
        <v>8.7100000000000009</v>
      </c>
      <c r="E182" s="102"/>
      <c r="F182" s="103">
        <f t="shared" ref="F182:F191" si="17">F216+F330+F418</f>
        <v>-7</v>
      </c>
      <c r="G182" s="121">
        <v>9.76</v>
      </c>
      <c r="H182" s="102"/>
      <c r="I182" s="103">
        <f t="shared" ref="I182:I191" si="18">I216+I330+I418</f>
        <v>-7</v>
      </c>
      <c r="J182" s="103"/>
      <c r="K182" s="390">
        <v>9.99</v>
      </c>
      <c r="L182" s="103"/>
      <c r="M182" s="103">
        <f t="shared" ref="M182:M191" si="19">M216+M330+M418</f>
        <v>-7</v>
      </c>
      <c r="N182" s="103"/>
      <c r="O182" s="103"/>
      <c r="P182" s="103"/>
      <c r="Q182" s="103"/>
      <c r="X182" s="2"/>
      <c r="Y182" s="2"/>
      <c r="Z182" s="2"/>
      <c r="AA182" s="2"/>
      <c r="AB182" s="2"/>
      <c r="AC182" s="2"/>
      <c r="AD182" s="2"/>
      <c r="AE182" s="2"/>
      <c r="AG182" s="23"/>
    </row>
    <row r="183" spans="1:33">
      <c r="A183" s="44" t="s">
        <v>57</v>
      </c>
      <c r="B183" s="44"/>
      <c r="C183" s="100">
        <f t="shared" si="16"/>
        <v>88.799999999999983</v>
      </c>
      <c r="D183" s="121">
        <v>12.98</v>
      </c>
      <c r="E183" s="102"/>
      <c r="F183" s="103">
        <f t="shared" si="17"/>
        <v>-11</v>
      </c>
      <c r="G183" s="121">
        <v>14.54</v>
      </c>
      <c r="H183" s="102"/>
      <c r="I183" s="103">
        <f t="shared" si="18"/>
        <v>-12</v>
      </c>
      <c r="J183" s="103"/>
      <c r="K183" s="390">
        <v>14.89</v>
      </c>
      <c r="L183" s="103"/>
      <c r="M183" s="103">
        <f t="shared" si="19"/>
        <v>-13</v>
      </c>
      <c r="N183" s="103"/>
      <c r="O183" s="103"/>
      <c r="P183" s="103"/>
      <c r="Q183" s="103"/>
      <c r="Z183" s="2"/>
      <c r="AA183" s="2"/>
      <c r="AB183" s="2"/>
      <c r="AC183" s="2"/>
      <c r="AD183" s="2"/>
      <c r="AE183" s="2"/>
      <c r="AG183" s="23"/>
    </row>
    <row r="184" spans="1:33">
      <c r="A184" s="44" t="s">
        <v>73</v>
      </c>
      <c r="B184" s="44"/>
      <c r="C184" s="100">
        <f t="shared" si="16"/>
        <v>2161</v>
      </c>
      <c r="D184" s="121">
        <v>0.92</v>
      </c>
      <c r="E184" s="102"/>
      <c r="F184" s="103">
        <f t="shared" si="17"/>
        <v>-20</v>
      </c>
      <c r="G184" s="121">
        <v>1.02</v>
      </c>
      <c r="H184" s="102"/>
      <c r="I184" s="103">
        <f t="shared" si="18"/>
        <v>-23</v>
      </c>
      <c r="J184" s="103"/>
      <c r="K184" s="390">
        <v>1.04</v>
      </c>
      <c r="L184" s="103"/>
      <c r="M184" s="103">
        <f t="shared" si="19"/>
        <v>-23</v>
      </c>
      <c r="N184" s="103"/>
      <c r="O184" s="103"/>
      <c r="P184" s="103"/>
      <c r="Q184" s="103"/>
      <c r="Z184" s="2"/>
      <c r="AA184" s="2"/>
      <c r="AB184" s="2"/>
      <c r="AC184" s="2"/>
      <c r="AD184" s="2"/>
      <c r="AE184" s="2"/>
      <c r="AG184" s="23"/>
    </row>
    <row r="185" spans="1:33">
      <c r="A185" s="44" t="s">
        <v>74</v>
      </c>
      <c r="B185" s="44"/>
      <c r="C185" s="100">
        <f t="shared" si="16"/>
        <v>1487</v>
      </c>
      <c r="D185" s="121">
        <v>3.4</v>
      </c>
      <c r="E185" s="104"/>
      <c r="F185" s="103">
        <f t="shared" si="17"/>
        <v>-51</v>
      </c>
      <c r="G185" s="121">
        <v>3.7</v>
      </c>
      <c r="H185" s="104"/>
      <c r="I185" s="103">
        <f t="shared" si="18"/>
        <v>-55</v>
      </c>
      <c r="J185" s="103"/>
      <c r="K185" s="390">
        <v>3.8</v>
      </c>
      <c r="L185" s="103"/>
      <c r="M185" s="103">
        <f t="shared" si="19"/>
        <v>-56</v>
      </c>
      <c r="N185" s="103"/>
      <c r="O185" s="103"/>
      <c r="P185" s="103"/>
      <c r="Q185" s="103"/>
      <c r="Z185" s="2"/>
      <c r="AA185" s="2"/>
      <c r="AB185" s="2"/>
      <c r="AC185" s="2"/>
      <c r="AD185" s="2"/>
      <c r="AE185" s="2"/>
      <c r="AG185" s="23"/>
    </row>
    <row r="186" spans="1:33">
      <c r="A186" s="44" t="s">
        <v>75</v>
      </c>
      <c r="B186" s="44"/>
      <c r="C186" s="100">
        <f t="shared" si="16"/>
        <v>116452.33333333327</v>
      </c>
      <c r="D186" s="122">
        <v>9.766</v>
      </c>
      <c r="E186" s="104" t="s">
        <v>15</v>
      </c>
      <c r="F186" s="103">
        <f t="shared" si="17"/>
        <v>-114</v>
      </c>
      <c r="G186" s="122">
        <v>10.628</v>
      </c>
      <c r="H186" s="104" t="s">
        <v>15</v>
      </c>
      <c r="I186" s="103">
        <f t="shared" si="18"/>
        <v>-123</v>
      </c>
      <c r="J186" s="103"/>
      <c r="K186" s="393">
        <v>10.878</v>
      </c>
      <c r="L186" s="103"/>
      <c r="M186" s="103">
        <f t="shared" si="19"/>
        <v>-127</v>
      </c>
      <c r="N186" s="103"/>
      <c r="O186" s="103"/>
      <c r="P186" s="103"/>
      <c r="Q186" s="103"/>
      <c r="Z186" s="2"/>
      <c r="AA186" s="2"/>
      <c r="AB186" s="2"/>
      <c r="AC186" s="2"/>
      <c r="AD186" s="2"/>
      <c r="AE186" s="2"/>
      <c r="AG186" s="23"/>
    </row>
    <row r="187" spans="1:33">
      <c r="A187" s="44" t="s">
        <v>63</v>
      </c>
      <c r="B187" s="44"/>
      <c r="C187" s="100">
        <f t="shared" si="16"/>
        <v>524872.66666666698</v>
      </c>
      <c r="D187" s="122">
        <v>6.7460000000000004</v>
      </c>
      <c r="E187" s="104" t="s">
        <v>15</v>
      </c>
      <c r="F187" s="103">
        <f t="shared" si="17"/>
        <v>-354</v>
      </c>
      <c r="G187" s="122">
        <v>7.3410000000000002</v>
      </c>
      <c r="H187" s="104" t="s">
        <v>15</v>
      </c>
      <c r="I187" s="103">
        <f t="shared" si="18"/>
        <v>-385</v>
      </c>
      <c r="J187" s="103"/>
      <c r="K187" s="393">
        <v>7.5140000000000002</v>
      </c>
      <c r="L187" s="103"/>
      <c r="M187" s="103">
        <f t="shared" si="19"/>
        <v>-394</v>
      </c>
      <c r="N187" s="103"/>
      <c r="O187" s="103"/>
      <c r="P187" s="103"/>
      <c r="Q187" s="103"/>
      <c r="Z187" s="2"/>
      <c r="AA187" s="2"/>
      <c r="AB187" s="2"/>
      <c r="AC187" s="2"/>
      <c r="AD187" s="2"/>
      <c r="AE187" s="2"/>
      <c r="AG187" s="23"/>
    </row>
    <row r="188" spans="1:33">
      <c r="A188" s="44" t="s">
        <v>64</v>
      </c>
      <c r="B188" s="44"/>
      <c r="C188" s="100">
        <f t="shared" si="16"/>
        <v>933865</v>
      </c>
      <c r="D188" s="122">
        <v>5.8120000000000003</v>
      </c>
      <c r="E188" s="104" t="s">
        <v>15</v>
      </c>
      <c r="F188" s="103">
        <f t="shared" si="17"/>
        <v>-543</v>
      </c>
      <c r="G188" s="122">
        <v>6.3240000000000007</v>
      </c>
      <c r="H188" s="104" t="s">
        <v>15</v>
      </c>
      <c r="I188" s="103">
        <f t="shared" si="18"/>
        <v>-591</v>
      </c>
      <c r="J188" s="103"/>
      <c r="K188" s="393">
        <v>6.4720000000000004</v>
      </c>
      <c r="L188" s="103"/>
      <c r="M188" s="103">
        <f t="shared" si="19"/>
        <v>-604</v>
      </c>
      <c r="N188" s="103"/>
      <c r="O188" s="103"/>
      <c r="P188" s="103"/>
      <c r="Q188" s="103"/>
      <c r="X188" s="2"/>
      <c r="Y188" s="2"/>
      <c r="Z188" s="2"/>
      <c r="AA188" s="2"/>
      <c r="AB188" s="2"/>
      <c r="AC188" s="2"/>
      <c r="AD188" s="2"/>
      <c r="AE188" s="2"/>
      <c r="AG188" s="23"/>
    </row>
    <row r="189" spans="1:33">
      <c r="A189" s="44" t="s">
        <v>65</v>
      </c>
      <c r="B189" s="44"/>
      <c r="C189" s="100">
        <f t="shared" si="16"/>
        <v>1389.3333333333335</v>
      </c>
      <c r="D189" s="123">
        <v>56</v>
      </c>
      <c r="E189" s="104" t="s">
        <v>15</v>
      </c>
      <c r="F189" s="103">
        <f t="shared" si="17"/>
        <v>-8</v>
      </c>
      <c r="G189" s="123">
        <v>57</v>
      </c>
      <c r="H189" s="104" t="s">
        <v>15</v>
      </c>
      <c r="I189" s="103">
        <f t="shared" si="18"/>
        <v>-8</v>
      </c>
      <c r="J189" s="103"/>
      <c r="K189" s="394">
        <v>58</v>
      </c>
      <c r="L189" s="103"/>
      <c r="M189" s="103">
        <f t="shared" si="19"/>
        <v>-8</v>
      </c>
      <c r="N189" s="103"/>
      <c r="O189" s="103"/>
      <c r="P189" s="103"/>
      <c r="Q189" s="103"/>
      <c r="X189" s="2"/>
      <c r="Y189" s="2"/>
      <c r="Z189" s="2"/>
      <c r="AA189" s="2"/>
      <c r="AB189" s="2"/>
      <c r="AC189" s="2"/>
      <c r="AD189" s="2"/>
      <c r="AE189" s="2"/>
      <c r="AG189" s="23"/>
    </row>
    <row r="190" spans="1:33">
      <c r="A190" s="44" t="s">
        <v>76</v>
      </c>
      <c r="B190" s="44"/>
      <c r="C190" s="100">
        <f t="shared" si="16"/>
        <v>130.39999999999998</v>
      </c>
      <c r="D190" s="124">
        <v>60</v>
      </c>
      <c r="E190" s="102"/>
      <c r="F190" s="103">
        <f t="shared" si="17"/>
        <v>7824</v>
      </c>
      <c r="G190" s="124">
        <v>60</v>
      </c>
      <c r="H190" s="104"/>
      <c r="I190" s="103">
        <f t="shared" si="18"/>
        <v>7824</v>
      </c>
      <c r="J190" s="103"/>
      <c r="K190" s="390">
        <v>60</v>
      </c>
      <c r="L190" s="103"/>
      <c r="M190" s="103">
        <f t="shared" si="19"/>
        <v>7824</v>
      </c>
      <c r="N190" s="103"/>
      <c r="O190" s="103"/>
      <c r="P190" s="103"/>
      <c r="Q190" s="103"/>
      <c r="X190" s="2"/>
      <c r="Y190" s="2"/>
      <c r="Z190" s="2"/>
      <c r="AA190" s="2"/>
      <c r="AB190" s="2"/>
      <c r="AC190" s="2"/>
      <c r="AD190" s="2"/>
      <c r="AE190" s="2"/>
      <c r="AG190" s="23"/>
    </row>
    <row r="191" spans="1:33">
      <c r="A191" s="44" t="s">
        <v>77</v>
      </c>
      <c r="B191" s="44"/>
      <c r="C191" s="100">
        <f t="shared" si="16"/>
        <v>709.3</v>
      </c>
      <c r="D191" s="125">
        <v>-30</v>
      </c>
      <c r="E191" s="102" t="s">
        <v>15</v>
      </c>
      <c r="F191" s="103">
        <f t="shared" si="17"/>
        <v>-213</v>
      </c>
      <c r="G191" s="125">
        <v>-30</v>
      </c>
      <c r="H191" s="104" t="s">
        <v>15</v>
      </c>
      <c r="I191" s="103">
        <f t="shared" si="18"/>
        <v>-213</v>
      </c>
      <c r="J191" s="103"/>
      <c r="K191" s="394">
        <v>-30</v>
      </c>
      <c r="L191" s="103"/>
      <c r="M191" s="103">
        <f t="shared" si="19"/>
        <v>-213</v>
      </c>
      <c r="N191" s="103"/>
      <c r="O191" s="103"/>
      <c r="P191" s="103"/>
      <c r="Q191" s="103"/>
      <c r="X191" s="2"/>
      <c r="Y191" s="2"/>
      <c r="Z191" s="2"/>
      <c r="AA191" s="2"/>
      <c r="AB191" s="2"/>
      <c r="AC191" s="2"/>
      <c r="AD191" s="2"/>
      <c r="AE191" s="2"/>
      <c r="AG191" s="23"/>
    </row>
    <row r="192" spans="1:33" s="26" customFormat="1" hidden="1">
      <c r="A192" s="25" t="s">
        <v>66</v>
      </c>
      <c r="C192" s="113">
        <f>C186</f>
        <v>116452.33333333327</v>
      </c>
      <c r="D192" s="24"/>
      <c r="E192" s="28"/>
      <c r="F192" s="29"/>
      <c r="G192" s="24">
        <v>0</v>
      </c>
      <c r="H192" s="28"/>
      <c r="I192" s="29"/>
      <c r="J192" s="29"/>
      <c r="K192" s="388">
        <v>0</v>
      </c>
      <c r="L192" s="29"/>
      <c r="M192" s="29"/>
      <c r="N192" s="29"/>
      <c r="O192" s="29"/>
      <c r="P192" s="29"/>
      <c r="Q192" s="29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G192" s="32"/>
    </row>
    <row r="193" spans="1:33" s="26" customFormat="1" hidden="1">
      <c r="A193" s="25" t="s">
        <v>67</v>
      </c>
      <c r="C193" s="113">
        <f t="shared" ref="C193:C194" si="20">C187</f>
        <v>524872.66666666698</v>
      </c>
      <c r="D193" s="24"/>
      <c r="E193" s="28"/>
      <c r="F193" s="29"/>
      <c r="G193" s="24">
        <v>0</v>
      </c>
      <c r="H193" s="28"/>
      <c r="I193" s="29"/>
      <c r="J193" s="29"/>
      <c r="K193" s="388">
        <v>0</v>
      </c>
      <c r="L193" s="29"/>
      <c r="M193" s="29"/>
      <c r="N193" s="29"/>
      <c r="O193" s="29"/>
      <c r="P193" s="29"/>
      <c r="Q193" s="29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G193" s="32"/>
    </row>
    <row r="194" spans="1:33" s="26" customFormat="1" hidden="1">
      <c r="A194" s="25" t="s">
        <v>68</v>
      </c>
      <c r="C194" s="113">
        <f t="shared" si="20"/>
        <v>933865</v>
      </c>
      <c r="D194" s="24"/>
      <c r="E194" s="28"/>
      <c r="F194" s="29"/>
      <c r="G194" s="24">
        <v>0</v>
      </c>
      <c r="H194" s="28"/>
      <c r="I194" s="29"/>
      <c r="J194" s="29"/>
      <c r="K194" s="388">
        <v>0</v>
      </c>
      <c r="L194" s="29"/>
      <c r="M194" s="29"/>
      <c r="N194" s="29"/>
      <c r="O194" s="29"/>
      <c r="P194" s="29"/>
      <c r="Q194" s="29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G194" s="32"/>
    </row>
    <row r="195" spans="1:33">
      <c r="A195" s="44" t="s">
        <v>44</v>
      </c>
      <c r="B195" s="19"/>
      <c r="C195" s="100">
        <f>C226+C340+C431</f>
        <v>532446168.97622746</v>
      </c>
      <c r="D195" s="111"/>
      <c r="E195" s="21"/>
      <c r="F195" s="103">
        <f>F226+F340+F431</f>
        <v>44976528</v>
      </c>
      <c r="G195" s="111"/>
      <c r="H195" s="104"/>
      <c r="I195" s="103">
        <f>I226+I340+I431</f>
        <v>49032274</v>
      </c>
      <c r="J195" s="103"/>
      <c r="K195" s="392"/>
      <c r="L195" s="103"/>
      <c r="M195" s="103">
        <f>M226+M340+M431</f>
        <v>50192313</v>
      </c>
      <c r="N195" s="103"/>
      <c r="O195" s="103"/>
      <c r="P195" s="103"/>
      <c r="Q195" s="103"/>
      <c r="X195" s="2"/>
      <c r="Y195" s="2"/>
      <c r="Z195" s="2"/>
      <c r="AA195" s="2"/>
      <c r="AB195" s="2"/>
      <c r="AC195" s="2"/>
      <c r="AD195" s="2"/>
      <c r="AE195" s="2"/>
      <c r="AG195" s="23"/>
    </row>
    <row r="196" spans="1:33">
      <c r="A196" s="44" t="s">
        <v>18</v>
      </c>
      <c r="B196" s="96"/>
      <c r="C196" s="127">
        <f>C227+C341+C432</f>
        <v>3820431.375987567</v>
      </c>
      <c r="D196" s="37"/>
      <c r="E196" s="37"/>
      <c r="F196" s="128">
        <f>I196</f>
        <v>398180.89115916123</v>
      </c>
      <c r="G196" s="37"/>
      <c r="H196" s="37"/>
      <c r="I196" s="128">
        <f>I227+I341+I432</f>
        <v>398180.89115916123</v>
      </c>
      <c r="J196" s="103"/>
      <c r="K196" s="395"/>
      <c r="L196" s="103"/>
      <c r="M196" s="128">
        <f>M227+M341+M432</f>
        <v>398180.89115916123</v>
      </c>
      <c r="N196" s="103"/>
      <c r="O196" s="103"/>
      <c r="P196" s="103"/>
      <c r="Q196" s="103"/>
      <c r="X196" s="2"/>
      <c r="Y196" s="2"/>
      <c r="Z196" s="2"/>
      <c r="AA196" s="2"/>
      <c r="AB196" s="2"/>
      <c r="AC196" s="2"/>
      <c r="AD196" s="2"/>
      <c r="AE196" s="2"/>
      <c r="AG196" s="23"/>
    </row>
    <row r="197" spans="1:33" ht="16.5" thickBot="1">
      <c r="A197" s="44" t="s">
        <v>45</v>
      </c>
      <c r="B197" s="44"/>
      <c r="C197" s="89">
        <f>SUM(C195:C196)</f>
        <v>536266600.35221505</v>
      </c>
      <c r="D197" s="129"/>
      <c r="E197" s="130"/>
      <c r="F197" s="131">
        <f>F195+F196</f>
        <v>45374708.891159162</v>
      </c>
      <c r="G197" s="129"/>
      <c r="H197" s="132"/>
      <c r="I197" s="131">
        <f>I195+I196</f>
        <v>49430454.891159162</v>
      </c>
      <c r="J197" s="131"/>
      <c r="K197" s="129"/>
      <c r="L197" s="131"/>
      <c r="M197" s="131">
        <f>M195+M196</f>
        <v>50590493.891159162</v>
      </c>
      <c r="N197" s="131"/>
      <c r="O197" s="131"/>
      <c r="P197" s="131"/>
      <c r="Q197" s="131"/>
      <c r="X197" s="2"/>
      <c r="Y197" s="2"/>
      <c r="Z197" s="2"/>
      <c r="AA197" s="2"/>
      <c r="AB197" s="2"/>
      <c r="AC197" s="2"/>
      <c r="AD197" s="2"/>
      <c r="AE197" s="2"/>
      <c r="AG197" s="23"/>
    </row>
    <row r="198" spans="1:33" ht="16.5" thickTop="1">
      <c r="A198" s="44"/>
      <c r="B198" s="44"/>
      <c r="C198" s="42"/>
      <c r="D198" s="136"/>
      <c r="E198" s="137"/>
      <c r="F198" s="103"/>
      <c r="G198" s="136"/>
      <c r="H198" s="138"/>
      <c r="I198" s="103"/>
      <c r="J198" s="103"/>
      <c r="K198" s="136"/>
      <c r="L198" s="103"/>
      <c r="M198" s="103"/>
      <c r="N198" s="103"/>
      <c r="O198" s="103"/>
      <c r="P198" s="103"/>
      <c r="Q198" s="103"/>
      <c r="X198" s="2"/>
      <c r="Y198" s="2"/>
      <c r="Z198" s="2"/>
      <c r="AA198" s="2"/>
      <c r="AB198" s="2"/>
      <c r="AC198" s="2"/>
      <c r="AD198" s="2"/>
      <c r="AE198" s="2"/>
      <c r="AG198" s="23"/>
    </row>
    <row r="199" spans="1:33" hidden="1">
      <c r="A199" s="44"/>
      <c r="B199" s="44"/>
      <c r="C199" s="42"/>
      <c r="D199" s="136"/>
      <c r="E199" s="137"/>
      <c r="F199" s="103"/>
      <c r="G199" s="136"/>
      <c r="H199" s="138"/>
      <c r="I199" s="103"/>
      <c r="J199" s="103"/>
      <c r="K199" s="136"/>
      <c r="L199" s="103"/>
      <c r="M199" s="103"/>
      <c r="N199" s="103"/>
      <c r="O199" s="103"/>
      <c r="P199" s="103"/>
      <c r="Q199" s="103"/>
      <c r="X199" s="2"/>
      <c r="Y199" s="2"/>
      <c r="Z199" s="2"/>
      <c r="AA199" s="2"/>
      <c r="AB199" s="2"/>
      <c r="AC199" s="2"/>
      <c r="AD199" s="2"/>
      <c r="AE199" s="2"/>
      <c r="AG199" s="23"/>
    </row>
    <row r="200" spans="1:33" hidden="1">
      <c r="A200" s="44"/>
      <c r="B200" s="44"/>
      <c r="C200" s="53"/>
      <c r="D200" s="124"/>
      <c r="E200" s="21"/>
      <c r="F200" s="21"/>
      <c r="G200" s="124"/>
      <c r="H200" s="44"/>
      <c r="I200" s="21" t="s">
        <v>14</v>
      </c>
      <c r="J200" s="21"/>
      <c r="K200" s="72"/>
      <c r="L200" s="21"/>
      <c r="M200" s="21" t="s">
        <v>14</v>
      </c>
      <c r="N200" s="21"/>
      <c r="O200" s="21"/>
      <c r="P200" s="21"/>
      <c r="Q200" s="21"/>
      <c r="X200" s="2"/>
      <c r="Y200" s="2"/>
      <c r="Z200" s="2"/>
      <c r="AA200" s="2"/>
      <c r="AB200" s="2"/>
      <c r="AC200" s="2"/>
      <c r="AD200" s="2"/>
      <c r="AE200" s="2"/>
      <c r="AG200" s="23"/>
    </row>
    <row r="201" spans="1:33" hidden="1">
      <c r="A201" s="44"/>
      <c r="B201" s="44"/>
      <c r="C201" s="53"/>
      <c r="D201" s="124"/>
      <c r="E201" s="21"/>
      <c r="F201" s="21"/>
      <c r="G201" s="124"/>
      <c r="H201" s="44"/>
      <c r="I201" s="21"/>
      <c r="J201" s="21"/>
      <c r="K201" s="72"/>
      <c r="L201" s="21"/>
      <c r="M201" s="21"/>
      <c r="N201" s="21"/>
      <c r="O201" s="21"/>
      <c r="P201" s="21"/>
      <c r="Q201" s="21"/>
      <c r="X201" s="2"/>
      <c r="Y201" s="2"/>
      <c r="Z201" s="2"/>
      <c r="AA201" s="2"/>
      <c r="AB201" s="2"/>
      <c r="AC201" s="2"/>
      <c r="AD201" s="2"/>
      <c r="AE201" s="2"/>
      <c r="AG201" s="23"/>
    </row>
    <row r="202" spans="1:33" hidden="1">
      <c r="A202" s="52" t="s">
        <v>52</v>
      </c>
      <c r="B202" s="44"/>
      <c r="C202" s="44"/>
      <c r="D202" s="21"/>
      <c r="E202" s="21"/>
      <c r="F202" s="44" t="s">
        <v>14</v>
      </c>
      <c r="G202" s="21"/>
      <c r="H202" s="44"/>
      <c r="I202" s="44"/>
      <c r="J202" s="44"/>
      <c r="K202" s="21"/>
      <c r="L202" s="44"/>
      <c r="M202" s="44"/>
      <c r="N202" s="44"/>
      <c r="O202" s="44"/>
      <c r="P202" s="44"/>
      <c r="Q202" s="44"/>
      <c r="X202" s="2"/>
      <c r="Y202" s="2"/>
      <c r="Z202" s="2"/>
      <c r="AA202" s="2"/>
      <c r="AB202" s="2"/>
      <c r="AC202" s="2"/>
      <c r="AD202" s="2"/>
      <c r="AE202" s="2"/>
      <c r="AG202" s="23"/>
    </row>
    <row r="203" spans="1:33" hidden="1">
      <c r="A203" s="44" t="s">
        <v>79</v>
      </c>
      <c r="B203" s="44"/>
      <c r="C203" s="44"/>
      <c r="D203" s="21"/>
      <c r="E203" s="21"/>
      <c r="F203" s="44"/>
      <c r="G203" s="21"/>
      <c r="H203" s="44"/>
      <c r="I203" s="44"/>
      <c r="J203" s="44"/>
      <c r="K203" s="21"/>
      <c r="L203" s="44"/>
      <c r="M203" s="44"/>
      <c r="N203" s="44"/>
      <c r="O203" s="44"/>
      <c r="P203" s="44"/>
      <c r="Q203" s="44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G203" s="23"/>
    </row>
    <row r="204" spans="1:33" hidden="1">
      <c r="A204" s="44"/>
      <c r="B204" s="44"/>
      <c r="C204" s="44"/>
      <c r="D204" s="21"/>
      <c r="E204" s="21"/>
      <c r="F204" s="44"/>
      <c r="G204" s="21"/>
      <c r="H204" s="44"/>
      <c r="I204" s="44"/>
      <c r="J204" s="44"/>
      <c r="K204" s="21"/>
      <c r="L204" s="44"/>
      <c r="M204" s="44"/>
      <c r="N204" s="44"/>
      <c r="O204" s="44"/>
      <c r="P204" s="44"/>
      <c r="Q204" s="44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G204" s="23"/>
    </row>
    <row r="205" spans="1:33" hidden="1">
      <c r="A205" s="44" t="s">
        <v>59</v>
      </c>
      <c r="B205" s="44"/>
      <c r="C205" s="100"/>
      <c r="D205" s="21"/>
      <c r="E205" s="21"/>
      <c r="F205" s="44"/>
      <c r="G205" s="21"/>
      <c r="H205" s="44"/>
      <c r="I205" s="44"/>
      <c r="J205" s="44"/>
      <c r="K205" s="21"/>
      <c r="L205" s="44"/>
      <c r="M205" s="44"/>
      <c r="N205" s="44"/>
      <c r="O205" s="44"/>
      <c r="P205" s="44"/>
      <c r="Q205" s="44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G205" s="23"/>
    </row>
    <row r="206" spans="1:33" hidden="1">
      <c r="A206" s="44" t="s">
        <v>56</v>
      </c>
      <c r="B206" s="44"/>
      <c r="C206" s="100">
        <f>C263+C291+C234</f>
        <v>161975.73333331931</v>
      </c>
      <c r="D206" s="59">
        <v>8.7100000000000009</v>
      </c>
      <c r="E206" s="102"/>
      <c r="F206" s="21">
        <f>F263+F291+F234</f>
        <v>1410809</v>
      </c>
      <c r="G206" s="59">
        <f>$G$165</f>
        <v>9.76</v>
      </c>
      <c r="H206" s="104"/>
      <c r="I206" s="21">
        <f>I263+I291+I234</f>
        <v>1580883</v>
      </c>
      <c r="J206" s="21"/>
      <c r="K206" s="59">
        <f>$K$165</f>
        <v>9.99</v>
      </c>
      <c r="L206" s="21"/>
      <c r="M206" s="21">
        <f>M263+M291+M234</f>
        <v>1618138</v>
      </c>
      <c r="N206" s="21"/>
      <c r="O206" s="21"/>
      <c r="P206" s="21"/>
      <c r="Q206" s="21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G206" s="23"/>
    </row>
    <row r="207" spans="1:33" hidden="1">
      <c r="A207" s="44" t="s">
        <v>57</v>
      </c>
      <c r="B207" s="44"/>
      <c r="C207" s="100">
        <f>C264+C292+C235</f>
        <v>64148.300000000723</v>
      </c>
      <c r="D207" s="59">
        <v>12.98</v>
      </c>
      <c r="E207" s="105"/>
      <c r="F207" s="21">
        <f>F264+F292+F235</f>
        <v>832645</v>
      </c>
      <c r="G207" s="59">
        <f>$G$166</f>
        <v>14.54</v>
      </c>
      <c r="H207" s="106"/>
      <c r="I207" s="21">
        <f>I264+I292+I235</f>
        <v>932716</v>
      </c>
      <c r="J207" s="21"/>
      <c r="K207" s="59">
        <f>$K$166</f>
        <v>14.89</v>
      </c>
      <c r="L207" s="21"/>
      <c r="M207" s="21">
        <f>M264+M292+M235</f>
        <v>955168</v>
      </c>
      <c r="N207" s="21"/>
      <c r="O207" s="21"/>
      <c r="P207" s="21"/>
      <c r="Q207" s="21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G207" s="23"/>
    </row>
    <row r="208" spans="1:33" hidden="1">
      <c r="A208" s="44" t="s">
        <v>58</v>
      </c>
      <c r="B208" s="44"/>
      <c r="C208" s="100">
        <f>C265+C293+C236</f>
        <v>1035367</v>
      </c>
      <c r="D208" s="59">
        <v>0.92</v>
      </c>
      <c r="E208" s="105"/>
      <c r="F208" s="21">
        <f>F265+F293+F236</f>
        <v>952538</v>
      </c>
      <c r="G208" s="59">
        <f>$G$167</f>
        <v>1.02</v>
      </c>
      <c r="H208" s="106"/>
      <c r="I208" s="21">
        <f>I265+I293+I236</f>
        <v>1056074</v>
      </c>
      <c r="J208" s="21"/>
      <c r="K208" s="59">
        <f>$K$167</f>
        <v>1.04</v>
      </c>
      <c r="L208" s="21"/>
      <c r="M208" s="21">
        <f>M265+M293+M236</f>
        <v>1076781</v>
      </c>
      <c r="N208" s="21"/>
      <c r="O208" s="21"/>
      <c r="P208" s="21"/>
      <c r="Q208" s="21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G208" s="23"/>
    </row>
    <row r="209" spans="1:33" hidden="1">
      <c r="A209" s="44" t="s">
        <v>60</v>
      </c>
      <c r="B209" s="44"/>
      <c r="C209" s="100">
        <f>SUM(C206:C207)</f>
        <v>226124.03333332003</v>
      </c>
      <c r="D209" s="59"/>
      <c r="E209" s="102"/>
      <c r="F209" s="21"/>
      <c r="G209" s="59"/>
      <c r="H209" s="104"/>
      <c r="I209" s="21"/>
      <c r="J209" s="21"/>
      <c r="K209" s="59"/>
      <c r="L209" s="21"/>
      <c r="M209" s="21"/>
      <c r="N209" s="21"/>
      <c r="O209" s="21"/>
      <c r="P209" s="21"/>
      <c r="Q209" s="21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G209" s="23"/>
    </row>
    <row r="210" spans="1:33" hidden="1">
      <c r="A210" s="44" t="s">
        <v>61</v>
      </c>
      <c r="B210" s="44"/>
      <c r="C210" s="100">
        <f>C267+C295+C238</f>
        <v>835989</v>
      </c>
      <c r="D210" s="124">
        <v>3.4</v>
      </c>
      <c r="E210" s="104"/>
      <c r="F210" s="21">
        <f>F267+F295+F238</f>
        <v>2842362</v>
      </c>
      <c r="G210" s="59">
        <f>$G$170</f>
        <v>3.7</v>
      </c>
      <c r="H210" s="104"/>
      <c r="I210" s="21">
        <f>I267+I295+I238</f>
        <v>3093159</v>
      </c>
      <c r="J210" s="21"/>
      <c r="K210" s="59">
        <f>$K$170</f>
        <v>3.8</v>
      </c>
      <c r="L210" s="21"/>
      <c r="M210" s="21">
        <f>M267+M295+M238</f>
        <v>3176757</v>
      </c>
      <c r="N210" s="21"/>
      <c r="O210" s="21"/>
      <c r="P210" s="21"/>
      <c r="Q210" s="21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G210" s="23"/>
    </row>
    <row r="211" spans="1:33" hidden="1">
      <c r="A211" s="44" t="s">
        <v>62</v>
      </c>
      <c r="B211" s="44"/>
      <c r="C211" s="100">
        <f>C268+C296+C239</f>
        <v>129554839.11787954</v>
      </c>
      <c r="D211" s="63">
        <v>9.766</v>
      </c>
      <c r="E211" s="104" t="s">
        <v>15</v>
      </c>
      <c r="F211" s="21">
        <f>F268+F296+F239</f>
        <v>12652325</v>
      </c>
      <c r="G211" s="63">
        <f>$G$171</f>
        <v>10.628</v>
      </c>
      <c r="H211" s="104" t="s">
        <v>15</v>
      </c>
      <c r="I211" s="21">
        <f>I268+I296+I239</f>
        <v>13769088</v>
      </c>
      <c r="J211" s="21"/>
      <c r="K211" s="63">
        <f>$K$171</f>
        <v>10.878</v>
      </c>
      <c r="L211" s="21"/>
      <c r="M211" s="21">
        <f>M268+M296+M239</f>
        <v>14092976</v>
      </c>
      <c r="N211" s="21"/>
      <c r="O211" s="21"/>
      <c r="P211" s="21"/>
      <c r="Q211" s="21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G211" s="23"/>
    </row>
    <row r="212" spans="1:33" hidden="1">
      <c r="A212" s="44" t="s">
        <v>63</v>
      </c>
      <c r="B212" s="44"/>
      <c r="C212" s="100">
        <f>C269+C297+C240</f>
        <v>281305509.69846565</v>
      </c>
      <c r="D212" s="63">
        <v>6.7460000000000004</v>
      </c>
      <c r="E212" s="104" t="s">
        <v>15</v>
      </c>
      <c r="F212" s="21">
        <f>F269+F297+F240</f>
        <v>18976870</v>
      </c>
      <c r="G212" s="63">
        <f>$G$172</f>
        <v>7.3410000000000002</v>
      </c>
      <c r="H212" s="104" t="s">
        <v>15</v>
      </c>
      <c r="I212" s="21">
        <f>I269+I297+I240</f>
        <v>20650637</v>
      </c>
      <c r="J212" s="21"/>
      <c r="K212" s="63">
        <f>$K$172</f>
        <v>7.5140000000000002</v>
      </c>
      <c r="L212" s="21"/>
      <c r="M212" s="21">
        <f>M269+M297+M240</f>
        <v>21137296</v>
      </c>
      <c r="N212" s="21"/>
      <c r="O212" s="21"/>
      <c r="P212" s="21"/>
      <c r="Q212" s="21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G212" s="23"/>
    </row>
    <row r="213" spans="1:33" hidden="1">
      <c r="A213" s="44" t="s">
        <v>64</v>
      </c>
      <c r="B213" s="44"/>
      <c r="C213" s="100">
        <f>C270+C298+C241</f>
        <v>119991272.36558694</v>
      </c>
      <c r="D213" s="63">
        <v>5.8120000000000003</v>
      </c>
      <c r="E213" s="104" t="s">
        <v>15</v>
      </c>
      <c r="F213" s="21">
        <f>F270+F298+F241</f>
        <v>6973893</v>
      </c>
      <c r="G213" s="63">
        <f>$G$173</f>
        <v>6.3240000000000007</v>
      </c>
      <c r="H213" s="104" t="s">
        <v>15</v>
      </c>
      <c r="I213" s="21">
        <f>I270+I298+I241</f>
        <v>7588248</v>
      </c>
      <c r="J213" s="21"/>
      <c r="K213" s="63">
        <f>$K$173</f>
        <v>6.4720000000000004</v>
      </c>
      <c r="L213" s="21"/>
      <c r="M213" s="21">
        <f>M270+M298+M241</f>
        <v>7765836</v>
      </c>
      <c r="N213" s="21"/>
      <c r="O213" s="21"/>
      <c r="P213" s="21"/>
      <c r="Q213" s="21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G213" s="23"/>
    </row>
    <row r="214" spans="1:33" hidden="1">
      <c r="A214" s="44" t="s">
        <v>65</v>
      </c>
      <c r="B214" s="44"/>
      <c r="C214" s="100">
        <f>C271+C299+C242</f>
        <v>120876.56666666651</v>
      </c>
      <c r="D214" s="111">
        <v>56</v>
      </c>
      <c r="E214" s="102" t="s">
        <v>15</v>
      </c>
      <c r="F214" s="21">
        <f>F271+F299+F242</f>
        <v>67690</v>
      </c>
      <c r="G214" s="396">
        <f>$G$174</f>
        <v>57</v>
      </c>
      <c r="H214" s="104" t="s">
        <v>15</v>
      </c>
      <c r="I214" s="21">
        <f>I271+I299+I242</f>
        <v>68900</v>
      </c>
      <c r="J214" s="21"/>
      <c r="K214" s="396">
        <f>$K$174</f>
        <v>58</v>
      </c>
      <c r="L214" s="21"/>
      <c r="M214" s="21">
        <f>M271+M299+M242</f>
        <v>70109</v>
      </c>
      <c r="N214" s="21"/>
      <c r="O214" s="21"/>
      <c r="P214" s="21"/>
      <c r="Q214" s="21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G214" s="23"/>
    </row>
    <row r="215" spans="1:33" hidden="1">
      <c r="A215" s="118" t="s">
        <v>72</v>
      </c>
      <c r="B215" s="44"/>
      <c r="C215" s="100"/>
      <c r="D215" s="119">
        <v>-0.01</v>
      </c>
      <c r="E215" s="102"/>
      <c r="F215" s="21"/>
      <c r="G215" s="397">
        <v>-0.01</v>
      </c>
      <c r="H215" s="104"/>
      <c r="I215" s="21"/>
      <c r="J215" s="21"/>
      <c r="K215" s="397">
        <v>-0.01</v>
      </c>
      <c r="L215" s="21"/>
      <c r="M215" s="21"/>
      <c r="N215" s="21"/>
      <c r="O215" s="21"/>
      <c r="P215" s="21"/>
      <c r="Q215" s="21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G215" s="23"/>
    </row>
    <row r="216" spans="1:33" hidden="1">
      <c r="A216" s="44" t="s">
        <v>56</v>
      </c>
      <c r="B216" s="44"/>
      <c r="C216" s="100">
        <f t="shared" ref="C216:C226" si="21">C273+C301+C244</f>
        <v>74.633333333333297</v>
      </c>
      <c r="D216" s="121">
        <v>8.7100000000000009</v>
      </c>
      <c r="E216" s="102"/>
      <c r="F216" s="21">
        <f t="shared" ref="F216:F226" si="22">F273+F301+F244</f>
        <v>-7</v>
      </c>
      <c r="G216" s="121">
        <f>$G$182</f>
        <v>9.76</v>
      </c>
      <c r="H216" s="102"/>
      <c r="I216" s="21">
        <f t="shared" ref="I216:I226" si="23">I273+I301+I244</f>
        <v>-7</v>
      </c>
      <c r="J216" s="21"/>
      <c r="K216" s="121">
        <f>$K$182</f>
        <v>9.99</v>
      </c>
      <c r="L216" s="21"/>
      <c r="M216" s="21">
        <f t="shared" ref="M216:M226" si="24">M273+M301+M244</f>
        <v>-7</v>
      </c>
      <c r="N216" s="21"/>
      <c r="O216" s="21"/>
      <c r="P216" s="21"/>
      <c r="Q216" s="21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G216" s="23"/>
    </row>
    <row r="217" spans="1:33" hidden="1">
      <c r="A217" s="44" t="s">
        <v>57</v>
      </c>
      <c r="B217" s="44"/>
      <c r="C217" s="100">
        <f t="shared" si="21"/>
        <v>88.799999999999983</v>
      </c>
      <c r="D217" s="121">
        <v>12.98</v>
      </c>
      <c r="E217" s="102"/>
      <c r="F217" s="21">
        <f t="shared" si="22"/>
        <v>-11</v>
      </c>
      <c r="G217" s="121">
        <f>$G$183</f>
        <v>14.54</v>
      </c>
      <c r="H217" s="102"/>
      <c r="I217" s="21">
        <f t="shared" si="23"/>
        <v>-12</v>
      </c>
      <c r="J217" s="21"/>
      <c r="K217" s="121">
        <f>$K$183</f>
        <v>14.89</v>
      </c>
      <c r="L217" s="21"/>
      <c r="M217" s="21">
        <f t="shared" si="24"/>
        <v>-13</v>
      </c>
      <c r="N217" s="21"/>
      <c r="O217" s="21"/>
      <c r="P217" s="21"/>
      <c r="Q217" s="21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G217" s="23"/>
    </row>
    <row r="218" spans="1:33" hidden="1">
      <c r="A218" s="44" t="s">
        <v>73</v>
      </c>
      <c r="B218" s="44"/>
      <c r="C218" s="100">
        <f t="shared" si="21"/>
        <v>2161</v>
      </c>
      <c r="D218" s="121">
        <v>0.92</v>
      </c>
      <c r="E218" s="102"/>
      <c r="F218" s="21">
        <f t="shared" si="22"/>
        <v>-20</v>
      </c>
      <c r="G218" s="121">
        <f>$G$184</f>
        <v>1.02</v>
      </c>
      <c r="H218" s="102"/>
      <c r="I218" s="21">
        <f t="shared" si="23"/>
        <v>-23</v>
      </c>
      <c r="J218" s="21"/>
      <c r="K218" s="121">
        <f>$K$184</f>
        <v>1.04</v>
      </c>
      <c r="L218" s="21"/>
      <c r="M218" s="21">
        <f t="shared" si="24"/>
        <v>-23</v>
      </c>
      <c r="N218" s="21"/>
      <c r="O218" s="21"/>
      <c r="P218" s="21"/>
      <c r="Q218" s="21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G218" s="23"/>
    </row>
    <row r="219" spans="1:33" hidden="1">
      <c r="A219" s="44" t="s">
        <v>74</v>
      </c>
      <c r="B219" s="44"/>
      <c r="C219" s="100">
        <f t="shared" si="21"/>
        <v>1487</v>
      </c>
      <c r="D219" s="121">
        <v>3.4</v>
      </c>
      <c r="E219" s="104"/>
      <c r="F219" s="21">
        <f t="shared" si="22"/>
        <v>-51</v>
      </c>
      <c r="G219" s="121">
        <f>$G$185</f>
        <v>3.7</v>
      </c>
      <c r="H219" s="104"/>
      <c r="I219" s="21">
        <f t="shared" si="23"/>
        <v>-55</v>
      </c>
      <c r="J219" s="21"/>
      <c r="K219" s="121">
        <f>$K$185</f>
        <v>3.8</v>
      </c>
      <c r="L219" s="21"/>
      <c r="M219" s="21">
        <f t="shared" si="24"/>
        <v>-56</v>
      </c>
      <c r="N219" s="21"/>
      <c r="O219" s="21"/>
      <c r="P219" s="21"/>
      <c r="Q219" s="21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G219" s="23"/>
    </row>
    <row r="220" spans="1:33" hidden="1">
      <c r="A220" s="44" t="s">
        <v>75</v>
      </c>
      <c r="B220" s="44"/>
      <c r="C220" s="100">
        <f t="shared" si="21"/>
        <v>116452.33333333327</v>
      </c>
      <c r="D220" s="122">
        <v>9.766</v>
      </c>
      <c r="E220" s="104" t="s">
        <v>15</v>
      </c>
      <c r="F220" s="21">
        <f t="shared" si="22"/>
        <v>-114</v>
      </c>
      <c r="G220" s="398">
        <f>$G$186</f>
        <v>10.628</v>
      </c>
      <c r="H220" s="104" t="s">
        <v>15</v>
      </c>
      <c r="I220" s="21">
        <f t="shared" si="23"/>
        <v>-123</v>
      </c>
      <c r="J220" s="21"/>
      <c r="K220" s="398">
        <f>$K$186</f>
        <v>10.878</v>
      </c>
      <c r="L220" s="21"/>
      <c r="M220" s="21">
        <f t="shared" si="24"/>
        <v>-127</v>
      </c>
      <c r="N220" s="21"/>
      <c r="O220" s="21"/>
      <c r="P220" s="21"/>
      <c r="Q220" s="21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G220" s="23"/>
    </row>
    <row r="221" spans="1:33" hidden="1">
      <c r="A221" s="44" t="s">
        <v>63</v>
      </c>
      <c r="B221" s="44"/>
      <c r="C221" s="100">
        <f t="shared" si="21"/>
        <v>524872.66666666698</v>
      </c>
      <c r="D221" s="122">
        <v>6.7460000000000004</v>
      </c>
      <c r="E221" s="104" t="s">
        <v>15</v>
      </c>
      <c r="F221" s="21">
        <f t="shared" si="22"/>
        <v>-354</v>
      </c>
      <c r="G221" s="399">
        <f>$G$187</f>
        <v>7.3410000000000002</v>
      </c>
      <c r="H221" s="104" t="s">
        <v>15</v>
      </c>
      <c r="I221" s="21">
        <f t="shared" si="23"/>
        <v>-385</v>
      </c>
      <c r="J221" s="21"/>
      <c r="K221" s="399">
        <f>$K$187</f>
        <v>7.5140000000000002</v>
      </c>
      <c r="L221" s="21"/>
      <c r="M221" s="21">
        <f t="shared" si="24"/>
        <v>-394</v>
      </c>
      <c r="N221" s="21"/>
      <c r="O221" s="21"/>
      <c r="P221" s="21"/>
      <c r="Q221" s="21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G221" s="23"/>
    </row>
    <row r="222" spans="1:33" hidden="1">
      <c r="A222" s="44" t="s">
        <v>64</v>
      </c>
      <c r="B222" s="44"/>
      <c r="C222" s="100">
        <f t="shared" si="21"/>
        <v>933865</v>
      </c>
      <c r="D222" s="122">
        <v>5.8120000000000003</v>
      </c>
      <c r="E222" s="104" t="s">
        <v>15</v>
      </c>
      <c r="F222" s="21">
        <f t="shared" si="22"/>
        <v>-543</v>
      </c>
      <c r="G222" s="122">
        <f>$G$188</f>
        <v>6.3240000000000007</v>
      </c>
      <c r="H222" s="104" t="s">
        <v>15</v>
      </c>
      <c r="I222" s="21">
        <f t="shared" si="23"/>
        <v>-591</v>
      </c>
      <c r="J222" s="21"/>
      <c r="K222" s="122">
        <f>$K$188</f>
        <v>6.4720000000000004</v>
      </c>
      <c r="L222" s="21"/>
      <c r="M222" s="21">
        <f t="shared" si="24"/>
        <v>-604</v>
      </c>
      <c r="N222" s="21"/>
      <c r="O222" s="21"/>
      <c r="P222" s="21"/>
      <c r="Q222" s="21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G222" s="23"/>
    </row>
    <row r="223" spans="1:33" hidden="1">
      <c r="A223" s="44" t="s">
        <v>65</v>
      </c>
      <c r="B223" s="44"/>
      <c r="C223" s="100">
        <f t="shared" si="21"/>
        <v>1389.3333333333335</v>
      </c>
      <c r="D223" s="123">
        <v>56</v>
      </c>
      <c r="E223" s="104" t="s">
        <v>15</v>
      </c>
      <c r="F223" s="21">
        <f t="shared" si="22"/>
        <v>-8</v>
      </c>
      <c r="G223" s="400">
        <f>$G$214</f>
        <v>57</v>
      </c>
      <c r="H223" s="104" t="s">
        <v>15</v>
      </c>
      <c r="I223" s="21">
        <f t="shared" si="23"/>
        <v>-8</v>
      </c>
      <c r="J223" s="21"/>
      <c r="K223" s="400">
        <f>$K$214</f>
        <v>58</v>
      </c>
      <c r="L223" s="21"/>
      <c r="M223" s="21">
        <f t="shared" si="24"/>
        <v>-8</v>
      </c>
      <c r="N223" s="21"/>
      <c r="O223" s="21"/>
      <c r="P223" s="21"/>
      <c r="Q223" s="21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G223" s="23"/>
    </row>
    <row r="224" spans="1:33" hidden="1">
      <c r="A224" s="44" t="s">
        <v>76</v>
      </c>
      <c r="B224" s="44"/>
      <c r="C224" s="100">
        <f t="shared" si="21"/>
        <v>130.39999999999998</v>
      </c>
      <c r="D224" s="124">
        <v>60</v>
      </c>
      <c r="E224" s="102"/>
      <c r="F224" s="21">
        <f t="shared" si="22"/>
        <v>7824</v>
      </c>
      <c r="G224" s="59">
        <f>$G$190</f>
        <v>60</v>
      </c>
      <c r="H224" s="104"/>
      <c r="I224" s="21">
        <f t="shared" si="23"/>
        <v>7824</v>
      </c>
      <c r="J224" s="21"/>
      <c r="K224" s="59">
        <f>$K$190</f>
        <v>60</v>
      </c>
      <c r="L224" s="21"/>
      <c r="M224" s="21">
        <f t="shared" si="24"/>
        <v>7824</v>
      </c>
      <c r="N224" s="21"/>
      <c r="O224" s="21"/>
      <c r="P224" s="21"/>
      <c r="Q224" s="21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G224" s="23"/>
    </row>
    <row r="225" spans="1:33" hidden="1">
      <c r="A225" s="44" t="s">
        <v>77</v>
      </c>
      <c r="B225" s="44"/>
      <c r="C225" s="100">
        <f t="shared" si="21"/>
        <v>709.3</v>
      </c>
      <c r="D225" s="125">
        <v>-30</v>
      </c>
      <c r="E225" s="102" t="s">
        <v>15</v>
      </c>
      <c r="F225" s="21">
        <f t="shared" si="22"/>
        <v>-213</v>
      </c>
      <c r="G225" s="125">
        <f>$G$191</f>
        <v>-30</v>
      </c>
      <c r="H225" s="104" t="s">
        <v>15</v>
      </c>
      <c r="I225" s="21">
        <f t="shared" si="23"/>
        <v>-213</v>
      </c>
      <c r="J225" s="21"/>
      <c r="K225" s="125">
        <f>$K$191</f>
        <v>-30</v>
      </c>
      <c r="L225" s="21"/>
      <c r="M225" s="21">
        <f t="shared" si="24"/>
        <v>-213</v>
      </c>
      <c r="N225" s="21"/>
      <c r="O225" s="21"/>
      <c r="P225" s="21"/>
      <c r="Q225" s="21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G225" s="23"/>
    </row>
    <row r="226" spans="1:33" hidden="1">
      <c r="A226" s="44" t="s">
        <v>44</v>
      </c>
      <c r="B226" s="19"/>
      <c r="C226" s="100">
        <f t="shared" si="21"/>
        <v>530851621.18193215</v>
      </c>
      <c r="D226" s="111"/>
      <c r="E226" s="21"/>
      <c r="F226" s="21">
        <f t="shared" si="22"/>
        <v>44715635</v>
      </c>
      <c r="H226" s="104"/>
      <c r="I226" s="21">
        <f t="shared" si="23"/>
        <v>48746112</v>
      </c>
      <c r="J226" s="21"/>
      <c r="L226" s="21"/>
      <c r="M226" s="21">
        <f t="shared" si="24"/>
        <v>49899440</v>
      </c>
      <c r="N226" s="21"/>
      <c r="O226" s="21"/>
      <c r="P226" s="21"/>
      <c r="Q226" s="21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G226" s="23"/>
    </row>
    <row r="227" spans="1:33" hidden="1">
      <c r="A227" s="44" t="s">
        <v>18</v>
      </c>
      <c r="B227" s="143"/>
      <c r="C227" s="127">
        <f>C255+C284+C312</f>
        <v>3809581.6993984496</v>
      </c>
      <c r="D227" s="37"/>
      <c r="E227" s="37"/>
      <c r="F227" s="128">
        <f>I227</f>
        <v>396041.247892012</v>
      </c>
      <c r="G227" s="37"/>
      <c r="H227" s="37"/>
      <c r="I227" s="128">
        <f>I255+I284+I312</f>
        <v>396041.247892012</v>
      </c>
      <c r="J227" s="103"/>
      <c r="K227" s="395"/>
      <c r="L227" s="103"/>
      <c r="M227" s="128">
        <f>M255+M284+M312</f>
        <v>396041.247892012</v>
      </c>
      <c r="N227" s="103"/>
      <c r="O227" s="103"/>
      <c r="P227" s="103"/>
      <c r="Q227" s="103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G227" s="23"/>
    </row>
    <row r="228" spans="1:33" ht="16.5" hidden="1" thickBot="1">
      <c r="A228" s="44" t="s">
        <v>45</v>
      </c>
      <c r="B228" s="44"/>
      <c r="C228" s="89">
        <f>SUM(C226:C227)</f>
        <v>534661202.88133061</v>
      </c>
      <c r="D228" s="144"/>
      <c r="E228" s="130"/>
      <c r="F228" s="131">
        <f>F226+F227</f>
        <v>45111676.247892015</v>
      </c>
      <c r="G228" s="144"/>
      <c r="H228" s="132"/>
      <c r="I228" s="131">
        <f>I226+I227</f>
        <v>49142153.247892015</v>
      </c>
      <c r="J228" s="131"/>
      <c r="K228" s="144"/>
      <c r="L228" s="131"/>
      <c r="M228" s="131">
        <f>M226+M227</f>
        <v>50295481.247892015</v>
      </c>
      <c r="N228" s="131"/>
      <c r="O228" s="131"/>
      <c r="P228" s="131"/>
      <c r="Q228" s="131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G228" s="23"/>
    </row>
    <row r="229" spans="1:33" hidden="1">
      <c r="A229" s="44"/>
      <c r="B229" s="44"/>
      <c r="C229" s="53"/>
      <c r="D229" s="124"/>
      <c r="E229" s="21"/>
      <c r="F229" s="21"/>
      <c r="G229" s="124"/>
      <c r="H229" s="44"/>
      <c r="I229" s="21"/>
      <c r="J229" s="21"/>
      <c r="K229" s="72"/>
      <c r="L229" s="21"/>
      <c r="M229" s="21"/>
      <c r="N229" s="21"/>
      <c r="O229" s="21"/>
      <c r="P229" s="21"/>
      <c r="Q229" s="21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G229" s="23"/>
    </row>
    <row r="230" spans="1:33" hidden="1">
      <c r="A230" s="52" t="s">
        <v>52</v>
      </c>
      <c r="B230" s="44"/>
      <c r="C230" s="44"/>
      <c r="D230" s="21"/>
      <c r="E230" s="21"/>
      <c r="F230" s="44" t="s">
        <v>14</v>
      </c>
      <c r="G230" s="21"/>
      <c r="H230" s="44"/>
      <c r="I230" s="72" t="s">
        <v>14</v>
      </c>
      <c r="J230" s="72"/>
      <c r="K230" s="21"/>
      <c r="L230" s="72"/>
      <c r="M230" s="72" t="s">
        <v>14</v>
      </c>
      <c r="N230" s="72"/>
      <c r="O230" s="72"/>
      <c r="P230" s="72"/>
      <c r="Q230" s="7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G230" s="23"/>
    </row>
    <row r="231" spans="1:33" hidden="1">
      <c r="A231" s="44" t="s">
        <v>80</v>
      </c>
      <c r="B231" s="44"/>
      <c r="C231" s="44"/>
      <c r="D231" s="21"/>
      <c r="E231" s="21"/>
      <c r="F231" s="44"/>
      <c r="G231" s="21"/>
      <c r="H231" s="44"/>
      <c r="I231" s="44"/>
      <c r="J231" s="44"/>
      <c r="K231" s="21"/>
      <c r="L231" s="44"/>
      <c r="M231" s="44"/>
      <c r="N231" s="44"/>
      <c r="O231" s="44"/>
      <c r="P231" s="44"/>
      <c r="Q231" s="44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G231" s="23"/>
    </row>
    <row r="232" spans="1:33" hidden="1">
      <c r="A232" s="94" t="s">
        <v>14</v>
      </c>
      <c r="B232" s="44"/>
      <c r="C232" s="53"/>
      <c r="D232" s="21"/>
      <c r="E232" s="21"/>
      <c r="F232" s="44"/>
      <c r="G232" s="21"/>
      <c r="H232" s="44"/>
      <c r="I232" s="44"/>
      <c r="J232" s="44"/>
      <c r="K232" s="21"/>
      <c r="L232" s="44"/>
      <c r="M232" s="44"/>
      <c r="N232" s="44"/>
      <c r="O232" s="44"/>
      <c r="P232" s="44"/>
      <c r="Q232" s="44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G232" s="23"/>
    </row>
    <row r="233" spans="1:33" hidden="1">
      <c r="A233" s="44" t="s">
        <v>59</v>
      </c>
      <c r="B233" s="44"/>
      <c r="C233" s="100"/>
      <c r="D233" s="21"/>
      <c r="E233" s="21"/>
      <c r="F233" s="44"/>
      <c r="G233" s="21"/>
      <c r="H233" s="44"/>
      <c r="I233" s="44"/>
      <c r="J233" s="44"/>
      <c r="K233" s="21"/>
      <c r="L233" s="44"/>
      <c r="M233" s="44"/>
      <c r="N233" s="44"/>
      <c r="O233" s="44"/>
      <c r="P233" s="44"/>
      <c r="Q233" s="44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G233" s="23"/>
    </row>
    <row r="234" spans="1:33" hidden="1">
      <c r="A234" s="44" t="s">
        <v>56</v>
      </c>
      <c r="B234" s="44"/>
      <c r="C234" s="100">
        <v>38513.06666666727</v>
      </c>
      <c r="D234" s="59">
        <v>8.7100000000000009</v>
      </c>
      <c r="E234" s="102"/>
      <c r="F234" s="21">
        <f>ROUND(D234*$C234,0)</f>
        <v>335449</v>
      </c>
      <c r="G234" s="59">
        <f>$G$165</f>
        <v>9.76</v>
      </c>
      <c r="H234" s="104"/>
      <c r="I234" s="21">
        <f>ROUND(G234*$C234,0)</f>
        <v>375888</v>
      </c>
      <c r="J234" s="21"/>
      <c r="K234" s="59">
        <f>$K$165</f>
        <v>9.99</v>
      </c>
      <c r="L234" s="21"/>
      <c r="M234" s="21">
        <f>ROUND(K234*$C234,0)</f>
        <v>384746</v>
      </c>
      <c r="N234" s="21"/>
      <c r="O234" s="21"/>
      <c r="P234" s="21"/>
      <c r="Q234" s="21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G234" s="23"/>
    </row>
    <row r="235" spans="1:33" hidden="1">
      <c r="A235" s="44" t="s">
        <v>57</v>
      </c>
      <c r="B235" s="44"/>
      <c r="C235" s="100">
        <v>2939.36666666667</v>
      </c>
      <c r="D235" s="59">
        <v>12.98</v>
      </c>
      <c r="E235" s="105"/>
      <c r="F235" s="21">
        <f>ROUND(D235*$C235,0)</f>
        <v>38153</v>
      </c>
      <c r="G235" s="59">
        <f>$G$166</f>
        <v>14.54</v>
      </c>
      <c r="H235" s="106"/>
      <c r="I235" s="21">
        <f t="shared" ref="I235:I236" si="25">ROUND(G235*$C235,0)</f>
        <v>42738</v>
      </c>
      <c r="J235" s="21"/>
      <c r="K235" s="59">
        <f>$K$166</f>
        <v>14.89</v>
      </c>
      <c r="L235" s="21"/>
      <c r="M235" s="21">
        <f t="shared" ref="M235:M236" si="26">ROUND(K235*$C235,0)</f>
        <v>43767</v>
      </c>
      <c r="N235" s="21"/>
      <c r="O235" s="21"/>
      <c r="P235" s="21"/>
      <c r="Q235" s="21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G235" s="23"/>
    </row>
    <row r="236" spans="1:33" hidden="1">
      <c r="A236" s="44" t="s">
        <v>58</v>
      </c>
      <c r="B236" s="44"/>
      <c r="C236" s="100">
        <v>21457</v>
      </c>
      <c r="D236" s="59">
        <v>0.92</v>
      </c>
      <c r="E236" s="105"/>
      <c r="F236" s="21">
        <f>ROUND(D236*$C236,0)</f>
        <v>19740</v>
      </c>
      <c r="G236" s="59">
        <f>$G$167</f>
        <v>1.02</v>
      </c>
      <c r="H236" s="106"/>
      <c r="I236" s="21">
        <f t="shared" si="25"/>
        <v>21886</v>
      </c>
      <c r="J236" s="21"/>
      <c r="K236" s="59">
        <f>$K$167</f>
        <v>1.04</v>
      </c>
      <c r="L236" s="21"/>
      <c r="M236" s="21">
        <f t="shared" si="26"/>
        <v>22315</v>
      </c>
      <c r="N236" s="21"/>
      <c r="O236" s="21"/>
      <c r="P236" s="21"/>
      <c r="Q236" s="21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G236" s="23"/>
    </row>
    <row r="237" spans="1:33" hidden="1">
      <c r="A237" s="44" t="s">
        <v>60</v>
      </c>
      <c r="B237" s="44"/>
      <c r="C237" s="100">
        <v>41452.433333333938</v>
      </c>
      <c r="D237" s="59"/>
      <c r="E237" s="102"/>
      <c r="F237" s="21"/>
      <c r="G237" s="59"/>
      <c r="H237" s="104"/>
      <c r="I237" s="21"/>
      <c r="J237" s="21"/>
      <c r="K237" s="59"/>
      <c r="L237" s="21"/>
      <c r="M237" s="21"/>
      <c r="N237" s="21"/>
      <c r="O237" s="21"/>
      <c r="P237" s="21"/>
      <c r="Q237" s="21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G237" s="23"/>
    </row>
    <row r="238" spans="1:33" hidden="1">
      <c r="A238" s="44" t="s">
        <v>61</v>
      </c>
      <c r="B238" s="44"/>
      <c r="C238" s="100">
        <v>15663</v>
      </c>
      <c r="D238" s="124">
        <v>3.4</v>
      </c>
      <c r="E238" s="104"/>
      <c r="F238" s="21">
        <f>ROUND(D238*$C238,0)</f>
        <v>53254</v>
      </c>
      <c r="G238" s="59">
        <f>$G$170</f>
        <v>3.7</v>
      </c>
      <c r="H238" s="104"/>
      <c r="I238" s="21">
        <f>ROUND(G238*C238,0)</f>
        <v>57953</v>
      </c>
      <c r="J238" s="21"/>
      <c r="K238" s="59">
        <f>$K$170</f>
        <v>3.8</v>
      </c>
      <c r="L238" s="21"/>
      <c r="M238" s="21">
        <f>ROUND(K238*C238,0)</f>
        <v>59519</v>
      </c>
      <c r="N238" s="21"/>
      <c r="O238" s="21"/>
      <c r="P238" s="21"/>
      <c r="Q238" s="21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G238" s="23"/>
    </row>
    <row r="239" spans="1:33" hidden="1">
      <c r="A239" s="44" t="s">
        <v>62</v>
      </c>
      <c r="B239" s="100"/>
      <c r="C239" s="100">
        <v>12838882.284157982</v>
      </c>
      <c r="D239" s="63">
        <v>9.766</v>
      </c>
      <c r="E239" s="104" t="s">
        <v>15</v>
      </c>
      <c r="F239" s="21">
        <f>ROUND(D239*$C239/100,0)</f>
        <v>1253845</v>
      </c>
      <c r="G239" s="63">
        <f>$G$171</f>
        <v>10.628</v>
      </c>
      <c r="H239" s="104" t="s">
        <v>15</v>
      </c>
      <c r="I239" s="21">
        <f>ROUND(G239*C239/100,0)</f>
        <v>1364516</v>
      </c>
      <c r="J239" s="21"/>
      <c r="K239" s="63">
        <f>$K$171</f>
        <v>10.878</v>
      </c>
      <c r="L239" s="21"/>
      <c r="M239" s="21">
        <f>ROUND(K239*C239/100,0)</f>
        <v>1396614</v>
      </c>
      <c r="N239" s="21"/>
      <c r="O239" s="21"/>
      <c r="P239" s="21"/>
      <c r="Q239" s="21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G239" s="23"/>
    </row>
    <row r="240" spans="1:33" hidden="1">
      <c r="A240" s="44" t="s">
        <v>63</v>
      </c>
      <c r="B240" s="100"/>
      <c r="C240" s="100">
        <v>6928716.389879657</v>
      </c>
      <c r="D240" s="63">
        <v>6.7460000000000004</v>
      </c>
      <c r="E240" s="104" t="s">
        <v>15</v>
      </c>
      <c r="F240" s="21">
        <f>ROUND(D240*$C240/100,0)</f>
        <v>467411</v>
      </c>
      <c r="G240" s="63">
        <f>$G$172</f>
        <v>7.3410000000000002</v>
      </c>
      <c r="H240" s="104" t="s">
        <v>15</v>
      </c>
      <c r="I240" s="21">
        <f t="shared" ref="I240:I242" si="27">ROUND(G240*C240/100,0)</f>
        <v>508637</v>
      </c>
      <c r="J240" s="21"/>
      <c r="K240" s="63">
        <f>$K$172</f>
        <v>7.5140000000000002</v>
      </c>
      <c r="L240" s="21"/>
      <c r="M240" s="21">
        <f>ROUND(K240*C240/100,0)</f>
        <v>520624</v>
      </c>
      <c r="N240" s="21"/>
      <c r="O240" s="21"/>
      <c r="P240" s="21"/>
      <c r="Q240" s="21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G240" s="23"/>
    </row>
    <row r="241" spans="1:33" hidden="1">
      <c r="A241" s="44" t="s">
        <v>64</v>
      </c>
      <c r="B241" s="100"/>
      <c r="C241" s="100">
        <v>1198686.3021607364</v>
      </c>
      <c r="D241" s="63">
        <v>5.8120000000000003</v>
      </c>
      <c r="E241" s="104" t="s">
        <v>15</v>
      </c>
      <c r="F241" s="21">
        <f>ROUND(D241*$C241/100,0)</f>
        <v>69668</v>
      </c>
      <c r="G241" s="63">
        <f>$G$173</f>
        <v>6.3240000000000007</v>
      </c>
      <c r="H241" s="104" t="s">
        <v>15</v>
      </c>
      <c r="I241" s="21">
        <f t="shared" si="27"/>
        <v>75805</v>
      </c>
      <c r="J241" s="21"/>
      <c r="K241" s="63">
        <f>$K$173</f>
        <v>6.4720000000000004</v>
      </c>
      <c r="L241" s="21"/>
      <c r="M241" s="21">
        <f>ROUND(K241*C241/100,0)</f>
        <v>77579</v>
      </c>
      <c r="N241" s="21"/>
      <c r="O241" s="21"/>
      <c r="P241" s="21"/>
      <c r="Q241" s="21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G241" s="23"/>
    </row>
    <row r="242" spans="1:33" hidden="1">
      <c r="A242" s="44" t="s">
        <v>65</v>
      </c>
      <c r="B242" s="53"/>
      <c r="C242" s="100">
        <v>84.1666666666667</v>
      </c>
      <c r="D242" s="111">
        <v>56</v>
      </c>
      <c r="E242" s="102" t="s">
        <v>15</v>
      </c>
      <c r="F242" s="21">
        <f>ROUND(D242*$C242/100,0)</f>
        <v>47</v>
      </c>
      <c r="G242" s="396">
        <f>$G$174</f>
        <v>57</v>
      </c>
      <c r="H242" s="104" t="s">
        <v>15</v>
      </c>
      <c r="I242" s="21">
        <f t="shared" si="27"/>
        <v>48</v>
      </c>
      <c r="J242" s="21"/>
      <c r="K242" s="396">
        <f>$K$174</f>
        <v>58</v>
      </c>
      <c r="L242" s="21"/>
      <c r="M242" s="21">
        <f>ROUND(K242*C242/100,0)</f>
        <v>49</v>
      </c>
      <c r="N242" s="21"/>
      <c r="O242" s="21"/>
      <c r="P242" s="21"/>
      <c r="Q242" s="21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G242" s="23"/>
    </row>
    <row r="243" spans="1:33" hidden="1">
      <c r="A243" s="118" t="s">
        <v>72</v>
      </c>
      <c r="B243" s="53"/>
      <c r="C243" s="100"/>
      <c r="D243" s="119">
        <v>-0.01</v>
      </c>
      <c r="E243" s="102"/>
      <c r="F243" s="21"/>
      <c r="G243" s="397">
        <v>-0.01</v>
      </c>
      <c r="H243" s="104"/>
      <c r="I243" s="21"/>
      <c r="J243" s="21"/>
      <c r="K243" s="397">
        <v>-0.01</v>
      </c>
      <c r="L243" s="21"/>
      <c r="M243" s="21"/>
      <c r="N243" s="21"/>
      <c r="O243" s="21"/>
      <c r="P243" s="21"/>
      <c r="Q243" s="21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G243" s="23"/>
    </row>
    <row r="244" spans="1:33" hidden="1">
      <c r="A244" s="44" t="s">
        <v>56</v>
      </c>
      <c r="B244" s="44"/>
      <c r="C244" s="100">
        <v>0</v>
      </c>
      <c r="D244" s="121">
        <v>8.7100000000000009</v>
      </c>
      <c r="E244" s="102"/>
      <c r="F244" s="21">
        <f>-ROUND(D244*$C244/100,0)</f>
        <v>0</v>
      </c>
      <c r="G244" s="121">
        <f>$G$182</f>
        <v>9.76</v>
      </c>
      <c r="H244" s="102"/>
      <c r="I244" s="21">
        <f>-ROUND(G244*$C244/100,0)</f>
        <v>0</v>
      </c>
      <c r="J244" s="21"/>
      <c r="K244" s="121">
        <f>$K$182</f>
        <v>9.99</v>
      </c>
      <c r="L244" s="21"/>
      <c r="M244" s="21">
        <f>-ROUND(K244*$C244/100,0)</f>
        <v>0</v>
      </c>
      <c r="N244" s="21"/>
      <c r="O244" s="21"/>
      <c r="P244" s="21"/>
      <c r="Q244" s="21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G244" s="23"/>
    </row>
    <row r="245" spans="1:33" hidden="1">
      <c r="A245" s="44" t="s">
        <v>57</v>
      </c>
      <c r="B245" s="44"/>
      <c r="C245" s="100">
        <v>9</v>
      </c>
      <c r="D245" s="121">
        <v>12.98</v>
      </c>
      <c r="E245" s="102"/>
      <c r="F245" s="21">
        <f>-ROUND(D245*$C245/100,0)</f>
        <v>-1</v>
      </c>
      <c r="G245" s="121">
        <f>$G$183</f>
        <v>14.54</v>
      </c>
      <c r="H245" s="102"/>
      <c r="I245" s="21">
        <f t="shared" ref="I245:I247" si="28">-ROUND(G245*$C245/100,0)</f>
        <v>-1</v>
      </c>
      <c r="J245" s="21"/>
      <c r="K245" s="121">
        <f>$K$183</f>
        <v>14.89</v>
      </c>
      <c r="L245" s="21"/>
      <c r="M245" s="21">
        <f t="shared" ref="M245:M247" si="29">-ROUND(K245*$C245/100,0)</f>
        <v>-1</v>
      </c>
      <c r="N245" s="21"/>
      <c r="O245" s="21"/>
      <c r="P245" s="21"/>
      <c r="Q245" s="21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G245" s="23"/>
    </row>
    <row r="246" spans="1:33" hidden="1">
      <c r="A246" s="44" t="s">
        <v>73</v>
      </c>
      <c r="B246" s="44"/>
      <c r="C246" s="100">
        <v>0</v>
      </c>
      <c r="D246" s="121">
        <v>0.92</v>
      </c>
      <c r="E246" s="102"/>
      <c r="F246" s="21">
        <f>-ROUND(D246*$C246/100,0)</f>
        <v>0</v>
      </c>
      <c r="G246" s="121">
        <f>$G$184</f>
        <v>1.02</v>
      </c>
      <c r="H246" s="102"/>
      <c r="I246" s="21">
        <f t="shared" si="28"/>
        <v>0</v>
      </c>
      <c r="J246" s="21"/>
      <c r="K246" s="121">
        <f>$K$184</f>
        <v>1.04</v>
      </c>
      <c r="L246" s="21"/>
      <c r="M246" s="21">
        <f t="shared" si="29"/>
        <v>0</v>
      </c>
      <c r="N246" s="21"/>
      <c r="O246" s="21"/>
      <c r="P246" s="21"/>
      <c r="Q246" s="21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G246" s="23"/>
    </row>
    <row r="247" spans="1:33" hidden="1">
      <c r="A247" s="44" t="s">
        <v>81</v>
      </c>
      <c r="B247" s="44"/>
      <c r="C247" s="100">
        <f>0</f>
        <v>0</v>
      </c>
      <c r="D247" s="121">
        <v>3.4</v>
      </c>
      <c r="E247" s="104"/>
      <c r="F247" s="21">
        <f>-ROUND(D247*$C247/100,0)</f>
        <v>0</v>
      </c>
      <c r="G247" s="121">
        <f>$G$185</f>
        <v>3.7</v>
      </c>
      <c r="H247" s="104"/>
      <c r="I247" s="21">
        <f t="shared" si="28"/>
        <v>0</v>
      </c>
      <c r="J247" s="21"/>
      <c r="K247" s="121">
        <f>$K$185</f>
        <v>3.8</v>
      </c>
      <c r="L247" s="21"/>
      <c r="M247" s="21">
        <f t="shared" si="29"/>
        <v>0</v>
      </c>
      <c r="N247" s="21"/>
      <c r="O247" s="21"/>
      <c r="P247" s="21"/>
      <c r="Q247" s="21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G247" s="23"/>
    </row>
    <row r="248" spans="1:33" hidden="1">
      <c r="A248" s="44" t="s">
        <v>75</v>
      </c>
      <c r="B248" s="44"/>
      <c r="C248" s="100">
        <v>0</v>
      </c>
      <c r="D248" s="122">
        <v>9.766</v>
      </c>
      <c r="E248" s="104" t="s">
        <v>15</v>
      </c>
      <c r="F248" s="21">
        <f>ROUND(D248*$C248/100*D243,0)</f>
        <v>0</v>
      </c>
      <c r="G248" s="398">
        <f>$G$186</f>
        <v>10.628</v>
      </c>
      <c r="H248" s="104" t="s">
        <v>15</v>
      </c>
      <c r="I248" s="21">
        <f>ROUND(G248*$C248/100*G243,0)</f>
        <v>0</v>
      </c>
      <c r="J248" s="21"/>
      <c r="K248" s="398">
        <f>$K$186</f>
        <v>10.878</v>
      </c>
      <c r="L248" s="21"/>
      <c r="M248" s="21">
        <f>ROUND(K248*$C248/100*K243,0)</f>
        <v>0</v>
      </c>
      <c r="N248" s="21"/>
      <c r="O248" s="21"/>
      <c r="P248" s="21"/>
      <c r="Q248" s="21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G248" s="23"/>
    </row>
    <row r="249" spans="1:33" hidden="1">
      <c r="A249" s="44" t="s">
        <v>63</v>
      </c>
      <c r="B249" s="44"/>
      <c r="C249" s="100">
        <v>0</v>
      </c>
      <c r="D249" s="122">
        <v>6.7460000000000004</v>
      </c>
      <c r="E249" s="104" t="s">
        <v>15</v>
      </c>
      <c r="F249" s="21">
        <f>ROUND(D249*$C249/100*D243,0)</f>
        <v>0</v>
      </c>
      <c r="G249" s="399">
        <f>$G$187</f>
        <v>7.3410000000000002</v>
      </c>
      <c r="H249" s="104" t="s">
        <v>15</v>
      </c>
      <c r="I249" s="21">
        <f>ROUND(G249*$C249/100*G243,0)</f>
        <v>0</v>
      </c>
      <c r="J249" s="21"/>
      <c r="K249" s="399">
        <f>$K$187</f>
        <v>7.5140000000000002</v>
      </c>
      <c r="L249" s="21"/>
      <c r="M249" s="21">
        <f>ROUND(K249*$C249/100*K243,0)</f>
        <v>0</v>
      </c>
      <c r="N249" s="21"/>
      <c r="O249" s="21"/>
      <c r="P249" s="21"/>
      <c r="Q249" s="21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G249" s="23"/>
    </row>
    <row r="250" spans="1:33" hidden="1">
      <c r="A250" s="44" t="s">
        <v>64</v>
      </c>
      <c r="B250" s="44"/>
      <c r="C250" s="100">
        <v>0</v>
      </c>
      <c r="D250" s="122">
        <v>5.8120000000000003</v>
      </c>
      <c r="E250" s="104" t="s">
        <v>15</v>
      </c>
      <c r="F250" s="21">
        <f>ROUND(D250*$C250/100*D243,0)</f>
        <v>0</v>
      </c>
      <c r="G250" s="122">
        <f>$G$188</f>
        <v>6.3240000000000007</v>
      </c>
      <c r="H250" s="104" t="s">
        <v>15</v>
      </c>
      <c r="I250" s="21">
        <f>ROUND(G250*$C250/100*G243,0)</f>
        <v>0</v>
      </c>
      <c r="J250" s="21"/>
      <c r="K250" s="122">
        <f>$K$188</f>
        <v>6.4720000000000004</v>
      </c>
      <c r="L250" s="21"/>
      <c r="M250" s="21">
        <f>ROUND(K250*$C250/100*K243,0)</f>
        <v>0</v>
      </c>
      <c r="N250" s="21"/>
      <c r="O250" s="21"/>
      <c r="P250" s="21"/>
      <c r="Q250" s="21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G250" s="23"/>
    </row>
    <row r="251" spans="1:33" hidden="1">
      <c r="A251" s="44" t="s">
        <v>65</v>
      </c>
      <c r="B251" s="44"/>
      <c r="C251" s="100">
        <v>0</v>
      </c>
      <c r="D251" s="123">
        <v>56</v>
      </c>
      <c r="E251" s="104" t="s">
        <v>15</v>
      </c>
      <c r="F251" s="21">
        <f>ROUND(D251*$C251/100*D243,0)</f>
        <v>0</v>
      </c>
      <c r="G251" s="400">
        <f>$G$214</f>
        <v>57</v>
      </c>
      <c r="H251" s="104" t="s">
        <v>15</v>
      </c>
      <c r="I251" s="21">
        <f>ROUND(G251*$C251/100*G243,0)</f>
        <v>0</v>
      </c>
      <c r="J251" s="21"/>
      <c r="K251" s="400">
        <f>$K$214</f>
        <v>58</v>
      </c>
      <c r="L251" s="21"/>
      <c r="M251" s="21">
        <f>ROUND(K251*$C251/100*K243,0)</f>
        <v>0</v>
      </c>
      <c r="N251" s="21"/>
      <c r="O251" s="21"/>
      <c r="P251" s="21"/>
      <c r="Q251" s="21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G251" s="23"/>
    </row>
    <row r="252" spans="1:33" hidden="1">
      <c r="A252" s="44" t="s">
        <v>76</v>
      </c>
      <c r="B252" s="44"/>
      <c r="C252" s="100">
        <v>0</v>
      </c>
      <c r="D252" s="124">
        <v>60</v>
      </c>
      <c r="E252" s="102"/>
      <c r="F252" s="21">
        <f>ROUND(D252*$C252,0)</f>
        <v>0</v>
      </c>
      <c r="G252" s="59">
        <f>$G$190</f>
        <v>60</v>
      </c>
      <c r="H252" s="104"/>
      <c r="I252" s="21">
        <f>ROUND(G252*C252,0)</f>
        <v>0</v>
      </c>
      <c r="J252" s="21"/>
      <c r="K252" s="59">
        <f>$K$190</f>
        <v>60</v>
      </c>
      <c r="L252" s="21"/>
      <c r="M252" s="21">
        <f>ROUND(K252*C252,0)</f>
        <v>0</v>
      </c>
      <c r="N252" s="21"/>
      <c r="O252" s="21"/>
      <c r="P252" s="21"/>
      <c r="Q252" s="21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G252" s="23"/>
    </row>
    <row r="253" spans="1:33" hidden="1">
      <c r="A253" s="44" t="s">
        <v>77</v>
      </c>
      <c r="B253" s="44"/>
      <c r="C253" s="100">
        <v>0</v>
      </c>
      <c r="D253" s="125">
        <v>-30</v>
      </c>
      <c r="E253" s="102" t="s">
        <v>15</v>
      </c>
      <c r="F253" s="21">
        <f>ROUND(D253*$C253/100,0)</f>
        <v>0</v>
      </c>
      <c r="G253" s="125">
        <f>$G$191</f>
        <v>-30</v>
      </c>
      <c r="H253" s="104" t="s">
        <v>15</v>
      </c>
      <c r="I253" s="21">
        <f>ROUND(G253*C253/100,0)</f>
        <v>0</v>
      </c>
      <c r="J253" s="21"/>
      <c r="K253" s="125">
        <f>$K$191</f>
        <v>-30</v>
      </c>
      <c r="L253" s="21"/>
      <c r="M253" s="21">
        <f>ROUND(K253*C253/100,0)</f>
        <v>0</v>
      </c>
      <c r="N253" s="21"/>
      <c r="O253" s="21"/>
      <c r="P253" s="21"/>
      <c r="Q253" s="21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G253" s="23"/>
    </row>
    <row r="254" spans="1:33" hidden="1">
      <c r="A254" s="44" t="s">
        <v>44</v>
      </c>
      <c r="B254" s="86"/>
      <c r="C254" s="100">
        <f>SUM(C239:C241)</f>
        <v>20966284.976198375</v>
      </c>
      <c r="D254" s="111"/>
      <c r="E254" s="21"/>
      <c r="F254" s="21">
        <f>SUM(F234:F253)</f>
        <v>2237566</v>
      </c>
      <c r="G254" s="125" t="s">
        <v>14</v>
      </c>
      <c r="H254" s="104"/>
      <c r="I254" s="21">
        <f>SUM(I234:I253)</f>
        <v>2447470</v>
      </c>
      <c r="J254" s="21"/>
      <c r="K254" s="401" t="s">
        <v>14</v>
      </c>
      <c r="L254" s="21"/>
      <c r="M254" s="21">
        <f>SUM(M234:M253)</f>
        <v>2505212</v>
      </c>
      <c r="N254" s="21"/>
      <c r="O254" s="21"/>
      <c r="P254" s="21"/>
      <c r="Q254" s="21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G254" s="23"/>
    </row>
    <row r="255" spans="1:33" hidden="1">
      <c r="A255" s="44" t="s">
        <v>18</v>
      </c>
      <c r="B255" s="44"/>
      <c r="C255" s="146">
        <v>278028.18415744783</v>
      </c>
      <c r="D255" s="37"/>
      <c r="E255" s="37"/>
      <c r="F255" s="128">
        <f>I255</f>
        <v>35708.181559390563</v>
      </c>
      <c r="G255" s="37"/>
      <c r="H255" s="37"/>
      <c r="I255" s="128">
        <v>35708.181559390563</v>
      </c>
      <c r="J255" s="103"/>
      <c r="K255" s="395"/>
      <c r="L255" s="103"/>
      <c r="M255" s="128">
        <v>35708.181559390563</v>
      </c>
      <c r="N255" s="103"/>
      <c r="O255" s="103"/>
      <c r="P255" s="103"/>
      <c r="Q255" s="103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G255" s="23"/>
    </row>
    <row r="256" spans="1:33" ht="16.5" hidden="1" thickBot="1">
      <c r="A256" s="44" t="s">
        <v>45</v>
      </c>
      <c r="B256" s="44"/>
      <c r="C256" s="89">
        <f>SUM(C254:C255)</f>
        <v>21244313.160355821</v>
      </c>
      <c r="D256" s="144"/>
      <c r="E256" s="130"/>
      <c r="F256" s="131">
        <f>F254+F255</f>
        <v>2273274.1815593904</v>
      </c>
      <c r="G256" s="144"/>
      <c r="H256" s="132"/>
      <c r="I256" s="131">
        <f>I254+I255</f>
        <v>2483178.1815593904</v>
      </c>
      <c r="J256" s="131"/>
      <c r="K256" s="144"/>
      <c r="L256" s="131"/>
      <c r="M256" s="131">
        <f>M254+M255</f>
        <v>2540920.1815593904</v>
      </c>
      <c r="N256" s="131"/>
      <c r="O256" s="131"/>
      <c r="P256" s="131"/>
      <c r="Q256" s="131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G256" s="23"/>
    </row>
    <row r="257" spans="1:33" hidden="1">
      <c r="A257" s="44"/>
      <c r="B257" s="44"/>
      <c r="C257" s="53"/>
      <c r="D257" s="124"/>
      <c r="E257" s="21"/>
      <c r="F257" s="21"/>
      <c r="G257" s="124"/>
      <c r="H257" s="44"/>
      <c r="I257" s="21"/>
      <c r="J257" s="21"/>
      <c r="K257" s="72"/>
      <c r="L257" s="21"/>
      <c r="M257" s="21"/>
      <c r="N257" s="21"/>
      <c r="O257" s="21"/>
      <c r="P257" s="21"/>
      <c r="Q257" s="21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G257" s="23"/>
    </row>
    <row r="258" spans="1:33" hidden="1">
      <c r="A258" s="44"/>
      <c r="B258" s="44"/>
      <c r="C258" s="53"/>
      <c r="D258" s="124"/>
      <c r="E258" s="21"/>
      <c r="F258" s="21"/>
      <c r="G258" s="124"/>
      <c r="H258" s="44"/>
      <c r="I258" s="21"/>
      <c r="J258" s="21"/>
      <c r="K258" s="72"/>
      <c r="L258" s="21"/>
      <c r="M258" s="21"/>
      <c r="N258" s="21"/>
      <c r="O258" s="21"/>
      <c r="P258" s="21"/>
      <c r="Q258" s="21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G258" s="23"/>
    </row>
    <row r="259" spans="1:33" hidden="1">
      <c r="A259" s="52" t="s">
        <v>52</v>
      </c>
      <c r="B259" s="44"/>
      <c r="C259" s="44"/>
      <c r="D259" s="21"/>
      <c r="E259" s="21"/>
      <c r="F259" s="44" t="s">
        <v>14</v>
      </c>
      <c r="G259" s="21"/>
      <c r="H259" s="44"/>
      <c r="I259" s="44"/>
      <c r="J259" s="44"/>
      <c r="K259" s="21"/>
      <c r="L259" s="44"/>
      <c r="M259" s="44"/>
      <c r="N259" s="44"/>
      <c r="O259" s="44"/>
      <c r="P259" s="44"/>
      <c r="Q259" s="44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G259" s="23"/>
    </row>
    <row r="260" spans="1:33" hidden="1">
      <c r="A260" s="44" t="s">
        <v>82</v>
      </c>
      <c r="B260" s="44"/>
      <c r="C260" s="44"/>
      <c r="D260" s="21"/>
      <c r="E260" s="21"/>
      <c r="F260" s="44"/>
      <c r="G260" s="21"/>
      <c r="H260" s="44"/>
      <c r="I260" s="44"/>
      <c r="J260" s="44"/>
      <c r="K260" s="21"/>
      <c r="L260" s="44"/>
      <c r="M260" s="44"/>
      <c r="N260" s="44"/>
      <c r="O260" s="44"/>
      <c r="P260" s="44"/>
      <c r="Q260" s="44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G260" s="23"/>
    </row>
    <row r="261" spans="1:33" hidden="1">
      <c r="A261" s="94" t="s">
        <v>83</v>
      </c>
      <c r="B261" s="44"/>
      <c r="C261" s="53"/>
      <c r="D261" s="21"/>
      <c r="E261" s="21"/>
      <c r="F261" s="44"/>
      <c r="G261" s="21"/>
      <c r="H261" s="44"/>
      <c r="I261" s="44"/>
      <c r="J261" s="44"/>
      <c r="K261" s="21"/>
      <c r="L261" s="44"/>
      <c r="M261" s="44"/>
      <c r="N261" s="44"/>
      <c r="O261" s="44"/>
      <c r="P261" s="44"/>
      <c r="Q261" s="44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G261" s="23"/>
    </row>
    <row r="262" spans="1:33" hidden="1">
      <c r="A262" s="44" t="s">
        <v>59</v>
      </c>
      <c r="B262" s="44"/>
      <c r="C262" s="100"/>
      <c r="D262" s="21"/>
      <c r="E262" s="21"/>
      <c r="F262" s="44"/>
      <c r="G262" s="21"/>
      <c r="H262" s="44"/>
      <c r="I262" s="44"/>
      <c r="J262" s="44"/>
      <c r="K262" s="21"/>
      <c r="L262" s="44"/>
      <c r="M262" s="44"/>
      <c r="N262" s="44"/>
      <c r="O262" s="44"/>
      <c r="P262" s="44"/>
      <c r="Q262" s="44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G262" s="23"/>
    </row>
    <row r="263" spans="1:33" hidden="1">
      <c r="A263" s="44" t="s">
        <v>56</v>
      </c>
      <c r="B263" s="44"/>
      <c r="C263" s="100">
        <v>121803.19999998537</v>
      </c>
      <c r="D263" s="59">
        <v>8.7100000000000009</v>
      </c>
      <c r="E263" s="102"/>
      <c r="F263" s="21">
        <f>ROUND(D263*$C263,0)</f>
        <v>1060906</v>
      </c>
      <c r="G263" s="59">
        <f>$G$165</f>
        <v>9.76</v>
      </c>
      <c r="H263" s="104"/>
      <c r="I263" s="21">
        <f>ROUND(G263*$C263,0)</f>
        <v>1188799</v>
      </c>
      <c r="J263" s="21"/>
      <c r="K263" s="59">
        <f>$K$165</f>
        <v>9.99</v>
      </c>
      <c r="L263" s="21"/>
      <c r="M263" s="21">
        <f>ROUND(K263*$C263,0)</f>
        <v>1216814</v>
      </c>
      <c r="N263" s="21"/>
      <c r="O263" s="21"/>
      <c r="P263" s="21"/>
      <c r="Q263" s="21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G263" s="23"/>
    </row>
    <row r="264" spans="1:33" hidden="1">
      <c r="A264" s="44" t="s">
        <v>57</v>
      </c>
      <c r="B264" s="44"/>
      <c r="C264" s="100">
        <v>58310.700000000717</v>
      </c>
      <c r="D264" s="59">
        <v>12.98</v>
      </c>
      <c r="E264" s="105"/>
      <c r="F264" s="21">
        <f>ROUND(D264*$C264,0)</f>
        <v>756873</v>
      </c>
      <c r="G264" s="59">
        <f>$G$166</f>
        <v>14.54</v>
      </c>
      <c r="H264" s="106"/>
      <c r="I264" s="21">
        <f t="shared" ref="I264:I265" si="30">ROUND(G264*$C264,0)</f>
        <v>847838</v>
      </c>
      <c r="J264" s="21"/>
      <c r="K264" s="59">
        <f>$K$166</f>
        <v>14.89</v>
      </c>
      <c r="L264" s="21"/>
      <c r="M264" s="21">
        <f t="shared" ref="M264:M265" si="31">ROUND(K264*$C264,0)</f>
        <v>868246</v>
      </c>
      <c r="N264" s="21"/>
      <c r="O264" s="21"/>
      <c r="P264" s="21"/>
      <c r="Q264" s="21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G264" s="23"/>
    </row>
    <row r="265" spans="1:33" hidden="1">
      <c r="A265" s="44" t="s">
        <v>58</v>
      </c>
      <c r="B265" s="44"/>
      <c r="C265" s="100">
        <v>966505</v>
      </c>
      <c r="D265" s="59">
        <v>0.92</v>
      </c>
      <c r="E265" s="105"/>
      <c r="F265" s="21">
        <f>ROUND(D265*$C265,0)</f>
        <v>889185</v>
      </c>
      <c r="G265" s="59">
        <f>$G$167</f>
        <v>1.02</v>
      </c>
      <c r="H265" s="106"/>
      <c r="I265" s="21">
        <f t="shared" si="30"/>
        <v>985835</v>
      </c>
      <c r="J265" s="21"/>
      <c r="K265" s="59">
        <f>$K$167</f>
        <v>1.04</v>
      </c>
      <c r="L265" s="21"/>
      <c r="M265" s="21">
        <f t="shared" si="31"/>
        <v>1005165</v>
      </c>
      <c r="N265" s="21"/>
      <c r="O265" s="21"/>
      <c r="P265" s="21"/>
      <c r="Q265" s="21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G265" s="23"/>
    </row>
    <row r="266" spans="1:33" hidden="1">
      <c r="A266" s="44" t="s">
        <v>60</v>
      </c>
      <c r="B266" s="44"/>
      <c r="C266" s="100">
        <f>SUM(C263:C264)</f>
        <v>180113.89999998608</v>
      </c>
      <c r="D266" s="59"/>
      <c r="E266" s="102"/>
      <c r="F266" s="21"/>
      <c r="G266" s="59"/>
      <c r="H266" s="104"/>
      <c r="I266" s="21"/>
      <c r="J266" s="21"/>
      <c r="K266" s="59"/>
      <c r="L266" s="21"/>
      <c r="M266" s="21"/>
      <c r="N266" s="21"/>
      <c r="O266" s="21"/>
      <c r="P266" s="21"/>
      <c r="Q266" s="21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G266" s="23"/>
    </row>
    <row r="267" spans="1:33" hidden="1">
      <c r="A267" s="44" t="s">
        <v>61</v>
      </c>
      <c r="B267" s="44"/>
      <c r="C267" s="100">
        <v>782383</v>
      </c>
      <c r="D267" s="124">
        <v>3.4</v>
      </c>
      <c r="E267" s="104"/>
      <c r="F267" s="21">
        <f>ROUND(D267*$C267,0)</f>
        <v>2660102</v>
      </c>
      <c r="G267" s="59">
        <f>$G$170</f>
        <v>3.7</v>
      </c>
      <c r="H267" s="104"/>
      <c r="I267" s="21">
        <f>ROUND(G267*C267,0)</f>
        <v>2894817</v>
      </c>
      <c r="J267" s="21"/>
      <c r="K267" s="59">
        <f>$K$170</f>
        <v>3.8</v>
      </c>
      <c r="L267" s="21"/>
      <c r="M267" s="21">
        <f>ROUND(K267*C267,0)</f>
        <v>2973055</v>
      </c>
      <c r="N267" s="21"/>
      <c r="O267" s="21"/>
      <c r="P267" s="21"/>
      <c r="Q267" s="21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G267" s="23"/>
    </row>
    <row r="268" spans="1:33" hidden="1">
      <c r="A268" s="44" t="s">
        <v>62</v>
      </c>
      <c r="B268" s="100"/>
      <c r="C268" s="100">
        <v>113594338.50038823</v>
      </c>
      <c r="D268" s="63">
        <v>9.766</v>
      </c>
      <c r="E268" s="104" t="s">
        <v>15</v>
      </c>
      <c r="F268" s="21">
        <f>ROUND(D268*$C268/100,0)</f>
        <v>11093623</v>
      </c>
      <c r="G268" s="63">
        <f>$G$171</f>
        <v>10.628</v>
      </c>
      <c r="H268" s="104" t="s">
        <v>15</v>
      </c>
      <c r="I268" s="21">
        <f>ROUND(G268*C268/100,0)</f>
        <v>12072806</v>
      </c>
      <c r="J268" s="21"/>
      <c r="K268" s="63">
        <f>$K$171</f>
        <v>10.878</v>
      </c>
      <c r="L268" s="21"/>
      <c r="M268" s="21">
        <f>ROUND(K268*C268/100,0)</f>
        <v>12356792</v>
      </c>
      <c r="N268" s="21"/>
      <c r="O268" s="21"/>
      <c r="P268" s="21"/>
      <c r="Q268" s="21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G268" s="23"/>
    </row>
    <row r="269" spans="1:33" hidden="1">
      <c r="A269" s="44" t="s">
        <v>63</v>
      </c>
      <c r="B269" s="100"/>
      <c r="C269" s="100">
        <v>264972441.64191934</v>
      </c>
      <c r="D269" s="63">
        <v>6.7460000000000004</v>
      </c>
      <c r="E269" s="104" t="s">
        <v>15</v>
      </c>
      <c r="F269" s="21">
        <f>ROUND(D269*$C269/100,0)</f>
        <v>17875041</v>
      </c>
      <c r="G269" s="63">
        <f>$G$172</f>
        <v>7.3410000000000002</v>
      </c>
      <c r="H269" s="104" t="s">
        <v>15</v>
      </c>
      <c r="I269" s="21">
        <f t="shared" ref="I269:I271" si="32">ROUND(G269*C269/100,0)</f>
        <v>19451627</v>
      </c>
      <c r="J269" s="21"/>
      <c r="K269" s="63">
        <f>$K$172</f>
        <v>7.5140000000000002</v>
      </c>
      <c r="L269" s="21"/>
      <c r="M269" s="21">
        <f>ROUND(K269*C269/100,0)</f>
        <v>19910029</v>
      </c>
      <c r="N269" s="21"/>
      <c r="O269" s="21"/>
      <c r="P269" s="21"/>
      <c r="Q269" s="21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G269" s="23"/>
    </row>
    <row r="270" spans="1:33" hidden="1">
      <c r="A270" s="44" t="s">
        <v>64</v>
      </c>
      <c r="B270" s="100"/>
      <c r="C270" s="100">
        <v>114038405.0634262</v>
      </c>
      <c r="D270" s="63">
        <v>5.8120000000000003</v>
      </c>
      <c r="E270" s="104" t="s">
        <v>15</v>
      </c>
      <c r="F270" s="21">
        <f>ROUND(D270*$C270/100,0)</f>
        <v>6627912</v>
      </c>
      <c r="G270" s="63">
        <f>$G$173</f>
        <v>6.3240000000000007</v>
      </c>
      <c r="H270" s="104" t="s">
        <v>15</v>
      </c>
      <c r="I270" s="21">
        <f t="shared" si="32"/>
        <v>7211789</v>
      </c>
      <c r="J270" s="21"/>
      <c r="K270" s="63">
        <f>$K$173</f>
        <v>6.4720000000000004</v>
      </c>
      <c r="L270" s="21"/>
      <c r="M270" s="21">
        <f>ROUND(K270*C270/100,0)</f>
        <v>7380566</v>
      </c>
      <c r="N270" s="21"/>
      <c r="O270" s="21"/>
      <c r="P270" s="21"/>
      <c r="Q270" s="21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G270" s="23"/>
    </row>
    <row r="271" spans="1:33" hidden="1">
      <c r="A271" s="44" t="s">
        <v>65</v>
      </c>
      <c r="B271" s="53"/>
      <c r="C271" s="100">
        <v>107329.06666666651</v>
      </c>
      <c r="D271" s="111">
        <v>56</v>
      </c>
      <c r="E271" s="102" t="s">
        <v>15</v>
      </c>
      <c r="F271" s="21">
        <f>ROUND(D271*$C271/100,0)</f>
        <v>60104</v>
      </c>
      <c r="G271" s="396">
        <f>$G$174</f>
        <v>57</v>
      </c>
      <c r="H271" s="104" t="s">
        <v>15</v>
      </c>
      <c r="I271" s="21">
        <f t="shared" si="32"/>
        <v>61178</v>
      </c>
      <c r="J271" s="21"/>
      <c r="K271" s="396">
        <f>$K$174</f>
        <v>58</v>
      </c>
      <c r="L271" s="21"/>
      <c r="M271" s="21">
        <f>ROUND(K271*C271/100,0)</f>
        <v>62251</v>
      </c>
      <c r="N271" s="21"/>
      <c r="O271" s="21"/>
      <c r="P271" s="21"/>
      <c r="Q271" s="21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G271" s="23"/>
    </row>
    <row r="272" spans="1:33" hidden="1">
      <c r="A272" s="118" t="s">
        <v>72</v>
      </c>
      <c r="B272" s="53"/>
      <c r="C272" s="100"/>
      <c r="D272" s="119">
        <v>-0.01</v>
      </c>
      <c r="E272" s="102"/>
      <c r="F272" s="21"/>
      <c r="G272" s="397">
        <v>-0.01</v>
      </c>
      <c r="H272" s="104"/>
      <c r="I272" s="21"/>
      <c r="J272" s="21"/>
      <c r="K272" s="397">
        <v>-0.01</v>
      </c>
      <c r="L272" s="21"/>
      <c r="M272" s="21"/>
      <c r="N272" s="21"/>
      <c r="O272" s="21"/>
      <c r="P272" s="21"/>
      <c r="Q272" s="21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G272" s="23"/>
    </row>
    <row r="273" spans="1:33" hidden="1">
      <c r="A273" s="44" t="s">
        <v>56</v>
      </c>
      <c r="B273" s="44"/>
      <c r="C273" s="100">
        <v>74.633333333333297</v>
      </c>
      <c r="D273" s="121">
        <v>8.7100000000000009</v>
      </c>
      <c r="E273" s="102"/>
      <c r="F273" s="21">
        <f>-ROUND(D273*$C273/100,0)</f>
        <v>-7</v>
      </c>
      <c r="G273" s="121">
        <f>$G$182</f>
        <v>9.76</v>
      </c>
      <c r="H273" s="102"/>
      <c r="I273" s="21">
        <f>-ROUND(G273*$C273/100,0)</f>
        <v>-7</v>
      </c>
      <c r="J273" s="21"/>
      <c r="K273" s="121">
        <f>$K$182</f>
        <v>9.99</v>
      </c>
      <c r="L273" s="21"/>
      <c r="M273" s="21">
        <f>-ROUND(K273*$C273/100,0)</f>
        <v>-7</v>
      </c>
      <c r="N273" s="21"/>
      <c r="O273" s="21"/>
      <c r="P273" s="21"/>
      <c r="Q273" s="21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G273" s="23"/>
    </row>
    <row r="274" spans="1:33" hidden="1">
      <c r="A274" s="44" t="s">
        <v>57</v>
      </c>
      <c r="B274" s="44"/>
      <c r="C274" s="100">
        <v>71.933333333333309</v>
      </c>
      <c r="D274" s="121">
        <v>12.98</v>
      </c>
      <c r="E274" s="102"/>
      <c r="F274" s="21">
        <f>-ROUND(D274*$C274/100,0)</f>
        <v>-9</v>
      </c>
      <c r="G274" s="121">
        <f>$G$183</f>
        <v>14.54</v>
      </c>
      <c r="H274" s="102"/>
      <c r="I274" s="21">
        <f t="shared" ref="I274:I276" si="33">-ROUND(G274*$C274/100,0)</f>
        <v>-10</v>
      </c>
      <c r="J274" s="21"/>
      <c r="K274" s="121">
        <f>$K$183</f>
        <v>14.89</v>
      </c>
      <c r="L274" s="21"/>
      <c r="M274" s="21">
        <f t="shared" ref="M274:M276" si="34">-ROUND(K274*$C274/100,0)</f>
        <v>-11</v>
      </c>
      <c r="N274" s="21"/>
      <c r="O274" s="21"/>
      <c r="P274" s="21"/>
      <c r="Q274" s="21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G274" s="23"/>
    </row>
    <row r="275" spans="1:33" hidden="1">
      <c r="A275" s="44" t="s">
        <v>73</v>
      </c>
      <c r="B275" s="44"/>
      <c r="C275" s="100">
        <v>1618</v>
      </c>
      <c r="D275" s="121">
        <v>0.92</v>
      </c>
      <c r="E275" s="102"/>
      <c r="F275" s="21">
        <f>-ROUND(D275*$C275/100,0)</f>
        <v>-15</v>
      </c>
      <c r="G275" s="121">
        <f>$G$184</f>
        <v>1.02</v>
      </c>
      <c r="H275" s="102"/>
      <c r="I275" s="21">
        <f t="shared" si="33"/>
        <v>-17</v>
      </c>
      <c r="J275" s="21"/>
      <c r="K275" s="121">
        <f>$K$184</f>
        <v>1.04</v>
      </c>
      <c r="L275" s="21"/>
      <c r="M275" s="21">
        <f t="shared" si="34"/>
        <v>-17</v>
      </c>
      <c r="N275" s="21"/>
      <c r="O275" s="21"/>
      <c r="P275" s="21"/>
      <c r="Q275" s="21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G275" s="23"/>
    </row>
    <row r="276" spans="1:33" hidden="1">
      <c r="A276" s="44" t="s">
        <v>81</v>
      </c>
      <c r="B276" s="44"/>
      <c r="C276" s="100">
        <v>765</v>
      </c>
      <c r="D276" s="121">
        <v>3.4</v>
      </c>
      <c r="E276" s="104"/>
      <c r="F276" s="21">
        <f>-ROUND(D276*$C276/100,0)</f>
        <v>-26</v>
      </c>
      <c r="G276" s="121">
        <f>$G$185</f>
        <v>3.7</v>
      </c>
      <c r="H276" s="104"/>
      <c r="I276" s="21">
        <f t="shared" si="33"/>
        <v>-28</v>
      </c>
      <c r="J276" s="21"/>
      <c r="K276" s="121">
        <f>$K$185</f>
        <v>3.8</v>
      </c>
      <c r="L276" s="21"/>
      <c r="M276" s="21">
        <f t="shared" si="34"/>
        <v>-29</v>
      </c>
      <c r="N276" s="21"/>
      <c r="O276" s="21"/>
      <c r="P276" s="21"/>
      <c r="Q276" s="21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G276" s="23"/>
    </row>
    <row r="277" spans="1:33" hidden="1">
      <c r="A277" s="44" t="s">
        <v>75</v>
      </c>
      <c r="B277" s="44"/>
      <c r="C277" s="100">
        <v>108585.6666666666</v>
      </c>
      <c r="D277" s="122">
        <v>9.766</v>
      </c>
      <c r="E277" s="104" t="s">
        <v>15</v>
      </c>
      <c r="F277" s="21">
        <f>ROUND(D277*$C277/100*D272,0)</f>
        <v>-106</v>
      </c>
      <c r="G277" s="398">
        <f>$G$186</f>
        <v>10.628</v>
      </c>
      <c r="H277" s="104" t="s">
        <v>15</v>
      </c>
      <c r="I277" s="21">
        <f>ROUND(G277*$C277/100*G272,0)</f>
        <v>-115</v>
      </c>
      <c r="J277" s="21"/>
      <c r="K277" s="398">
        <f>$K$186</f>
        <v>10.878</v>
      </c>
      <c r="L277" s="21"/>
      <c r="M277" s="21">
        <f>ROUND(K277*$C277/100*K272,0)</f>
        <v>-118</v>
      </c>
      <c r="N277" s="21"/>
      <c r="O277" s="21"/>
      <c r="P277" s="21"/>
      <c r="Q277" s="21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G277" s="23"/>
    </row>
    <row r="278" spans="1:33" hidden="1">
      <c r="A278" s="44" t="s">
        <v>63</v>
      </c>
      <c r="B278" s="44"/>
      <c r="C278" s="100">
        <v>461939.33333333366</v>
      </c>
      <c r="D278" s="122">
        <v>6.7460000000000004</v>
      </c>
      <c r="E278" s="104" t="s">
        <v>15</v>
      </c>
      <c r="F278" s="21">
        <f>ROUND(D278*$C278/100*D272,0)</f>
        <v>-312</v>
      </c>
      <c r="G278" s="399">
        <f>$G$187</f>
        <v>7.3410000000000002</v>
      </c>
      <c r="H278" s="104" t="s">
        <v>15</v>
      </c>
      <c r="I278" s="21">
        <f>ROUND(G278*$C278/100*G272,0)</f>
        <v>-339</v>
      </c>
      <c r="J278" s="21"/>
      <c r="K278" s="399">
        <f>$K$187</f>
        <v>7.5140000000000002</v>
      </c>
      <c r="L278" s="21"/>
      <c r="M278" s="21">
        <f>ROUND(K278*$C278/100*K272,0)</f>
        <v>-347</v>
      </c>
      <c r="N278" s="21"/>
      <c r="O278" s="21"/>
      <c r="P278" s="21"/>
      <c r="Q278" s="21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G278" s="23"/>
    </row>
    <row r="279" spans="1:33" hidden="1">
      <c r="A279" s="44" t="s">
        <v>64</v>
      </c>
      <c r="B279" s="44"/>
      <c r="C279" s="100">
        <v>701665</v>
      </c>
      <c r="D279" s="122">
        <v>5.8120000000000003</v>
      </c>
      <c r="E279" s="104" t="s">
        <v>15</v>
      </c>
      <c r="F279" s="21">
        <f>ROUND(D279*$C279/100*D272,0)</f>
        <v>-408</v>
      </c>
      <c r="G279" s="122">
        <f>$G$188</f>
        <v>6.3240000000000007</v>
      </c>
      <c r="H279" s="104" t="s">
        <v>15</v>
      </c>
      <c r="I279" s="21">
        <f>ROUND(G279*$C279/100*G272,0)</f>
        <v>-444</v>
      </c>
      <c r="J279" s="21"/>
      <c r="K279" s="122">
        <f>$K$188</f>
        <v>6.4720000000000004</v>
      </c>
      <c r="L279" s="21"/>
      <c r="M279" s="21">
        <f>ROUND(K279*$C279/100*K272,0)</f>
        <v>-454</v>
      </c>
      <c r="N279" s="21"/>
      <c r="O279" s="21"/>
      <c r="P279" s="21"/>
      <c r="Q279" s="21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G279" s="23"/>
    </row>
    <row r="280" spans="1:33" hidden="1">
      <c r="A280" s="44" t="s">
        <v>65</v>
      </c>
      <c r="B280" s="44"/>
      <c r="C280" s="100">
        <v>913.93333333333339</v>
      </c>
      <c r="D280" s="123">
        <v>56</v>
      </c>
      <c r="E280" s="104" t="s">
        <v>15</v>
      </c>
      <c r="F280" s="21">
        <f>ROUND(D280*$C280/100*D272,0)</f>
        <v>-5</v>
      </c>
      <c r="G280" s="400">
        <f>$G$214</f>
        <v>57</v>
      </c>
      <c r="H280" s="104" t="s">
        <v>15</v>
      </c>
      <c r="I280" s="21">
        <f>ROUND(G280*$C280/100*G272,0)</f>
        <v>-5</v>
      </c>
      <c r="J280" s="21"/>
      <c r="K280" s="400">
        <f>$K$214</f>
        <v>58</v>
      </c>
      <c r="L280" s="21"/>
      <c r="M280" s="21">
        <f>ROUND(K280*$C280/100*K272,0)</f>
        <v>-5</v>
      </c>
      <c r="N280" s="21"/>
      <c r="O280" s="21"/>
      <c r="P280" s="21"/>
      <c r="Q280" s="21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G280" s="23"/>
    </row>
    <row r="281" spans="1:33" hidden="1">
      <c r="A281" s="44" t="s">
        <v>76</v>
      </c>
      <c r="B281" s="44"/>
      <c r="C281" s="100">
        <v>122.5333333333333</v>
      </c>
      <c r="D281" s="124">
        <v>60</v>
      </c>
      <c r="E281" s="102"/>
      <c r="F281" s="21">
        <f>ROUND(D281*$C281,0)</f>
        <v>7352</v>
      </c>
      <c r="G281" s="59">
        <f>$G$190</f>
        <v>60</v>
      </c>
      <c r="H281" s="104"/>
      <c r="I281" s="21">
        <f>ROUND(G281*C281,0)</f>
        <v>7352</v>
      </c>
      <c r="J281" s="21"/>
      <c r="K281" s="59">
        <f>$K$190</f>
        <v>60</v>
      </c>
      <c r="L281" s="21"/>
      <c r="M281" s="21">
        <f>ROUND(K281*C281,0)</f>
        <v>7352</v>
      </c>
      <c r="N281" s="21"/>
      <c r="O281" s="21"/>
      <c r="P281" s="21"/>
      <c r="Q281" s="21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G281" s="23"/>
    </row>
    <row r="282" spans="1:33" hidden="1">
      <c r="A282" s="44" t="s">
        <v>77</v>
      </c>
      <c r="B282" s="44"/>
      <c r="C282" s="100">
        <v>166.29999999999998</v>
      </c>
      <c r="D282" s="125">
        <v>-30</v>
      </c>
      <c r="E282" s="102" t="s">
        <v>15</v>
      </c>
      <c r="F282" s="21">
        <f>ROUND(D282*$C282/100,0)</f>
        <v>-50</v>
      </c>
      <c r="G282" s="125">
        <f>$G$191</f>
        <v>-30</v>
      </c>
      <c r="H282" s="104" t="s">
        <v>15</v>
      </c>
      <c r="I282" s="21">
        <f>ROUND(G282*C282/100,0)</f>
        <v>-50</v>
      </c>
      <c r="J282" s="21"/>
      <c r="K282" s="125">
        <f>$K$191</f>
        <v>-30</v>
      </c>
      <c r="L282" s="21"/>
      <c r="M282" s="21">
        <f>ROUND(K282*C282/100,0)</f>
        <v>-50</v>
      </c>
      <c r="N282" s="21"/>
      <c r="O282" s="21"/>
      <c r="P282" s="21"/>
      <c r="Q282" s="21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G282" s="23"/>
    </row>
    <row r="283" spans="1:33" hidden="1">
      <c r="A283" s="44" t="s">
        <v>44</v>
      </c>
      <c r="B283" s="86"/>
      <c r="C283" s="100">
        <f>SUM(C268:C270)</f>
        <v>492605185.20573378</v>
      </c>
      <c r="D283" s="111"/>
      <c r="E283" s="21"/>
      <c r="F283" s="21">
        <f>SUM(F263:F282)</f>
        <v>41030160</v>
      </c>
      <c r="G283" s="125" t="s">
        <v>14</v>
      </c>
      <c r="H283" s="104"/>
      <c r="I283" s="21">
        <f>SUM(I263:I282)</f>
        <v>44721026</v>
      </c>
      <c r="J283" s="21"/>
      <c r="K283" s="401" t="s">
        <v>14</v>
      </c>
      <c r="L283" s="21"/>
      <c r="M283" s="21">
        <f>SUM(M263:M282)</f>
        <v>45779232</v>
      </c>
      <c r="N283" s="21"/>
      <c r="O283" s="21"/>
      <c r="P283" s="21"/>
      <c r="Q283" s="21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G283" s="23"/>
    </row>
    <row r="284" spans="1:33" hidden="1">
      <c r="A284" s="44" t="s">
        <v>18</v>
      </c>
      <c r="B284" s="44"/>
      <c r="C284" s="146">
        <v>3477825.992467748</v>
      </c>
      <c r="D284" s="37"/>
      <c r="E284" s="37"/>
      <c r="F284" s="128">
        <f>I284</f>
        <v>355356.90214655403</v>
      </c>
      <c r="G284" s="37"/>
      <c r="H284" s="37"/>
      <c r="I284" s="128">
        <v>355356.90214655403</v>
      </c>
      <c r="J284" s="103"/>
      <c r="K284" s="395"/>
      <c r="L284" s="103"/>
      <c r="M284" s="128">
        <v>355356.90214655403</v>
      </c>
      <c r="N284" s="103"/>
      <c r="O284" s="103"/>
      <c r="P284" s="103"/>
      <c r="Q284" s="103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G284" s="23"/>
    </row>
    <row r="285" spans="1:33" ht="16.5" hidden="1" thickBot="1">
      <c r="A285" s="44" t="s">
        <v>45</v>
      </c>
      <c r="B285" s="44"/>
      <c r="C285" s="89">
        <f>SUM(C283:C284)</f>
        <v>496083011.19820154</v>
      </c>
      <c r="D285" s="144"/>
      <c r="E285" s="130"/>
      <c r="F285" s="131">
        <f>F283+F284</f>
        <v>41385516.902146555</v>
      </c>
      <c r="G285" s="144"/>
      <c r="H285" s="132"/>
      <c r="I285" s="131">
        <f>I283+I284</f>
        <v>45076382.902146555</v>
      </c>
      <c r="J285" s="131"/>
      <c r="K285" s="144"/>
      <c r="L285" s="131"/>
      <c r="M285" s="131">
        <f>M283+M284</f>
        <v>46134588.902146555</v>
      </c>
      <c r="N285" s="131"/>
      <c r="O285" s="131"/>
      <c r="P285" s="131"/>
      <c r="Q285" s="131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G285" s="23"/>
    </row>
    <row r="286" spans="1:33" hidden="1">
      <c r="A286" s="44"/>
      <c r="B286" s="44"/>
      <c r="C286" s="53"/>
      <c r="D286" s="124"/>
      <c r="E286" s="21"/>
      <c r="F286" s="21"/>
      <c r="G286" s="124"/>
      <c r="H286" s="44"/>
      <c r="I286" s="21"/>
      <c r="J286" s="21"/>
      <c r="K286" s="72"/>
      <c r="L286" s="21"/>
      <c r="M286" s="21"/>
      <c r="N286" s="21"/>
      <c r="O286" s="21"/>
      <c r="P286" s="21"/>
      <c r="Q286" s="21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G286" s="23"/>
    </row>
    <row r="287" spans="1:33" hidden="1">
      <c r="A287" s="52" t="s">
        <v>52</v>
      </c>
      <c r="B287" s="44"/>
      <c r="C287" s="44"/>
      <c r="D287" s="21"/>
      <c r="E287" s="21"/>
      <c r="F287" s="44" t="s">
        <v>14</v>
      </c>
      <c r="G287" s="21"/>
      <c r="H287" s="44"/>
      <c r="I287" s="44"/>
      <c r="J287" s="44"/>
      <c r="K287" s="21"/>
      <c r="L287" s="44"/>
      <c r="M287" s="44"/>
      <c r="N287" s="44"/>
      <c r="O287" s="44"/>
      <c r="P287" s="44"/>
      <c r="Q287" s="44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G287" s="23"/>
    </row>
    <row r="288" spans="1:33" hidden="1">
      <c r="A288" s="44" t="s">
        <v>84</v>
      </c>
      <c r="B288" s="44"/>
      <c r="C288" s="53"/>
      <c r="D288" s="21"/>
      <c r="E288" s="21"/>
      <c r="F288" s="44"/>
      <c r="G288" s="21"/>
      <c r="H288" s="44"/>
      <c r="I288" s="44"/>
      <c r="J288" s="44"/>
      <c r="K288" s="21"/>
      <c r="L288" s="44"/>
      <c r="M288" s="44"/>
      <c r="N288" s="44"/>
      <c r="O288" s="44"/>
      <c r="P288" s="44"/>
      <c r="Q288" s="44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G288" s="23"/>
    </row>
    <row r="289" spans="1:33" hidden="1">
      <c r="A289" s="44"/>
      <c r="B289" s="44"/>
      <c r="C289" s="44"/>
      <c r="D289" s="21"/>
      <c r="E289" s="21"/>
      <c r="F289" s="44"/>
      <c r="G289" s="21"/>
      <c r="H289" s="44"/>
      <c r="I289" s="44"/>
      <c r="J289" s="44"/>
      <c r="K289" s="21"/>
      <c r="L289" s="44"/>
      <c r="M289" s="44"/>
      <c r="N289" s="44"/>
      <c r="O289" s="44"/>
      <c r="P289" s="44"/>
      <c r="Q289" s="44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G289" s="23"/>
    </row>
    <row r="290" spans="1:33" hidden="1">
      <c r="A290" s="44" t="s">
        <v>59</v>
      </c>
      <c r="B290" s="44"/>
      <c r="C290" s="100"/>
      <c r="D290" s="21"/>
      <c r="E290" s="21"/>
      <c r="F290" s="44"/>
      <c r="G290" s="21"/>
      <c r="H290" s="44"/>
      <c r="I290" s="44"/>
      <c r="J290" s="44"/>
      <c r="K290" s="21"/>
      <c r="L290" s="44"/>
      <c r="M290" s="44"/>
      <c r="N290" s="44"/>
      <c r="O290" s="44"/>
      <c r="P290" s="44"/>
      <c r="Q290" s="44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G290" s="23"/>
    </row>
    <row r="291" spans="1:33" hidden="1">
      <c r="A291" s="44" t="s">
        <v>56</v>
      </c>
      <c r="B291" s="44"/>
      <c r="C291" s="100">
        <v>1659.4666666666701</v>
      </c>
      <c r="D291" s="59">
        <v>8.7100000000000009</v>
      </c>
      <c r="E291" s="102"/>
      <c r="F291" s="21">
        <f>ROUND(D291*$C291,0)</f>
        <v>14454</v>
      </c>
      <c r="G291" s="59">
        <f>$G$165</f>
        <v>9.76</v>
      </c>
      <c r="H291" s="104"/>
      <c r="I291" s="21">
        <f>ROUND(G291*$C291,0)</f>
        <v>16196</v>
      </c>
      <c r="J291" s="21"/>
      <c r="K291" s="59">
        <f>$K$165</f>
        <v>9.99</v>
      </c>
      <c r="L291" s="21"/>
      <c r="M291" s="21">
        <f>ROUND(K291*$C291,0)</f>
        <v>16578</v>
      </c>
      <c r="N291" s="21"/>
      <c r="O291" s="21"/>
      <c r="P291" s="21"/>
      <c r="Q291" s="21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G291" s="23"/>
    </row>
    <row r="292" spans="1:33" hidden="1">
      <c r="A292" s="44" t="s">
        <v>57</v>
      </c>
      <c r="B292" s="44"/>
      <c r="C292" s="100">
        <v>2898.2333333333399</v>
      </c>
      <c r="D292" s="59">
        <v>12.98</v>
      </c>
      <c r="E292" s="105"/>
      <c r="F292" s="21">
        <f>ROUND(D292*$C292,0)</f>
        <v>37619</v>
      </c>
      <c r="G292" s="59">
        <f>$G$166</f>
        <v>14.54</v>
      </c>
      <c r="H292" s="106"/>
      <c r="I292" s="21">
        <f t="shared" ref="I292:I293" si="35">ROUND(G292*$C292,0)</f>
        <v>42140</v>
      </c>
      <c r="J292" s="21"/>
      <c r="K292" s="59">
        <f>$K$166</f>
        <v>14.89</v>
      </c>
      <c r="L292" s="21"/>
      <c r="M292" s="21">
        <f t="shared" ref="M292:M293" si="36">ROUND(K292*$C292,0)</f>
        <v>43155</v>
      </c>
      <c r="N292" s="21"/>
      <c r="O292" s="21"/>
      <c r="P292" s="21"/>
      <c r="Q292" s="21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G292" s="23"/>
    </row>
    <row r="293" spans="1:33" hidden="1">
      <c r="A293" s="44" t="s">
        <v>58</v>
      </c>
      <c r="B293" s="44"/>
      <c r="C293" s="100">
        <v>47405</v>
      </c>
      <c r="D293" s="59">
        <v>0.92</v>
      </c>
      <c r="E293" s="105"/>
      <c r="F293" s="21">
        <f>ROUND(D293*$C293,0)</f>
        <v>43613</v>
      </c>
      <c r="G293" s="59">
        <f>$G$167</f>
        <v>1.02</v>
      </c>
      <c r="H293" s="106"/>
      <c r="I293" s="21">
        <f t="shared" si="35"/>
        <v>48353</v>
      </c>
      <c r="J293" s="21"/>
      <c r="K293" s="59">
        <f>$K$167</f>
        <v>1.04</v>
      </c>
      <c r="L293" s="21"/>
      <c r="M293" s="21">
        <f t="shared" si="36"/>
        <v>49301</v>
      </c>
      <c r="N293" s="21"/>
      <c r="O293" s="21"/>
      <c r="P293" s="21"/>
      <c r="Q293" s="21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G293" s="23"/>
    </row>
    <row r="294" spans="1:33" hidden="1">
      <c r="A294" s="44" t="s">
        <v>60</v>
      </c>
      <c r="B294" s="44"/>
      <c r="C294" s="100">
        <f>SUM(C291:C292)</f>
        <v>4557.7000000000098</v>
      </c>
      <c r="D294" s="59"/>
      <c r="E294" s="102"/>
      <c r="F294" s="21"/>
      <c r="G294" s="59"/>
      <c r="H294" s="104"/>
      <c r="I294" s="21"/>
      <c r="J294" s="21"/>
      <c r="K294" s="59"/>
      <c r="L294" s="21"/>
      <c r="M294" s="21"/>
      <c r="N294" s="21"/>
      <c r="O294" s="21"/>
      <c r="P294" s="21"/>
      <c r="Q294" s="21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G294" s="23"/>
    </row>
    <row r="295" spans="1:33" hidden="1">
      <c r="A295" s="44" t="s">
        <v>61</v>
      </c>
      <c r="B295" s="44"/>
      <c r="C295" s="100">
        <v>37943</v>
      </c>
      <c r="D295" s="124">
        <v>3.4</v>
      </c>
      <c r="E295" s="104"/>
      <c r="F295" s="21">
        <f>ROUND(D295*$C295,0)</f>
        <v>129006</v>
      </c>
      <c r="G295" s="59">
        <f>$G$170</f>
        <v>3.7</v>
      </c>
      <c r="H295" s="104"/>
      <c r="I295" s="21">
        <f>ROUND(G295*C295,0)</f>
        <v>140389</v>
      </c>
      <c r="J295" s="21"/>
      <c r="K295" s="59">
        <f>$K$170</f>
        <v>3.8</v>
      </c>
      <c r="L295" s="21"/>
      <c r="M295" s="21">
        <f>ROUND(K295*C295,0)</f>
        <v>144183</v>
      </c>
      <c r="N295" s="21"/>
      <c r="O295" s="21"/>
      <c r="P295" s="21"/>
      <c r="Q295" s="21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G295" s="23"/>
    </row>
    <row r="296" spans="1:33" hidden="1">
      <c r="A296" s="44" t="s">
        <v>62</v>
      </c>
      <c r="B296" s="44"/>
      <c r="C296" s="100">
        <v>3121618.3333333335</v>
      </c>
      <c r="D296" s="63">
        <v>9.766</v>
      </c>
      <c r="E296" s="104" t="s">
        <v>15</v>
      </c>
      <c r="F296" s="21">
        <f>ROUND(D296*$C296/100,0)</f>
        <v>304857</v>
      </c>
      <c r="G296" s="63">
        <f>$G$171</f>
        <v>10.628</v>
      </c>
      <c r="H296" s="104" t="s">
        <v>15</v>
      </c>
      <c r="I296" s="21">
        <f>ROUND(G296*C296/100,0)</f>
        <v>331766</v>
      </c>
      <c r="J296" s="21"/>
      <c r="K296" s="63">
        <f>$K$171</f>
        <v>10.878</v>
      </c>
      <c r="L296" s="21"/>
      <c r="M296" s="21">
        <f>ROUND(K296*C296/100,0)</f>
        <v>339570</v>
      </c>
      <c r="N296" s="21"/>
      <c r="O296" s="21"/>
      <c r="P296" s="21"/>
      <c r="Q296" s="21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G296" s="23"/>
    </row>
    <row r="297" spans="1:33" hidden="1">
      <c r="A297" s="44" t="s">
        <v>63</v>
      </c>
      <c r="B297" s="44"/>
      <c r="C297" s="100">
        <v>9404351.6666666642</v>
      </c>
      <c r="D297" s="63">
        <v>6.7460000000000004</v>
      </c>
      <c r="E297" s="104" t="s">
        <v>15</v>
      </c>
      <c r="F297" s="21">
        <f>ROUND(D297*$C297/100,0)</f>
        <v>634418</v>
      </c>
      <c r="G297" s="63">
        <f>$G$172</f>
        <v>7.3410000000000002</v>
      </c>
      <c r="H297" s="104" t="s">
        <v>15</v>
      </c>
      <c r="I297" s="21">
        <f t="shared" ref="I297:I299" si="37">ROUND(G297*C297/100,0)</f>
        <v>690373</v>
      </c>
      <c r="J297" s="21"/>
      <c r="K297" s="63">
        <f>$K$172</f>
        <v>7.5140000000000002</v>
      </c>
      <c r="L297" s="21"/>
      <c r="M297" s="21">
        <f>ROUND(K297*C297/100,0)</f>
        <v>706643</v>
      </c>
      <c r="N297" s="21"/>
      <c r="O297" s="21"/>
      <c r="P297" s="21"/>
      <c r="Q297" s="21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G297" s="23"/>
    </row>
    <row r="298" spans="1:33" hidden="1">
      <c r="A298" s="44" t="s">
        <v>64</v>
      </c>
      <c r="B298" s="44"/>
      <c r="C298" s="100">
        <v>4754181.0000000019</v>
      </c>
      <c r="D298" s="63">
        <v>5.8120000000000003</v>
      </c>
      <c r="E298" s="104" t="s">
        <v>15</v>
      </c>
      <c r="F298" s="21">
        <f>ROUND(D298*$C298/100,0)</f>
        <v>276313</v>
      </c>
      <c r="G298" s="63">
        <f>$G$173</f>
        <v>6.3240000000000007</v>
      </c>
      <c r="H298" s="104" t="s">
        <v>15</v>
      </c>
      <c r="I298" s="21">
        <f t="shared" si="37"/>
        <v>300654</v>
      </c>
      <c r="J298" s="21"/>
      <c r="K298" s="63">
        <f>$K$173</f>
        <v>6.4720000000000004</v>
      </c>
      <c r="L298" s="21"/>
      <c r="M298" s="21">
        <f>ROUND(K298*C298/100,0)</f>
        <v>307691</v>
      </c>
      <c r="N298" s="21"/>
      <c r="O298" s="21"/>
      <c r="P298" s="21"/>
      <c r="Q298" s="21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G298" s="23"/>
    </row>
    <row r="299" spans="1:33" hidden="1">
      <c r="A299" s="44" t="s">
        <v>65</v>
      </c>
      <c r="B299" s="44"/>
      <c r="C299" s="100">
        <v>13463.333333333332</v>
      </c>
      <c r="D299" s="111">
        <v>56</v>
      </c>
      <c r="E299" s="102" t="s">
        <v>15</v>
      </c>
      <c r="F299" s="21">
        <f>ROUND(D299*$C299/100,0)</f>
        <v>7539</v>
      </c>
      <c r="G299" s="396">
        <f>$G$174</f>
        <v>57</v>
      </c>
      <c r="H299" s="104" t="s">
        <v>15</v>
      </c>
      <c r="I299" s="21">
        <f t="shared" si="37"/>
        <v>7674</v>
      </c>
      <c r="J299" s="21"/>
      <c r="K299" s="396">
        <f>$K$174</f>
        <v>58</v>
      </c>
      <c r="L299" s="21"/>
      <c r="M299" s="21">
        <f>ROUND(K299*C299/100,0)</f>
        <v>7809</v>
      </c>
      <c r="N299" s="21"/>
      <c r="O299" s="21"/>
      <c r="P299" s="21"/>
      <c r="Q299" s="21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G299" s="23"/>
    </row>
    <row r="300" spans="1:33" hidden="1">
      <c r="A300" s="118" t="s">
        <v>72</v>
      </c>
      <c r="B300" s="44"/>
      <c r="C300" s="100"/>
      <c r="D300" s="119">
        <v>-0.01</v>
      </c>
      <c r="E300" s="102"/>
      <c r="F300" s="21"/>
      <c r="G300" s="397">
        <v>-0.01</v>
      </c>
      <c r="H300" s="104"/>
      <c r="I300" s="21"/>
      <c r="J300" s="21"/>
      <c r="K300" s="397">
        <v>-0.01</v>
      </c>
      <c r="L300" s="21"/>
      <c r="M300" s="21"/>
      <c r="N300" s="21"/>
      <c r="O300" s="21"/>
      <c r="P300" s="21"/>
      <c r="Q300" s="21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G300" s="23"/>
    </row>
    <row r="301" spans="1:33" hidden="1">
      <c r="A301" s="44" t="s">
        <v>56</v>
      </c>
      <c r="B301" s="44"/>
      <c r="C301" s="100">
        <v>0</v>
      </c>
      <c r="D301" s="121">
        <v>8.7100000000000009</v>
      </c>
      <c r="E301" s="102"/>
      <c r="F301" s="21">
        <f>-ROUND(D301*$C301/100,0)</f>
        <v>0</v>
      </c>
      <c r="G301" s="121">
        <f>$G$182</f>
        <v>9.76</v>
      </c>
      <c r="H301" s="102"/>
      <c r="I301" s="21">
        <f>-ROUND(G301*$C301/100,0)</f>
        <v>0</v>
      </c>
      <c r="J301" s="21"/>
      <c r="K301" s="121">
        <f>$K$182</f>
        <v>9.99</v>
      </c>
      <c r="L301" s="21"/>
      <c r="M301" s="21">
        <f>-ROUND(K301*$C301/100,0)</f>
        <v>0</v>
      </c>
      <c r="N301" s="21"/>
      <c r="O301" s="21"/>
      <c r="P301" s="21"/>
      <c r="Q301" s="21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G301" s="23"/>
    </row>
    <row r="302" spans="1:33" hidden="1">
      <c r="A302" s="44" t="s">
        <v>57</v>
      </c>
      <c r="B302" s="44"/>
      <c r="C302" s="100">
        <v>7.8666666666666698</v>
      </c>
      <c r="D302" s="121">
        <v>12.98</v>
      </c>
      <c r="E302" s="102"/>
      <c r="F302" s="21">
        <f>-ROUND(D302*$C302/100,0)</f>
        <v>-1</v>
      </c>
      <c r="G302" s="121">
        <f>$G$183</f>
        <v>14.54</v>
      </c>
      <c r="H302" s="102"/>
      <c r="I302" s="21">
        <f t="shared" ref="I302:I304" si="38">-ROUND(G302*$C302/100,0)</f>
        <v>-1</v>
      </c>
      <c r="J302" s="21"/>
      <c r="K302" s="121">
        <f>$K$183</f>
        <v>14.89</v>
      </c>
      <c r="L302" s="21"/>
      <c r="M302" s="21">
        <f t="shared" ref="M302:M304" si="39">-ROUND(K302*$C302/100,0)</f>
        <v>-1</v>
      </c>
      <c r="N302" s="21"/>
      <c r="O302" s="21"/>
      <c r="P302" s="21"/>
      <c r="Q302" s="21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G302" s="23"/>
    </row>
    <row r="303" spans="1:33" hidden="1">
      <c r="A303" s="44" t="s">
        <v>73</v>
      </c>
      <c r="B303" s="44"/>
      <c r="C303" s="100">
        <v>543</v>
      </c>
      <c r="D303" s="121">
        <v>0.92</v>
      </c>
      <c r="E303" s="102"/>
      <c r="F303" s="21">
        <f>-ROUND(D303*$C303/100,0)</f>
        <v>-5</v>
      </c>
      <c r="G303" s="121">
        <f>$G$184</f>
        <v>1.02</v>
      </c>
      <c r="H303" s="102"/>
      <c r="I303" s="21">
        <f t="shared" si="38"/>
        <v>-6</v>
      </c>
      <c r="J303" s="21"/>
      <c r="K303" s="121">
        <f>$K$184</f>
        <v>1.04</v>
      </c>
      <c r="L303" s="21"/>
      <c r="M303" s="21">
        <f t="shared" si="39"/>
        <v>-6</v>
      </c>
      <c r="N303" s="21"/>
      <c r="O303" s="21"/>
      <c r="P303" s="21"/>
      <c r="Q303" s="21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G303" s="23"/>
    </row>
    <row r="304" spans="1:33" hidden="1">
      <c r="A304" s="44" t="s">
        <v>74</v>
      </c>
      <c r="B304" s="44"/>
      <c r="C304" s="100">
        <v>722</v>
      </c>
      <c r="D304" s="121">
        <v>3.4</v>
      </c>
      <c r="E304" s="104"/>
      <c r="F304" s="21">
        <f>-ROUND(D304*$C304/100,0)</f>
        <v>-25</v>
      </c>
      <c r="G304" s="121">
        <f>$G$185</f>
        <v>3.7</v>
      </c>
      <c r="H304" s="104"/>
      <c r="I304" s="21">
        <f t="shared" si="38"/>
        <v>-27</v>
      </c>
      <c r="J304" s="21"/>
      <c r="K304" s="121">
        <f>$K$185</f>
        <v>3.8</v>
      </c>
      <c r="L304" s="21"/>
      <c r="M304" s="21">
        <f t="shared" si="39"/>
        <v>-27</v>
      </c>
      <c r="N304" s="21"/>
      <c r="O304" s="21"/>
      <c r="P304" s="21"/>
      <c r="Q304" s="21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G304" s="23"/>
    </row>
    <row r="305" spans="1:33" hidden="1">
      <c r="A305" s="44" t="s">
        <v>75</v>
      </c>
      <c r="B305" s="44"/>
      <c r="C305" s="100">
        <v>7866.6666666666697</v>
      </c>
      <c r="D305" s="122">
        <v>9.766</v>
      </c>
      <c r="E305" s="104" t="s">
        <v>15</v>
      </c>
      <c r="F305" s="21">
        <f>ROUND(D305*$C305/100*D300,0)</f>
        <v>-8</v>
      </c>
      <c r="G305" s="398">
        <f>$G$186</f>
        <v>10.628</v>
      </c>
      <c r="H305" s="104" t="s">
        <v>15</v>
      </c>
      <c r="I305" s="21">
        <f>ROUND(G305*$C305/100*G300,0)</f>
        <v>-8</v>
      </c>
      <c r="J305" s="21"/>
      <c r="K305" s="398">
        <f>$K$186</f>
        <v>10.878</v>
      </c>
      <c r="L305" s="21"/>
      <c r="M305" s="21">
        <f>ROUND(K305*$C305/100*K300,0)</f>
        <v>-9</v>
      </c>
      <c r="N305" s="21"/>
      <c r="O305" s="21"/>
      <c r="P305" s="21"/>
      <c r="Q305" s="21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G305" s="23"/>
    </row>
    <row r="306" spans="1:33" hidden="1">
      <c r="A306" s="44" t="s">
        <v>63</v>
      </c>
      <c r="B306" s="44"/>
      <c r="C306" s="100">
        <v>62933.333333333299</v>
      </c>
      <c r="D306" s="122">
        <v>6.7460000000000004</v>
      </c>
      <c r="E306" s="104" t="s">
        <v>15</v>
      </c>
      <c r="F306" s="21">
        <f>ROUND(D306*$C306/100*D300,0)</f>
        <v>-42</v>
      </c>
      <c r="G306" s="399">
        <f>$G$187</f>
        <v>7.3410000000000002</v>
      </c>
      <c r="H306" s="104" t="s">
        <v>15</v>
      </c>
      <c r="I306" s="21">
        <f>ROUND(G306*$C306/100*G300,0)</f>
        <v>-46</v>
      </c>
      <c r="J306" s="21"/>
      <c r="K306" s="399">
        <f>$K$187</f>
        <v>7.5140000000000002</v>
      </c>
      <c r="L306" s="21"/>
      <c r="M306" s="21">
        <f>ROUND(K306*$C306/100*K300,0)</f>
        <v>-47</v>
      </c>
      <c r="N306" s="21"/>
      <c r="O306" s="21"/>
      <c r="P306" s="21"/>
      <c r="Q306" s="21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G306" s="23"/>
    </row>
    <row r="307" spans="1:33" hidden="1">
      <c r="A307" s="44" t="s">
        <v>64</v>
      </c>
      <c r="B307" s="44"/>
      <c r="C307" s="100">
        <v>232200.00000000003</v>
      </c>
      <c r="D307" s="122">
        <v>5.8120000000000003</v>
      </c>
      <c r="E307" s="104" t="s">
        <v>15</v>
      </c>
      <c r="F307" s="21">
        <f>ROUND(D307*$C307/100*D300,0)</f>
        <v>-135</v>
      </c>
      <c r="G307" s="122">
        <f>$G$188</f>
        <v>6.3240000000000007</v>
      </c>
      <c r="H307" s="104" t="s">
        <v>15</v>
      </c>
      <c r="I307" s="21">
        <f>ROUND(G307*$C307/100*G300,0)</f>
        <v>-147</v>
      </c>
      <c r="J307" s="21"/>
      <c r="K307" s="122">
        <f>$K$188</f>
        <v>6.4720000000000004</v>
      </c>
      <c r="L307" s="21"/>
      <c r="M307" s="21">
        <f>ROUND(K307*$C307/100*K300,0)</f>
        <v>-150</v>
      </c>
      <c r="N307" s="21"/>
      <c r="O307" s="21"/>
      <c r="P307" s="21"/>
      <c r="Q307" s="21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G307" s="23"/>
    </row>
    <row r="308" spans="1:33" hidden="1">
      <c r="A308" s="44" t="s">
        <v>65</v>
      </c>
      <c r="B308" s="44"/>
      <c r="C308" s="100">
        <v>475.4</v>
      </c>
      <c r="D308" s="123">
        <v>56</v>
      </c>
      <c r="E308" s="104" t="s">
        <v>15</v>
      </c>
      <c r="F308" s="21">
        <f>ROUND(D308*$C308/100*D300,0)</f>
        <v>-3</v>
      </c>
      <c r="G308" s="400">
        <f>$G$214</f>
        <v>57</v>
      </c>
      <c r="H308" s="104" t="s">
        <v>15</v>
      </c>
      <c r="I308" s="21">
        <f>ROUND(G308*$C308/100*G300,0)</f>
        <v>-3</v>
      </c>
      <c r="J308" s="21"/>
      <c r="K308" s="400">
        <f>$K$214</f>
        <v>58</v>
      </c>
      <c r="L308" s="21"/>
      <c r="M308" s="21">
        <f>ROUND(K308*$C308/100*K300,0)</f>
        <v>-3</v>
      </c>
      <c r="N308" s="21"/>
      <c r="O308" s="21"/>
      <c r="P308" s="21"/>
      <c r="Q308" s="21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G308" s="23"/>
    </row>
    <row r="309" spans="1:33" hidden="1">
      <c r="A309" s="44" t="s">
        <v>76</v>
      </c>
      <c r="B309" s="44"/>
      <c r="C309" s="100">
        <v>7.8666666666666698</v>
      </c>
      <c r="D309" s="124">
        <v>60</v>
      </c>
      <c r="E309" s="102"/>
      <c r="F309" s="21">
        <f>ROUND(D309*$C309,0)</f>
        <v>472</v>
      </c>
      <c r="G309" s="59">
        <f>$G$190</f>
        <v>60</v>
      </c>
      <c r="H309" s="104"/>
      <c r="I309" s="21">
        <f>ROUND(G309*C309,0)</f>
        <v>472</v>
      </c>
      <c r="J309" s="21"/>
      <c r="K309" s="59">
        <f>$K$190</f>
        <v>60</v>
      </c>
      <c r="L309" s="21"/>
      <c r="M309" s="21">
        <f>ROUND(K309*C309,0)</f>
        <v>472</v>
      </c>
      <c r="N309" s="21"/>
      <c r="O309" s="21"/>
      <c r="P309" s="21"/>
      <c r="Q309" s="21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G309" s="23"/>
    </row>
    <row r="310" spans="1:33" hidden="1">
      <c r="A310" s="44" t="s">
        <v>77</v>
      </c>
      <c r="B310" s="44"/>
      <c r="C310" s="100">
        <v>543</v>
      </c>
      <c r="D310" s="125">
        <v>-30</v>
      </c>
      <c r="E310" s="102" t="s">
        <v>15</v>
      </c>
      <c r="F310" s="21">
        <f>ROUND(D310*$C310/100,0)</f>
        <v>-163</v>
      </c>
      <c r="G310" s="125">
        <f>$G$191</f>
        <v>-30</v>
      </c>
      <c r="H310" s="104" t="s">
        <v>15</v>
      </c>
      <c r="I310" s="21">
        <f>ROUND(G310*C310/100,0)</f>
        <v>-163</v>
      </c>
      <c r="J310" s="21"/>
      <c r="K310" s="125">
        <f>$K$191</f>
        <v>-30</v>
      </c>
      <c r="L310" s="21"/>
      <c r="M310" s="21">
        <f>ROUND(K310*C310/100,0)</f>
        <v>-163</v>
      </c>
      <c r="N310" s="21"/>
      <c r="O310" s="21"/>
      <c r="P310" s="21"/>
      <c r="Q310" s="21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G310" s="23"/>
    </row>
    <row r="311" spans="1:33" hidden="1">
      <c r="A311" s="44" t="s">
        <v>44</v>
      </c>
      <c r="B311" s="44"/>
      <c r="C311" s="100">
        <f>SUM(C296:C298)</f>
        <v>17280151</v>
      </c>
      <c r="D311" s="111"/>
      <c r="E311" s="21"/>
      <c r="F311" s="21">
        <f>SUM(F291:F310)</f>
        <v>1447909</v>
      </c>
      <c r="G311" s="125" t="s">
        <v>14</v>
      </c>
      <c r="H311" s="104"/>
      <c r="I311" s="21">
        <f>SUM(I291:I310)</f>
        <v>1577616</v>
      </c>
      <c r="J311" s="21"/>
      <c r="K311" s="401" t="s">
        <v>14</v>
      </c>
      <c r="L311" s="21"/>
      <c r="M311" s="21">
        <f>SUM(M291:M310)</f>
        <v>1614996</v>
      </c>
      <c r="N311" s="21"/>
      <c r="O311" s="21"/>
      <c r="P311" s="21"/>
      <c r="Q311" s="21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G311" s="23"/>
    </row>
    <row r="312" spans="1:33" hidden="1">
      <c r="A312" s="44" t="s">
        <v>18</v>
      </c>
      <c r="B312" s="44"/>
      <c r="C312" s="146">
        <v>53727.522773253761</v>
      </c>
      <c r="D312" s="37"/>
      <c r="E312" s="37"/>
      <c r="F312" s="128">
        <f>I312</f>
        <v>4976.1641860674354</v>
      </c>
      <c r="G312" s="37"/>
      <c r="H312" s="37"/>
      <c r="I312" s="128">
        <v>4976.1641860674354</v>
      </c>
      <c r="J312" s="103"/>
      <c r="K312" s="395"/>
      <c r="L312" s="103"/>
      <c r="M312" s="128">
        <v>4976.1641860674354</v>
      </c>
      <c r="N312" s="103"/>
      <c r="O312" s="103"/>
      <c r="P312" s="103"/>
      <c r="Q312" s="103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G312" s="23"/>
    </row>
    <row r="313" spans="1:33" ht="16.5" hidden="1" thickBot="1">
      <c r="A313" s="44" t="s">
        <v>45</v>
      </c>
      <c r="B313" s="44"/>
      <c r="C313" s="89">
        <f>SUM(C311:C312)</f>
        <v>17333878.522773255</v>
      </c>
      <c r="D313" s="144"/>
      <c r="E313" s="130"/>
      <c r="F313" s="131">
        <f>F311+F312</f>
        <v>1452885.1641860674</v>
      </c>
      <c r="G313" s="144"/>
      <c r="H313" s="132"/>
      <c r="I313" s="131">
        <f>I311+I312</f>
        <v>1582592.1641860674</v>
      </c>
      <c r="J313" s="131"/>
      <c r="K313" s="144"/>
      <c r="L313" s="131"/>
      <c r="M313" s="131">
        <f>M311+M312</f>
        <v>1619972.1641860674</v>
      </c>
      <c r="N313" s="131"/>
      <c r="O313" s="131"/>
      <c r="P313" s="131"/>
      <c r="Q313" s="131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G313" s="23"/>
    </row>
    <row r="314" spans="1:33" hidden="1">
      <c r="A314" s="44"/>
      <c r="B314" s="44"/>
      <c r="C314" s="42"/>
      <c r="D314" s="147"/>
      <c r="E314" s="137"/>
      <c r="F314" s="103"/>
      <c r="G314" s="147"/>
      <c r="H314" s="138"/>
      <c r="I314" s="103"/>
      <c r="J314" s="103"/>
      <c r="K314" s="147"/>
      <c r="L314" s="103"/>
      <c r="M314" s="103"/>
      <c r="N314" s="103"/>
      <c r="O314" s="103"/>
      <c r="P314" s="103"/>
      <c r="Q314" s="103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G314" s="23"/>
    </row>
    <row r="315" spans="1:33" hidden="1">
      <c r="A315" s="52" t="s">
        <v>85</v>
      </c>
      <c r="B315" s="44"/>
      <c r="C315" s="44"/>
      <c r="D315" s="21"/>
      <c r="E315" s="21"/>
      <c r="F315" s="44" t="s">
        <v>14</v>
      </c>
      <c r="G315" s="21"/>
      <c r="H315" s="44"/>
      <c r="I315" s="44"/>
      <c r="J315" s="44"/>
      <c r="K315" s="21"/>
      <c r="L315" s="44"/>
      <c r="M315" s="44"/>
      <c r="N315" s="44"/>
      <c r="O315" s="44"/>
      <c r="P315" s="44"/>
      <c r="Q315" s="44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G315" s="23"/>
    </row>
    <row r="316" spans="1:33" hidden="1">
      <c r="A316" s="44" t="s">
        <v>79</v>
      </c>
      <c r="B316" s="44"/>
      <c r="C316" s="44"/>
      <c r="D316" s="21"/>
      <c r="E316" s="21"/>
      <c r="F316" s="44"/>
      <c r="G316" s="21"/>
      <c r="H316" s="44"/>
      <c r="I316" s="44"/>
      <c r="J316" s="44"/>
      <c r="K316" s="21"/>
      <c r="L316" s="44"/>
      <c r="M316" s="44"/>
      <c r="N316" s="44"/>
      <c r="O316" s="44"/>
      <c r="P316" s="44"/>
      <c r="Q316" s="44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G316" s="23"/>
    </row>
    <row r="317" spans="1:33" hidden="1">
      <c r="A317" s="44"/>
      <c r="B317" s="44"/>
      <c r="C317" s="44"/>
      <c r="D317" s="21"/>
      <c r="E317" s="21"/>
      <c r="F317" s="44"/>
      <c r="G317" s="21"/>
      <c r="H317" s="44"/>
      <c r="I317" s="44"/>
      <c r="J317" s="44"/>
      <c r="K317" s="21"/>
      <c r="L317" s="44"/>
      <c r="M317" s="44"/>
      <c r="N317" s="44"/>
      <c r="O317" s="44"/>
      <c r="P317" s="44"/>
      <c r="Q317" s="44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G317" s="23"/>
    </row>
    <row r="318" spans="1:33" hidden="1">
      <c r="A318" s="44" t="s">
        <v>59</v>
      </c>
      <c r="B318" s="44"/>
      <c r="C318" s="100"/>
      <c r="D318" s="21"/>
      <c r="E318" s="21"/>
      <c r="F318" s="44"/>
      <c r="G318" s="21"/>
      <c r="H318" s="44"/>
      <c r="I318" s="44"/>
      <c r="J318" s="44"/>
      <c r="K318" s="21"/>
      <c r="L318" s="44"/>
      <c r="M318" s="44"/>
      <c r="N318" s="44"/>
      <c r="O318" s="44"/>
      <c r="P318" s="44"/>
      <c r="Q318" s="44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G318" s="23"/>
    </row>
    <row r="319" spans="1:33" hidden="1">
      <c r="A319" s="44" t="s">
        <v>86</v>
      </c>
      <c r="B319" s="44"/>
      <c r="C319" s="100">
        <f>C348+C377</f>
        <v>4499.0963483023515</v>
      </c>
      <c r="D319" s="59">
        <v>8.7100000000000009</v>
      </c>
      <c r="E319" s="102"/>
      <c r="F319" s="21">
        <f>F348+F377</f>
        <v>39187</v>
      </c>
      <c r="G319" s="59">
        <f>$G$165</f>
        <v>9.76</v>
      </c>
      <c r="H319" s="104"/>
      <c r="I319" s="21">
        <f>ROUND(G319*$C319,0)</f>
        <v>43911</v>
      </c>
      <c r="J319" s="21"/>
      <c r="K319" s="59">
        <f>$K$165</f>
        <v>9.99</v>
      </c>
      <c r="L319" s="21"/>
      <c r="M319" s="21">
        <f>ROUND(K319*$C319,0)</f>
        <v>44946</v>
      </c>
      <c r="N319" s="21"/>
      <c r="O319" s="21"/>
      <c r="P319" s="21"/>
      <c r="Q319" s="21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G319" s="23"/>
    </row>
    <row r="320" spans="1:33" hidden="1">
      <c r="A320" s="44" t="s">
        <v>57</v>
      </c>
      <c r="B320" s="44"/>
      <c r="C320" s="100">
        <f>C349+C378</f>
        <v>0</v>
      </c>
      <c r="D320" s="59">
        <v>12.98</v>
      </c>
      <c r="E320" s="105"/>
      <c r="F320" s="21">
        <f>F349+F378</f>
        <v>0</v>
      </c>
      <c r="G320" s="59">
        <f>$G$166</f>
        <v>14.54</v>
      </c>
      <c r="H320" s="106"/>
      <c r="I320" s="21">
        <f t="shared" ref="I320:I321" si="40">ROUND(G320*$C320,0)</f>
        <v>0</v>
      </c>
      <c r="J320" s="21"/>
      <c r="K320" s="59">
        <f>$K$166</f>
        <v>14.89</v>
      </c>
      <c r="L320" s="21"/>
      <c r="M320" s="21">
        <f t="shared" ref="M320:M321" si="41">ROUND(K320*$C320,0)</f>
        <v>0</v>
      </c>
      <c r="N320" s="21"/>
      <c r="O320" s="21"/>
      <c r="P320" s="21"/>
      <c r="Q320" s="21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G320" s="23"/>
    </row>
    <row r="321" spans="1:33" hidden="1">
      <c r="A321" s="44" t="s">
        <v>58</v>
      </c>
      <c r="B321" s="44"/>
      <c r="C321" s="100">
        <f>C350+C379</f>
        <v>0</v>
      </c>
      <c r="D321" s="59">
        <v>0.92</v>
      </c>
      <c r="E321" s="105"/>
      <c r="F321" s="21">
        <f>F350+F379</f>
        <v>0</v>
      </c>
      <c r="G321" s="59">
        <f>$G$167</f>
        <v>1.02</v>
      </c>
      <c r="H321" s="106"/>
      <c r="I321" s="21">
        <f t="shared" si="40"/>
        <v>0</v>
      </c>
      <c r="J321" s="21"/>
      <c r="K321" s="59">
        <f>$K$167</f>
        <v>1.04</v>
      </c>
      <c r="L321" s="21"/>
      <c r="M321" s="21">
        <f t="shared" si="41"/>
        <v>0</v>
      </c>
      <c r="N321" s="21"/>
      <c r="O321" s="21"/>
      <c r="P321" s="21"/>
      <c r="Q321" s="21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G321" s="23"/>
    </row>
    <row r="322" spans="1:33" hidden="1">
      <c r="A322" s="44" t="s">
        <v>60</v>
      </c>
      <c r="B322" s="44"/>
      <c r="C322" s="100">
        <f>SUM(C319:C320)</f>
        <v>4499.0963483023515</v>
      </c>
      <c r="D322" s="59"/>
      <c r="E322" s="102"/>
      <c r="F322" s="21"/>
      <c r="G322" s="59"/>
      <c r="H322" s="104"/>
      <c r="I322" s="21"/>
      <c r="J322" s="21"/>
      <c r="K322" s="390"/>
      <c r="L322" s="21"/>
      <c r="M322" s="21"/>
      <c r="N322" s="21"/>
      <c r="O322" s="21"/>
      <c r="P322" s="21"/>
      <c r="Q322" s="21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G322" s="23"/>
    </row>
    <row r="323" spans="1:33" hidden="1">
      <c r="A323" s="44" t="s">
        <v>17</v>
      </c>
      <c r="B323" s="44"/>
      <c r="C323" s="100">
        <f t="shared" ref="C323:C328" si="42">C352+C381</f>
        <v>1449.1000000000033</v>
      </c>
      <c r="D323" s="59"/>
      <c r="E323" s="102"/>
      <c r="F323" s="21"/>
      <c r="H323" s="104"/>
      <c r="I323" s="21"/>
      <c r="J323" s="21"/>
      <c r="L323" s="21"/>
      <c r="M323" s="21"/>
      <c r="N323" s="21"/>
      <c r="O323" s="21"/>
      <c r="P323" s="21"/>
      <c r="Q323" s="21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G323" s="23"/>
    </row>
    <row r="324" spans="1:33" hidden="1">
      <c r="A324" s="44" t="s">
        <v>61</v>
      </c>
      <c r="B324" s="44"/>
      <c r="C324" s="100">
        <f t="shared" si="42"/>
        <v>0</v>
      </c>
      <c r="D324" s="124">
        <v>3.4</v>
      </c>
      <c r="E324" s="104"/>
      <c r="F324" s="21">
        <f>F353+F382</f>
        <v>0</v>
      </c>
      <c r="G324" s="59">
        <f>$G$170</f>
        <v>3.7</v>
      </c>
      <c r="H324" s="104"/>
      <c r="I324" s="21">
        <f>ROUND(G325*C324,0)</f>
        <v>0</v>
      </c>
      <c r="J324" s="21"/>
      <c r="K324" s="59">
        <f>$K$170</f>
        <v>3.8</v>
      </c>
      <c r="L324" s="21"/>
      <c r="M324" s="21">
        <f>ROUND(K325*C324,0)</f>
        <v>0</v>
      </c>
      <c r="N324" s="21"/>
      <c r="O324" s="21"/>
      <c r="P324" s="21"/>
      <c r="Q324" s="21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G324" s="23"/>
    </row>
    <row r="325" spans="1:33" hidden="1">
      <c r="A325" s="44" t="s">
        <v>62</v>
      </c>
      <c r="B325" s="44"/>
      <c r="C325" s="100">
        <f t="shared" si="42"/>
        <v>1238906.7942953119</v>
      </c>
      <c r="D325" s="63">
        <v>9.766</v>
      </c>
      <c r="E325" s="104" t="s">
        <v>15</v>
      </c>
      <c r="F325" s="21">
        <f>F354+F383</f>
        <v>120991</v>
      </c>
      <c r="G325" s="63">
        <f>$G$171</f>
        <v>10.628</v>
      </c>
      <c r="H325" s="104" t="s">
        <v>15</v>
      </c>
      <c r="I325" s="21">
        <f>ROUND(G325*C325/100,0)</f>
        <v>131671</v>
      </c>
      <c r="J325" s="21"/>
      <c r="K325" s="63">
        <f>$K$171</f>
        <v>10.878</v>
      </c>
      <c r="L325" s="21"/>
      <c r="M325" s="21">
        <f>ROUND(K325*C325/100,0)</f>
        <v>134768</v>
      </c>
      <c r="N325" s="21"/>
      <c r="O325" s="21"/>
      <c r="P325" s="21"/>
      <c r="Q325" s="21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G325" s="23"/>
    </row>
    <row r="326" spans="1:33" hidden="1">
      <c r="A326" s="44" t="s">
        <v>63</v>
      </c>
      <c r="B326" s="44"/>
      <c r="C326" s="100">
        <f t="shared" si="42"/>
        <v>64875</v>
      </c>
      <c r="D326" s="63">
        <v>6.7460000000000004</v>
      </c>
      <c r="E326" s="104" t="s">
        <v>15</v>
      </c>
      <c r="F326" s="21">
        <f>F355+F384</f>
        <v>4376</v>
      </c>
      <c r="G326" s="63">
        <f>$G$172</f>
        <v>7.3410000000000002</v>
      </c>
      <c r="H326" s="104" t="s">
        <v>15</v>
      </c>
      <c r="I326" s="21">
        <f>ROUND(G326*C326/100,0)</f>
        <v>4762</v>
      </c>
      <c r="J326" s="21"/>
      <c r="K326" s="63">
        <f>$K$172</f>
        <v>7.5140000000000002</v>
      </c>
      <c r="L326" s="21"/>
      <c r="M326" s="21">
        <f>ROUND(K326*C326/100,0)</f>
        <v>4875</v>
      </c>
      <c r="N326" s="21"/>
      <c r="O326" s="21"/>
      <c r="P326" s="21"/>
      <c r="Q326" s="21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G326" s="23"/>
    </row>
    <row r="327" spans="1:33" hidden="1">
      <c r="A327" s="44" t="s">
        <v>64</v>
      </c>
      <c r="B327" s="44"/>
      <c r="C327" s="100">
        <f t="shared" si="42"/>
        <v>0</v>
      </c>
      <c r="D327" s="63">
        <v>5.8120000000000003</v>
      </c>
      <c r="E327" s="104" t="s">
        <v>15</v>
      </c>
      <c r="F327" s="21">
        <f>F356+F385</f>
        <v>0</v>
      </c>
      <c r="G327" s="63">
        <f>$G$173</f>
        <v>6.3240000000000007</v>
      </c>
      <c r="H327" s="104" t="s">
        <v>15</v>
      </c>
      <c r="I327" s="21">
        <f>ROUND(G328*C327/100,0)</f>
        <v>0</v>
      </c>
      <c r="J327" s="21"/>
      <c r="K327" s="63">
        <f>$K$173</f>
        <v>6.4720000000000004</v>
      </c>
      <c r="L327" s="21"/>
      <c r="M327" s="21">
        <f>ROUND(K328*C327/100,0)</f>
        <v>0</v>
      </c>
      <c r="N327" s="21"/>
      <c r="O327" s="21"/>
      <c r="P327" s="21"/>
      <c r="Q327" s="21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G327" s="23"/>
    </row>
    <row r="328" spans="1:33" hidden="1">
      <c r="A328" s="44" t="s">
        <v>65</v>
      </c>
      <c r="B328" s="44"/>
      <c r="C328" s="100">
        <f t="shared" si="42"/>
        <v>0</v>
      </c>
      <c r="D328" s="111">
        <v>56</v>
      </c>
      <c r="E328" s="102" t="s">
        <v>15</v>
      </c>
      <c r="F328" s="21">
        <f>F357+F386</f>
        <v>0</v>
      </c>
      <c r="G328" s="396">
        <f>$G$174</f>
        <v>57</v>
      </c>
      <c r="H328" s="104" t="s">
        <v>15</v>
      </c>
      <c r="I328" s="21">
        <f>ROUND(G328*C328/100,0)</f>
        <v>0</v>
      </c>
      <c r="J328" s="21"/>
      <c r="K328" s="396">
        <f>$K$174</f>
        <v>58</v>
      </c>
      <c r="L328" s="21"/>
      <c r="M328" s="21">
        <f>ROUND(K328*C328/100,0)</f>
        <v>0</v>
      </c>
      <c r="N328" s="21"/>
      <c r="O328" s="21"/>
      <c r="P328" s="21"/>
      <c r="Q328" s="21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G328" s="23"/>
    </row>
    <row r="329" spans="1:33" hidden="1">
      <c r="A329" s="118" t="s">
        <v>72</v>
      </c>
      <c r="B329" s="44"/>
      <c r="C329" s="100"/>
      <c r="D329" s="119">
        <v>-0.01</v>
      </c>
      <c r="E329" s="102"/>
      <c r="F329" s="21"/>
      <c r="G329" s="397">
        <v>-0.01</v>
      </c>
      <c r="H329" s="104"/>
      <c r="I329" s="21"/>
      <c r="J329" s="21"/>
      <c r="K329" s="397">
        <v>-0.01</v>
      </c>
      <c r="L329" s="21"/>
      <c r="M329" s="21"/>
      <c r="N329" s="21"/>
      <c r="O329" s="21"/>
      <c r="P329" s="21"/>
      <c r="Q329" s="21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G329" s="23"/>
    </row>
    <row r="330" spans="1:33" hidden="1">
      <c r="A330" s="44" t="s">
        <v>56</v>
      </c>
      <c r="B330" s="44"/>
      <c r="C330" s="100">
        <v>0</v>
      </c>
      <c r="D330" s="121">
        <v>8.7100000000000009</v>
      </c>
      <c r="E330" s="102"/>
      <c r="F330" s="21">
        <f t="shared" ref="F330:F340" si="43">F359+F388</f>
        <v>0</v>
      </c>
      <c r="G330" s="121">
        <f>$G$182</f>
        <v>9.76</v>
      </c>
      <c r="H330" s="102"/>
      <c r="I330" s="21">
        <f>-ROUND(G331*$C330/100,0)</f>
        <v>0</v>
      </c>
      <c r="J330" s="21"/>
      <c r="K330" s="121">
        <f>$K$182</f>
        <v>9.99</v>
      </c>
      <c r="L330" s="21"/>
      <c r="M330" s="21">
        <f>-ROUND(K331*$C330/100,0)</f>
        <v>0</v>
      </c>
      <c r="N330" s="21"/>
      <c r="O330" s="21"/>
      <c r="P330" s="21"/>
      <c r="Q330" s="21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G330" s="23"/>
    </row>
    <row r="331" spans="1:33" hidden="1">
      <c r="A331" s="44" t="s">
        <v>57</v>
      </c>
      <c r="B331" s="44"/>
      <c r="C331" s="100">
        <v>0</v>
      </c>
      <c r="D331" s="121">
        <v>12.98</v>
      </c>
      <c r="E331" s="102"/>
      <c r="F331" s="21">
        <f t="shared" si="43"/>
        <v>0</v>
      </c>
      <c r="G331" s="121">
        <f>$G$183</f>
        <v>14.54</v>
      </c>
      <c r="H331" s="102"/>
      <c r="I331" s="21">
        <f>-ROUND(G332*$C331/100,0)</f>
        <v>0</v>
      </c>
      <c r="J331" s="21"/>
      <c r="K331" s="121">
        <f>$K$183</f>
        <v>14.89</v>
      </c>
      <c r="L331" s="21"/>
      <c r="M331" s="21">
        <f>-ROUND(K332*$C331/100,0)</f>
        <v>0</v>
      </c>
      <c r="N331" s="21"/>
      <c r="O331" s="21"/>
      <c r="P331" s="21"/>
      <c r="Q331" s="21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G331" s="23"/>
    </row>
    <row r="332" spans="1:33" hidden="1">
      <c r="A332" s="44" t="s">
        <v>73</v>
      </c>
      <c r="B332" s="44"/>
      <c r="C332" s="100">
        <v>0</v>
      </c>
      <c r="D332" s="121">
        <v>0.92</v>
      </c>
      <c r="E332" s="102"/>
      <c r="F332" s="21">
        <f t="shared" si="43"/>
        <v>0</v>
      </c>
      <c r="G332" s="121">
        <f>$G$184</f>
        <v>1.02</v>
      </c>
      <c r="H332" s="102"/>
      <c r="I332" s="21">
        <f>-ROUND(G333*$C332/100,0)</f>
        <v>0</v>
      </c>
      <c r="J332" s="21"/>
      <c r="K332" s="121">
        <f>$K$184</f>
        <v>1.04</v>
      </c>
      <c r="L332" s="21"/>
      <c r="M332" s="21">
        <f>-ROUND(K333*$C332/100,0)</f>
        <v>0</v>
      </c>
      <c r="N332" s="21"/>
      <c r="O332" s="21"/>
      <c r="P332" s="21"/>
      <c r="Q332" s="21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G332" s="23"/>
    </row>
    <row r="333" spans="1:33" hidden="1">
      <c r="A333" s="44" t="s">
        <v>74</v>
      </c>
      <c r="B333" s="44"/>
      <c r="C333" s="100">
        <v>0</v>
      </c>
      <c r="D333" s="121">
        <v>3.4</v>
      </c>
      <c r="E333" s="104"/>
      <c r="F333" s="21">
        <f t="shared" si="43"/>
        <v>0</v>
      </c>
      <c r="G333" s="121">
        <f>$G$185</f>
        <v>3.7</v>
      </c>
      <c r="H333" s="104"/>
      <c r="I333" s="21">
        <f>-ROUND(G334*$C333/100,0)</f>
        <v>0</v>
      </c>
      <c r="J333" s="21"/>
      <c r="K333" s="121">
        <f>$K$185</f>
        <v>3.8</v>
      </c>
      <c r="L333" s="21"/>
      <c r="M333" s="21">
        <f>-ROUND(K334*$C333/100,0)</f>
        <v>0</v>
      </c>
      <c r="N333" s="21"/>
      <c r="O333" s="21"/>
      <c r="P333" s="21"/>
      <c r="Q333" s="21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G333" s="23"/>
    </row>
    <row r="334" spans="1:33" hidden="1">
      <c r="A334" s="44" t="s">
        <v>75</v>
      </c>
      <c r="B334" s="44"/>
      <c r="C334" s="100">
        <v>0</v>
      </c>
      <c r="D334" s="122">
        <v>9.766</v>
      </c>
      <c r="E334" s="104" t="s">
        <v>15</v>
      </c>
      <c r="F334" s="21">
        <f t="shared" si="43"/>
        <v>0</v>
      </c>
      <c r="G334" s="398">
        <f>$G$186</f>
        <v>10.628</v>
      </c>
      <c r="H334" s="104" t="s">
        <v>15</v>
      </c>
      <c r="I334" s="21">
        <f>ROUND(G335*$C334/100*G330,0)</f>
        <v>0</v>
      </c>
      <c r="J334" s="21"/>
      <c r="K334" s="398">
        <f>$K$186</f>
        <v>10.878</v>
      </c>
      <c r="L334" s="21"/>
      <c r="M334" s="21">
        <f>ROUND(K335*$C334/100*K330,0)</f>
        <v>0</v>
      </c>
      <c r="N334" s="21"/>
      <c r="O334" s="21"/>
      <c r="P334" s="21"/>
      <c r="Q334" s="21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G334" s="23"/>
    </row>
    <row r="335" spans="1:33" hidden="1">
      <c r="A335" s="44" t="s">
        <v>63</v>
      </c>
      <c r="B335" s="44"/>
      <c r="C335" s="100">
        <v>0</v>
      </c>
      <c r="D335" s="122">
        <v>6.7460000000000004</v>
      </c>
      <c r="E335" s="104" t="s">
        <v>15</v>
      </c>
      <c r="F335" s="21">
        <f t="shared" si="43"/>
        <v>0</v>
      </c>
      <c r="G335" s="399">
        <f>$G$187</f>
        <v>7.3410000000000002</v>
      </c>
      <c r="H335" s="104" t="s">
        <v>15</v>
      </c>
      <c r="I335" s="21">
        <f>ROUND(G336*$C335/100*G330,0)</f>
        <v>0</v>
      </c>
      <c r="J335" s="21"/>
      <c r="K335" s="399">
        <f>$K$187</f>
        <v>7.5140000000000002</v>
      </c>
      <c r="L335" s="21"/>
      <c r="M335" s="21">
        <f>ROUND(K336*$C335/100*K330,0)</f>
        <v>0</v>
      </c>
      <c r="N335" s="21"/>
      <c r="O335" s="21"/>
      <c r="P335" s="21"/>
      <c r="Q335" s="21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G335" s="23"/>
    </row>
    <row r="336" spans="1:33" hidden="1">
      <c r="A336" s="44" t="s">
        <v>64</v>
      </c>
      <c r="B336" s="44"/>
      <c r="C336" s="100">
        <v>0</v>
      </c>
      <c r="D336" s="122">
        <v>5.8120000000000003</v>
      </c>
      <c r="E336" s="104" t="s">
        <v>15</v>
      </c>
      <c r="F336" s="21">
        <f t="shared" si="43"/>
        <v>0</v>
      </c>
      <c r="G336" s="122">
        <f>$G$188</f>
        <v>6.3240000000000007</v>
      </c>
      <c r="H336" s="104" t="s">
        <v>15</v>
      </c>
      <c r="I336" s="21">
        <f>ROUND(G337*$C336/100*G330,0)</f>
        <v>0</v>
      </c>
      <c r="J336" s="21"/>
      <c r="K336" s="122">
        <f>$K$188</f>
        <v>6.4720000000000004</v>
      </c>
      <c r="L336" s="21"/>
      <c r="M336" s="21">
        <f>ROUND(K337*$C336/100*K330,0)</f>
        <v>0</v>
      </c>
      <c r="N336" s="21"/>
      <c r="O336" s="21"/>
      <c r="P336" s="21"/>
      <c r="Q336" s="21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G336" s="23"/>
    </row>
    <row r="337" spans="1:33" hidden="1">
      <c r="A337" s="44" t="s">
        <v>65</v>
      </c>
      <c r="B337" s="44"/>
      <c r="C337" s="100">
        <v>0</v>
      </c>
      <c r="D337" s="123">
        <v>56</v>
      </c>
      <c r="E337" s="104" t="s">
        <v>15</v>
      </c>
      <c r="F337" s="21">
        <f t="shared" si="43"/>
        <v>0</v>
      </c>
      <c r="G337" s="400">
        <f>$G$214</f>
        <v>57</v>
      </c>
      <c r="H337" s="104" t="s">
        <v>15</v>
      </c>
      <c r="I337" s="21">
        <f>ROUND(G338*$C337/100*G330,0)</f>
        <v>0</v>
      </c>
      <c r="J337" s="21"/>
      <c r="K337" s="400">
        <f>$K$214</f>
        <v>58</v>
      </c>
      <c r="L337" s="21"/>
      <c r="M337" s="21">
        <f>ROUND(K338*$C337/100*K330,0)</f>
        <v>0</v>
      </c>
      <c r="N337" s="21"/>
      <c r="O337" s="21"/>
      <c r="P337" s="21"/>
      <c r="Q337" s="21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G337" s="23"/>
    </row>
    <row r="338" spans="1:33" hidden="1">
      <c r="A338" s="44" t="s">
        <v>76</v>
      </c>
      <c r="B338" s="44"/>
      <c r="C338" s="100">
        <v>0</v>
      </c>
      <c r="D338" s="124">
        <v>60</v>
      </c>
      <c r="E338" s="102"/>
      <c r="F338" s="21">
        <f t="shared" si="43"/>
        <v>0</v>
      </c>
      <c r="G338" s="59">
        <f>$G$190</f>
        <v>60</v>
      </c>
      <c r="H338" s="104"/>
      <c r="I338" s="21">
        <f>ROUND(G339*C338,0)</f>
        <v>0</v>
      </c>
      <c r="J338" s="21"/>
      <c r="K338" s="59">
        <f>$K$190</f>
        <v>60</v>
      </c>
      <c r="L338" s="21"/>
      <c r="M338" s="21">
        <f>ROUND(K339*C338,0)</f>
        <v>0</v>
      </c>
      <c r="N338" s="21"/>
      <c r="O338" s="21"/>
      <c r="P338" s="21"/>
      <c r="Q338" s="21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G338" s="23"/>
    </row>
    <row r="339" spans="1:33" hidden="1">
      <c r="A339" s="44" t="s">
        <v>77</v>
      </c>
      <c r="B339" s="44"/>
      <c r="C339" s="100">
        <v>0</v>
      </c>
      <c r="D339" s="125">
        <v>-30</v>
      </c>
      <c r="E339" s="102" t="s">
        <v>15</v>
      </c>
      <c r="F339" s="21">
        <f t="shared" si="43"/>
        <v>0</v>
      </c>
      <c r="G339" s="125">
        <f>$G$191</f>
        <v>-30</v>
      </c>
      <c r="H339" s="104" t="s">
        <v>15</v>
      </c>
      <c r="I339" s="21">
        <f>ROUND(G339*C339/100,0)</f>
        <v>0</v>
      </c>
      <c r="J339" s="21"/>
      <c r="K339" s="125">
        <f>$K$191</f>
        <v>-30</v>
      </c>
      <c r="L339" s="21"/>
      <c r="M339" s="21">
        <f>ROUND(K339*C339/100,0)</f>
        <v>0</v>
      </c>
      <c r="N339" s="21"/>
      <c r="O339" s="21"/>
      <c r="P339" s="21"/>
      <c r="Q339" s="21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G339" s="23"/>
    </row>
    <row r="340" spans="1:33" hidden="1">
      <c r="A340" s="44" t="s">
        <v>44</v>
      </c>
      <c r="B340" s="44"/>
      <c r="C340" s="100">
        <f>C369+C398</f>
        <v>1303781.7942953119</v>
      </c>
      <c r="D340" s="111"/>
      <c r="E340" s="21"/>
      <c r="F340" s="21">
        <f t="shared" si="43"/>
        <v>164554</v>
      </c>
      <c r="G340" s="111"/>
      <c r="H340" s="104"/>
      <c r="I340" s="21">
        <f>I369+I398</f>
        <v>180345</v>
      </c>
      <c r="J340" s="21"/>
      <c r="K340" s="402"/>
      <c r="L340" s="21"/>
      <c r="M340" s="21">
        <f>M369+M398</f>
        <v>184590</v>
      </c>
      <c r="N340" s="21"/>
      <c r="O340" s="21"/>
      <c r="P340" s="21"/>
      <c r="Q340" s="21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G340" s="23"/>
    </row>
    <row r="341" spans="1:33" hidden="1">
      <c r="A341" s="44" t="s">
        <v>18</v>
      </c>
      <c r="B341" s="44"/>
      <c r="C341" s="127">
        <f>C370+C399</f>
        <v>8866.1474847682257</v>
      </c>
      <c r="D341" s="37"/>
      <c r="E341" s="37"/>
      <c r="F341" s="128">
        <f>I341</f>
        <v>1349.4416224178776</v>
      </c>
      <c r="G341" s="37"/>
      <c r="H341" s="37"/>
      <c r="I341" s="128">
        <f>I370+I399</f>
        <v>1349.4416224178776</v>
      </c>
      <c r="J341" s="103"/>
      <c r="K341" s="395"/>
      <c r="L341" s="103"/>
      <c r="M341" s="128">
        <f>M370+M399</f>
        <v>1349.4416224178776</v>
      </c>
      <c r="N341" s="103"/>
      <c r="O341" s="103"/>
      <c r="P341" s="103"/>
      <c r="Q341" s="103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G341" s="23"/>
    </row>
    <row r="342" spans="1:33" ht="16.5" hidden="1" thickBot="1">
      <c r="A342" s="44" t="s">
        <v>45</v>
      </c>
      <c r="B342" s="44"/>
      <c r="C342" s="89">
        <f>SUM(C340:C341)</f>
        <v>1312647.9417800801</v>
      </c>
      <c r="D342" s="144"/>
      <c r="E342" s="130"/>
      <c r="F342" s="131">
        <f>F340+F341</f>
        <v>165903.44162241789</v>
      </c>
      <c r="G342" s="144"/>
      <c r="H342" s="132"/>
      <c r="I342" s="131">
        <f>I340+I341</f>
        <v>181694.44162241789</v>
      </c>
      <c r="J342" s="131"/>
      <c r="K342" s="144"/>
      <c r="L342" s="131"/>
      <c r="M342" s="131">
        <f>M340+M341</f>
        <v>185939.44162241789</v>
      </c>
      <c r="N342" s="131"/>
      <c r="O342" s="131"/>
      <c r="P342" s="131"/>
      <c r="Q342" s="131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G342" s="23"/>
    </row>
    <row r="343" spans="1:33" hidden="1">
      <c r="A343" s="44"/>
      <c r="B343" s="44"/>
      <c r="C343" s="53"/>
      <c r="D343" s="124"/>
      <c r="E343" s="21"/>
      <c r="F343" s="21"/>
      <c r="G343" s="124"/>
      <c r="H343" s="44"/>
      <c r="I343" s="21"/>
      <c r="J343" s="21"/>
      <c r="K343" s="72"/>
      <c r="L343" s="21"/>
      <c r="M343" s="21"/>
      <c r="N343" s="21"/>
      <c r="O343" s="21"/>
      <c r="P343" s="21"/>
      <c r="Q343" s="21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G343" s="23"/>
    </row>
    <row r="344" spans="1:33" hidden="1">
      <c r="A344" s="52" t="s">
        <v>85</v>
      </c>
      <c r="B344" s="44"/>
      <c r="C344" s="44"/>
      <c r="D344" s="21"/>
      <c r="E344" s="21"/>
      <c r="F344" s="44" t="s">
        <v>14</v>
      </c>
      <c r="G344" s="21"/>
      <c r="H344" s="44"/>
      <c r="I344" s="44"/>
      <c r="J344" s="44"/>
      <c r="K344" s="21"/>
      <c r="L344" s="44"/>
      <c r="M344" s="44"/>
      <c r="N344" s="44"/>
      <c r="O344" s="44"/>
      <c r="P344" s="44"/>
      <c r="Q344" s="44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G344" s="23"/>
    </row>
    <row r="345" spans="1:33" hidden="1">
      <c r="A345" s="44" t="s">
        <v>82</v>
      </c>
      <c r="B345" s="44"/>
      <c r="C345" s="44"/>
      <c r="D345" s="21"/>
      <c r="E345" s="21"/>
      <c r="F345" s="44"/>
      <c r="G345" s="21"/>
      <c r="H345" s="44"/>
      <c r="I345" s="44"/>
      <c r="J345" s="44"/>
      <c r="K345" s="21"/>
      <c r="L345" s="44"/>
      <c r="M345" s="44"/>
      <c r="N345" s="44"/>
      <c r="O345" s="44"/>
      <c r="P345" s="44"/>
      <c r="Q345" s="44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G345" s="23"/>
    </row>
    <row r="346" spans="1:33" hidden="1">
      <c r="A346" s="44"/>
      <c r="B346" s="44"/>
      <c r="C346" s="44"/>
      <c r="D346" s="21"/>
      <c r="E346" s="21"/>
      <c r="F346" s="44"/>
      <c r="G346" s="21"/>
      <c r="H346" s="44"/>
      <c r="I346" s="44"/>
      <c r="J346" s="44"/>
      <c r="K346" s="21"/>
      <c r="L346" s="44"/>
      <c r="M346" s="44"/>
      <c r="N346" s="44"/>
      <c r="O346" s="44"/>
      <c r="P346" s="44"/>
      <c r="Q346" s="44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G346" s="23"/>
    </row>
    <row r="347" spans="1:33" hidden="1">
      <c r="A347" s="44" t="s">
        <v>59</v>
      </c>
      <c r="B347" s="44"/>
      <c r="C347" s="100"/>
      <c r="D347" s="21"/>
      <c r="E347" s="21"/>
      <c r="F347" s="44"/>
      <c r="G347" s="21"/>
      <c r="H347" s="44"/>
      <c r="I347" s="44"/>
      <c r="J347" s="44"/>
      <c r="K347" s="21"/>
      <c r="L347" s="44"/>
      <c r="M347" s="44"/>
      <c r="N347" s="44"/>
      <c r="O347" s="44"/>
      <c r="P347" s="44"/>
      <c r="Q347" s="44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G347" s="23"/>
    </row>
    <row r="348" spans="1:33" hidden="1">
      <c r="A348" s="44" t="s">
        <v>86</v>
      </c>
      <c r="B348" s="44"/>
      <c r="C348" s="100">
        <v>3983.5574873188079</v>
      </c>
      <c r="D348" s="59">
        <v>8.7100000000000009</v>
      </c>
      <c r="E348" s="102"/>
      <c r="F348" s="21">
        <f>ROUND(D348*$C348,0)</f>
        <v>34697</v>
      </c>
      <c r="G348" s="59">
        <f>$G$165</f>
        <v>9.76</v>
      </c>
      <c r="H348" s="104"/>
      <c r="I348" s="21">
        <f>ROUND(G348*$C348,0)</f>
        <v>38880</v>
      </c>
      <c r="J348" s="21"/>
      <c r="K348" s="59">
        <f>$K$165</f>
        <v>9.99</v>
      </c>
      <c r="L348" s="21"/>
      <c r="M348" s="21">
        <f>ROUND(K348*$C348,0)</f>
        <v>39796</v>
      </c>
      <c r="N348" s="21"/>
      <c r="O348" s="21"/>
      <c r="P348" s="21"/>
      <c r="Q348" s="21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G348" s="23"/>
    </row>
    <row r="349" spans="1:33" hidden="1">
      <c r="A349" s="44" t="s">
        <v>57</v>
      </c>
      <c r="B349" s="44"/>
      <c r="C349" s="100">
        <v>0</v>
      </c>
      <c r="D349" s="59">
        <v>12.98</v>
      </c>
      <c r="E349" s="105"/>
      <c r="F349" s="21">
        <f>ROUND(D349*$C349,0)</f>
        <v>0</v>
      </c>
      <c r="G349" s="59">
        <f>$G$166</f>
        <v>14.54</v>
      </c>
      <c r="H349" s="106"/>
      <c r="I349" s="21">
        <f t="shared" ref="I349:I350" si="44">ROUND(G349*$C349,0)</f>
        <v>0</v>
      </c>
      <c r="J349" s="21"/>
      <c r="K349" s="59">
        <f>$K$166</f>
        <v>14.89</v>
      </c>
      <c r="L349" s="21"/>
      <c r="M349" s="21">
        <f t="shared" ref="M349:M350" si="45">ROUND(K349*$C349,0)</f>
        <v>0</v>
      </c>
      <c r="N349" s="21"/>
      <c r="O349" s="21"/>
      <c r="P349" s="21"/>
      <c r="Q349" s="21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G349" s="23"/>
    </row>
    <row r="350" spans="1:33" hidden="1">
      <c r="A350" s="44" t="s">
        <v>58</v>
      </c>
      <c r="B350" s="44"/>
      <c r="C350" s="100">
        <v>0</v>
      </c>
      <c r="D350" s="59">
        <v>0.92</v>
      </c>
      <c r="E350" s="105"/>
      <c r="F350" s="21">
        <f>ROUND(D350*$C350,0)</f>
        <v>0</v>
      </c>
      <c r="G350" s="59">
        <f>$G$167</f>
        <v>1.02</v>
      </c>
      <c r="H350" s="106"/>
      <c r="I350" s="21">
        <f t="shared" si="44"/>
        <v>0</v>
      </c>
      <c r="J350" s="21"/>
      <c r="K350" s="59">
        <f>$K$167</f>
        <v>1.04</v>
      </c>
      <c r="L350" s="21"/>
      <c r="M350" s="21">
        <f t="shared" si="45"/>
        <v>0</v>
      </c>
      <c r="N350" s="21"/>
      <c r="O350" s="21"/>
      <c r="P350" s="21"/>
      <c r="Q350" s="21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G350" s="23"/>
    </row>
    <row r="351" spans="1:33" hidden="1">
      <c r="A351" s="44" t="s">
        <v>60</v>
      </c>
      <c r="B351" s="44"/>
      <c r="C351" s="100">
        <f>SUM(C348:C349)</f>
        <v>3983.5574873188079</v>
      </c>
      <c r="D351" s="59"/>
      <c r="E351" s="102"/>
      <c r="F351" s="21"/>
      <c r="G351" s="59"/>
      <c r="H351" s="104"/>
      <c r="I351" s="21"/>
      <c r="J351" s="21"/>
      <c r="K351" s="390"/>
      <c r="L351" s="21"/>
      <c r="M351" s="21"/>
      <c r="N351" s="21"/>
      <c r="O351" s="21"/>
      <c r="P351" s="21"/>
      <c r="Q351" s="21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G351" s="23"/>
    </row>
    <row r="352" spans="1:33" hidden="1">
      <c r="A352" s="44" t="s">
        <v>17</v>
      </c>
      <c r="B352" s="44"/>
      <c r="C352" s="100">
        <v>1401.1000000000033</v>
      </c>
      <c r="D352" s="59"/>
      <c r="E352" s="102"/>
      <c r="F352" s="21"/>
      <c r="H352" s="104"/>
      <c r="I352" s="21"/>
      <c r="J352" s="21"/>
      <c r="L352" s="21"/>
      <c r="M352" s="21"/>
      <c r="N352" s="21"/>
      <c r="O352" s="21"/>
      <c r="P352" s="21"/>
      <c r="Q352" s="21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G352" s="23"/>
    </row>
    <row r="353" spans="1:33" hidden="1">
      <c r="A353" s="44" t="s">
        <v>61</v>
      </c>
      <c r="B353" s="44"/>
      <c r="C353" s="100">
        <v>0</v>
      </c>
      <c r="D353" s="124">
        <v>3.4</v>
      </c>
      <c r="E353" s="104"/>
      <c r="F353" s="21">
        <f>ROUND(D353*$C353,0)</f>
        <v>0</v>
      </c>
      <c r="G353" s="59">
        <f>$G$170</f>
        <v>3.7</v>
      </c>
      <c r="H353" s="104"/>
      <c r="I353" s="21">
        <f>ROUND(G353*C353,0)</f>
        <v>0</v>
      </c>
      <c r="J353" s="21"/>
      <c r="K353" s="59">
        <f>$K$170</f>
        <v>3.8</v>
      </c>
      <c r="L353" s="21"/>
      <c r="M353" s="21">
        <f>ROUND(K353*C353,0)</f>
        <v>0</v>
      </c>
      <c r="N353" s="21"/>
      <c r="O353" s="21"/>
      <c r="P353" s="21"/>
      <c r="Q353" s="21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G353" s="23"/>
    </row>
    <row r="354" spans="1:33" hidden="1">
      <c r="A354" s="44" t="s">
        <v>62</v>
      </c>
      <c r="B354" s="44"/>
      <c r="C354" s="100">
        <v>1205594.7942953119</v>
      </c>
      <c r="D354" s="63">
        <v>9.766</v>
      </c>
      <c r="E354" s="104" t="s">
        <v>15</v>
      </c>
      <c r="F354" s="21">
        <f>ROUND(D354*$C354/100,0)</f>
        <v>117738</v>
      </c>
      <c r="G354" s="63">
        <f>$G$171</f>
        <v>10.628</v>
      </c>
      <c r="H354" s="104" t="s">
        <v>15</v>
      </c>
      <c r="I354" s="21">
        <f>ROUND(G354*C354/100,0)</f>
        <v>128131</v>
      </c>
      <c r="J354" s="21"/>
      <c r="K354" s="63">
        <f>$K$171</f>
        <v>10.878</v>
      </c>
      <c r="L354" s="21"/>
      <c r="M354" s="21">
        <f>ROUND(K354*C354/100,0)</f>
        <v>131145</v>
      </c>
      <c r="N354" s="21"/>
      <c r="O354" s="21"/>
      <c r="P354" s="21"/>
      <c r="Q354" s="21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G354" s="23"/>
    </row>
    <row r="355" spans="1:33" hidden="1">
      <c r="A355" s="44" t="s">
        <v>63</v>
      </c>
      <c r="B355" s="53"/>
      <c r="C355" s="100">
        <v>64875</v>
      </c>
      <c r="D355" s="63">
        <v>6.7460000000000004</v>
      </c>
      <c r="E355" s="104" t="s">
        <v>15</v>
      </c>
      <c r="F355" s="21">
        <f>ROUND(D355*$C355/100,0)</f>
        <v>4376</v>
      </c>
      <c r="G355" s="63">
        <f>$G$172</f>
        <v>7.3410000000000002</v>
      </c>
      <c r="H355" s="104" t="s">
        <v>15</v>
      </c>
      <c r="I355" s="21">
        <f t="shared" ref="I355:I357" si="46">ROUND(G355*C355/100,0)</f>
        <v>4762</v>
      </c>
      <c r="J355" s="21"/>
      <c r="K355" s="63">
        <f>$K$172</f>
        <v>7.5140000000000002</v>
      </c>
      <c r="L355" s="21"/>
      <c r="M355" s="21">
        <f>ROUND(K355*C355/100,0)</f>
        <v>4875</v>
      </c>
      <c r="N355" s="21"/>
      <c r="O355" s="21"/>
      <c r="P355" s="21"/>
      <c r="Q355" s="21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G355" s="23"/>
    </row>
    <row r="356" spans="1:33" hidden="1">
      <c r="A356" s="44" t="s">
        <v>64</v>
      </c>
      <c r="B356" s="44"/>
      <c r="C356" s="100">
        <v>0</v>
      </c>
      <c r="D356" s="63">
        <v>5.8120000000000003</v>
      </c>
      <c r="E356" s="104" t="s">
        <v>15</v>
      </c>
      <c r="F356" s="21">
        <f>ROUND(D356*$C356/100,0)</f>
        <v>0</v>
      </c>
      <c r="G356" s="63">
        <f>$G$173</f>
        <v>6.3240000000000007</v>
      </c>
      <c r="H356" s="104" t="s">
        <v>15</v>
      </c>
      <c r="I356" s="21">
        <f t="shared" si="46"/>
        <v>0</v>
      </c>
      <c r="J356" s="21"/>
      <c r="K356" s="63">
        <f>$K$173</f>
        <v>6.4720000000000004</v>
      </c>
      <c r="L356" s="21"/>
      <c r="M356" s="21">
        <f>ROUND(K356*C356/100,0)</f>
        <v>0</v>
      </c>
      <c r="N356" s="21"/>
      <c r="O356" s="21"/>
      <c r="P356" s="21"/>
      <c r="Q356" s="21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G356" s="23"/>
    </row>
    <row r="357" spans="1:33" hidden="1">
      <c r="A357" s="44" t="s">
        <v>65</v>
      </c>
      <c r="B357" s="44"/>
      <c r="C357" s="100">
        <v>0</v>
      </c>
      <c r="D357" s="111">
        <v>56</v>
      </c>
      <c r="E357" s="102" t="s">
        <v>15</v>
      </c>
      <c r="F357" s="21">
        <f>ROUND(D357*$C357/100,0)</f>
        <v>0</v>
      </c>
      <c r="G357" s="396">
        <f>$G$174</f>
        <v>57</v>
      </c>
      <c r="H357" s="104" t="s">
        <v>15</v>
      </c>
      <c r="I357" s="21">
        <f t="shared" si="46"/>
        <v>0</v>
      </c>
      <c r="J357" s="21"/>
      <c r="K357" s="396">
        <f>$K$174</f>
        <v>58</v>
      </c>
      <c r="L357" s="21"/>
      <c r="M357" s="21">
        <f>ROUND(K357*C357/100,0)</f>
        <v>0</v>
      </c>
      <c r="N357" s="21"/>
      <c r="O357" s="21"/>
      <c r="P357" s="21"/>
      <c r="Q357" s="21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G357" s="23"/>
    </row>
    <row r="358" spans="1:33" hidden="1">
      <c r="A358" s="118" t="s">
        <v>72</v>
      </c>
      <c r="B358" s="44"/>
      <c r="C358" s="100"/>
      <c r="D358" s="119">
        <v>-0.01</v>
      </c>
      <c r="E358" s="102"/>
      <c r="F358" s="21"/>
      <c r="G358" s="397">
        <v>-0.01</v>
      </c>
      <c r="H358" s="104"/>
      <c r="I358" s="21"/>
      <c r="J358" s="21"/>
      <c r="K358" s="397">
        <v>-0.01</v>
      </c>
      <c r="L358" s="21"/>
      <c r="M358" s="21"/>
      <c r="N358" s="21"/>
      <c r="O358" s="21"/>
      <c r="P358" s="21"/>
      <c r="Q358" s="21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G358" s="23"/>
    </row>
    <row r="359" spans="1:33" hidden="1">
      <c r="A359" s="44" t="s">
        <v>56</v>
      </c>
      <c r="B359" s="44"/>
      <c r="C359" s="100">
        <v>0</v>
      </c>
      <c r="D359" s="121">
        <v>8.7100000000000009</v>
      </c>
      <c r="E359" s="102"/>
      <c r="F359" s="21">
        <f>-ROUND(D359*$C359/100,0)</f>
        <v>0</v>
      </c>
      <c r="G359" s="121">
        <f>$G$182</f>
        <v>9.76</v>
      </c>
      <c r="H359" s="102"/>
      <c r="I359" s="21">
        <f>-ROUND(G359*$C359/100,0)</f>
        <v>0</v>
      </c>
      <c r="J359" s="21"/>
      <c r="K359" s="121">
        <f>$K$182</f>
        <v>9.99</v>
      </c>
      <c r="L359" s="21"/>
      <c r="M359" s="21">
        <f>-ROUND(K359*$C359/100,0)</f>
        <v>0</v>
      </c>
      <c r="N359" s="21"/>
      <c r="O359" s="21"/>
      <c r="P359" s="21"/>
      <c r="Q359" s="21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G359" s="23"/>
    </row>
    <row r="360" spans="1:33" hidden="1">
      <c r="A360" s="44" t="s">
        <v>57</v>
      </c>
      <c r="B360" s="44"/>
      <c r="C360" s="100">
        <v>0</v>
      </c>
      <c r="D360" s="121">
        <v>12.98</v>
      </c>
      <c r="E360" s="102"/>
      <c r="F360" s="21">
        <f>-ROUND(D360*$C360/100,0)</f>
        <v>0</v>
      </c>
      <c r="G360" s="121">
        <f>$G$183</f>
        <v>14.54</v>
      </c>
      <c r="H360" s="102"/>
      <c r="I360" s="21">
        <f t="shared" ref="I360:I362" si="47">-ROUND(G360*$C360/100,0)</f>
        <v>0</v>
      </c>
      <c r="J360" s="21"/>
      <c r="K360" s="121">
        <f>$K$183</f>
        <v>14.89</v>
      </c>
      <c r="L360" s="21"/>
      <c r="M360" s="21">
        <f t="shared" ref="M360:M362" si="48">-ROUND(K360*$C360/100,0)</f>
        <v>0</v>
      </c>
      <c r="N360" s="21"/>
      <c r="O360" s="21"/>
      <c r="P360" s="21"/>
      <c r="Q360" s="21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G360" s="23"/>
    </row>
    <row r="361" spans="1:33" hidden="1">
      <c r="A361" s="44" t="s">
        <v>73</v>
      </c>
      <c r="B361" s="44"/>
      <c r="C361" s="100">
        <v>0</v>
      </c>
      <c r="D361" s="121">
        <v>0.92</v>
      </c>
      <c r="E361" s="102"/>
      <c r="F361" s="21">
        <f>-ROUND(D361*$C361/100,0)</f>
        <v>0</v>
      </c>
      <c r="G361" s="121">
        <f>$G$184</f>
        <v>1.02</v>
      </c>
      <c r="H361" s="102"/>
      <c r="I361" s="21">
        <f t="shared" si="47"/>
        <v>0</v>
      </c>
      <c r="J361" s="21"/>
      <c r="K361" s="121">
        <f>$K$184</f>
        <v>1.04</v>
      </c>
      <c r="L361" s="21"/>
      <c r="M361" s="21">
        <f t="shared" si="48"/>
        <v>0</v>
      </c>
      <c r="N361" s="21"/>
      <c r="O361" s="21"/>
      <c r="P361" s="21"/>
      <c r="Q361" s="21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G361" s="23"/>
    </row>
    <row r="362" spans="1:33" hidden="1">
      <c r="A362" s="44" t="s">
        <v>74</v>
      </c>
      <c r="B362" s="44"/>
      <c r="C362" s="100">
        <v>0</v>
      </c>
      <c r="D362" s="121">
        <v>3.4</v>
      </c>
      <c r="E362" s="104"/>
      <c r="F362" s="21">
        <f>-ROUND(D362*$C362/100,0)</f>
        <v>0</v>
      </c>
      <c r="G362" s="121">
        <f>$G$185</f>
        <v>3.7</v>
      </c>
      <c r="H362" s="104"/>
      <c r="I362" s="21">
        <f t="shared" si="47"/>
        <v>0</v>
      </c>
      <c r="J362" s="21"/>
      <c r="K362" s="121">
        <f>$K$185</f>
        <v>3.8</v>
      </c>
      <c r="L362" s="21"/>
      <c r="M362" s="21">
        <f t="shared" si="48"/>
        <v>0</v>
      </c>
      <c r="N362" s="21"/>
      <c r="O362" s="21"/>
      <c r="P362" s="21"/>
      <c r="Q362" s="21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G362" s="23"/>
    </row>
    <row r="363" spans="1:33" hidden="1">
      <c r="A363" s="44" t="s">
        <v>75</v>
      </c>
      <c r="B363" s="44"/>
      <c r="C363" s="100">
        <v>0</v>
      </c>
      <c r="D363" s="122">
        <v>9.766</v>
      </c>
      <c r="E363" s="104" t="s">
        <v>15</v>
      </c>
      <c r="F363" s="21">
        <f>ROUND(D363*$C363/100*D358,0)</f>
        <v>0</v>
      </c>
      <c r="G363" s="398">
        <f>$G$186</f>
        <v>10.628</v>
      </c>
      <c r="H363" s="104" t="s">
        <v>15</v>
      </c>
      <c r="I363" s="21">
        <f>ROUND(G363*$C363/100*G358,0)</f>
        <v>0</v>
      </c>
      <c r="J363" s="21"/>
      <c r="K363" s="398">
        <f>$K$186</f>
        <v>10.878</v>
      </c>
      <c r="L363" s="21"/>
      <c r="M363" s="21">
        <f>ROUND(K363*$C363/100*K358,0)</f>
        <v>0</v>
      </c>
      <c r="N363" s="21"/>
      <c r="O363" s="21"/>
      <c r="P363" s="21"/>
      <c r="Q363" s="21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G363" s="23"/>
    </row>
    <row r="364" spans="1:33" hidden="1">
      <c r="A364" s="44" t="s">
        <v>63</v>
      </c>
      <c r="B364" s="44"/>
      <c r="C364" s="100">
        <v>0</v>
      </c>
      <c r="D364" s="122">
        <v>6.7460000000000004</v>
      </c>
      <c r="E364" s="104" t="s">
        <v>15</v>
      </c>
      <c r="F364" s="21">
        <f>ROUND(D364*$C364/100*D358,0)</f>
        <v>0</v>
      </c>
      <c r="G364" s="399">
        <f>$G$187</f>
        <v>7.3410000000000002</v>
      </c>
      <c r="H364" s="104" t="s">
        <v>15</v>
      </c>
      <c r="I364" s="21">
        <f>ROUND(G364*$C364/100*G358,0)</f>
        <v>0</v>
      </c>
      <c r="J364" s="21"/>
      <c r="K364" s="399">
        <f>$K$187</f>
        <v>7.5140000000000002</v>
      </c>
      <c r="L364" s="21"/>
      <c r="M364" s="21">
        <f>ROUND(K364*$C364/100*K358,0)</f>
        <v>0</v>
      </c>
      <c r="N364" s="21"/>
      <c r="O364" s="21"/>
      <c r="P364" s="21"/>
      <c r="Q364" s="21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G364" s="23"/>
    </row>
    <row r="365" spans="1:33" hidden="1">
      <c r="A365" s="44" t="s">
        <v>64</v>
      </c>
      <c r="B365" s="44"/>
      <c r="C365" s="100">
        <v>0</v>
      </c>
      <c r="D365" s="122">
        <v>5.8120000000000003</v>
      </c>
      <c r="E365" s="104" t="s">
        <v>15</v>
      </c>
      <c r="F365" s="21">
        <f>ROUND(D365*$C365/100*D358,0)</f>
        <v>0</v>
      </c>
      <c r="G365" s="122">
        <f>$G$188</f>
        <v>6.3240000000000007</v>
      </c>
      <c r="H365" s="104" t="s">
        <v>15</v>
      </c>
      <c r="I365" s="21">
        <f>ROUND(G365*$C365/100*G358,0)</f>
        <v>0</v>
      </c>
      <c r="J365" s="21"/>
      <c r="K365" s="122">
        <f>$K$188</f>
        <v>6.4720000000000004</v>
      </c>
      <c r="L365" s="21"/>
      <c r="M365" s="21">
        <f>ROUND(K365*$C365/100*K358,0)</f>
        <v>0</v>
      </c>
      <c r="N365" s="21"/>
      <c r="O365" s="21"/>
      <c r="P365" s="21"/>
      <c r="Q365" s="21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G365" s="23"/>
    </row>
    <row r="366" spans="1:33" hidden="1">
      <c r="A366" s="44" t="s">
        <v>65</v>
      </c>
      <c r="B366" s="44"/>
      <c r="C366" s="100">
        <v>0</v>
      </c>
      <c r="D366" s="123">
        <v>56</v>
      </c>
      <c r="E366" s="104" t="s">
        <v>15</v>
      </c>
      <c r="F366" s="21">
        <f>ROUND(D366*$C366/100*D358,0)</f>
        <v>0</v>
      </c>
      <c r="G366" s="400">
        <f>$G$214</f>
        <v>57</v>
      </c>
      <c r="H366" s="104" t="s">
        <v>15</v>
      </c>
      <c r="I366" s="21">
        <f>ROUND(G366*$C366/100*G358,0)</f>
        <v>0</v>
      </c>
      <c r="J366" s="21"/>
      <c r="K366" s="400">
        <f>$K$214</f>
        <v>58</v>
      </c>
      <c r="L366" s="21"/>
      <c r="M366" s="21">
        <f>ROUND(K366*$C366/100*K358,0)</f>
        <v>0</v>
      </c>
      <c r="N366" s="21"/>
      <c r="O366" s="21"/>
      <c r="P366" s="21"/>
      <c r="Q366" s="21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G366" s="23"/>
    </row>
    <row r="367" spans="1:33" hidden="1">
      <c r="A367" s="44" t="s">
        <v>76</v>
      </c>
      <c r="B367" s="44"/>
      <c r="C367" s="100">
        <v>0</v>
      </c>
      <c r="D367" s="124">
        <v>60</v>
      </c>
      <c r="E367" s="102"/>
      <c r="F367" s="21">
        <f>ROUND(D367*$C367,0)</f>
        <v>0</v>
      </c>
      <c r="G367" s="59">
        <f>$G$190</f>
        <v>60</v>
      </c>
      <c r="H367" s="104"/>
      <c r="I367" s="21">
        <f>ROUND(G367*C367,0)</f>
        <v>0</v>
      </c>
      <c r="J367" s="21"/>
      <c r="K367" s="59">
        <f>$K$190</f>
        <v>60</v>
      </c>
      <c r="L367" s="21"/>
      <c r="M367" s="21">
        <f>ROUND(K367*C367,0)</f>
        <v>0</v>
      </c>
      <c r="N367" s="21"/>
      <c r="O367" s="21"/>
      <c r="P367" s="21"/>
      <c r="Q367" s="21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G367" s="23"/>
    </row>
    <row r="368" spans="1:33" hidden="1">
      <c r="A368" s="44" t="s">
        <v>77</v>
      </c>
      <c r="B368" s="44"/>
      <c r="C368" s="100">
        <v>0</v>
      </c>
      <c r="D368" s="125">
        <v>-30</v>
      </c>
      <c r="E368" s="102" t="s">
        <v>15</v>
      </c>
      <c r="F368" s="21">
        <f>ROUND(D368*$C368/100,0)</f>
        <v>0</v>
      </c>
      <c r="G368" s="125">
        <f>$G$191</f>
        <v>-30</v>
      </c>
      <c r="H368" s="104" t="s">
        <v>15</v>
      </c>
      <c r="I368" s="21">
        <f>ROUND(G368*C368/100,0)</f>
        <v>0</v>
      </c>
      <c r="J368" s="21"/>
      <c r="K368" s="125">
        <f>$K$191</f>
        <v>-30</v>
      </c>
      <c r="L368" s="21"/>
      <c r="M368" s="21">
        <f>ROUND(K368*C368/100,0)</f>
        <v>0</v>
      </c>
      <c r="N368" s="21"/>
      <c r="O368" s="21"/>
      <c r="P368" s="21"/>
      <c r="Q368" s="21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G368" s="23"/>
    </row>
    <row r="369" spans="1:33" hidden="1">
      <c r="A369" s="44" t="s">
        <v>44</v>
      </c>
      <c r="B369" s="44"/>
      <c r="C369" s="100">
        <f>SUM(C354:C356)</f>
        <v>1270469.7942953119</v>
      </c>
      <c r="D369" s="111"/>
      <c r="E369" s="21"/>
      <c r="F369" s="21">
        <f>SUM(F348:F368)</f>
        <v>156811</v>
      </c>
      <c r="G369" s="111"/>
      <c r="H369" s="104"/>
      <c r="I369" s="21">
        <f>SUM(I348:I368)</f>
        <v>171773</v>
      </c>
      <c r="J369" s="21"/>
      <c r="K369" s="402"/>
      <c r="L369" s="21"/>
      <c r="M369" s="21">
        <f>SUM(M348:M368)</f>
        <v>175816</v>
      </c>
      <c r="N369" s="21"/>
      <c r="O369" s="21"/>
      <c r="P369" s="21"/>
      <c r="Q369" s="21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G369" s="23"/>
    </row>
    <row r="370" spans="1:33" hidden="1">
      <c r="A370" s="44" t="s">
        <v>18</v>
      </c>
      <c r="B370" s="44"/>
      <c r="C370" s="146">
        <v>8762.5736653830463</v>
      </c>
      <c r="D370" s="37"/>
      <c r="E370" s="37"/>
      <c r="F370" s="128">
        <f>I370</f>
        <v>1323.3384329358348</v>
      </c>
      <c r="G370" s="37"/>
      <c r="H370" s="37"/>
      <c r="I370" s="128">
        <v>1323.3384329358348</v>
      </c>
      <c r="J370" s="103"/>
      <c r="K370" s="395"/>
      <c r="L370" s="103"/>
      <c r="M370" s="128">
        <v>1323.3384329358348</v>
      </c>
      <c r="N370" s="103"/>
      <c r="O370" s="103"/>
      <c r="P370" s="103"/>
      <c r="Q370" s="103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G370" s="23"/>
    </row>
    <row r="371" spans="1:33" ht="16.5" hidden="1" thickBot="1">
      <c r="A371" s="44" t="s">
        <v>45</v>
      </c>
      <c r="B371" s="44"/>
      <c r="C371" s="89">
        <f>SUM(C369:C370)</f>
        <v>1279232.3679606949</v>
      </c>
      <c r="D371" s="144"/>
      <c r="E371" s="130"/>
      <c r="F371" s="131">
        <f>F369+F370</f>
        <v>158134.33843293582</v>
      </c>
      <c r="G371" s="144"/>
      <c r="H371" s="132"/>
      <c r="I371" s="131">
        <f>I369+I370</f>
        <v>173096.33843293582</v>
      </c>
      <c r="J371" s="131"/>
      <c r="K371" s="144"/>
      <c r="L371" s="131"/>
      <c r="M371" s="131">
        <f>M369+M370</f>
        <v>177139.33843293582</v>
      </c>
      <c r="N371" s="131"/>
      <c r="O371" s="131"/>
      <c r="P371" s="131"/>
      <c r="Q371" s="131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G371" s="23"/>
    </row>
    <row r="372" spans="1:33" hidden="1">
      <c r="A372" s="44"/>
      <c r="B372" s="44"/>
      <c r="C372" s="53"/>
      <c r="D372" s="124"/>
      <c r="E372" s="21"/>
      <c r="F372" s="21"/>
      <c r="G372" s="124"/>
      <c r="H372" s="44"/>
      <c r="I372" s="21"/>
      <c r="J372" s="21"/>
      <c r="K372" s="72"/>
      <c r="L372" s="21"/>
      <c r="M372" s="21"/>
      <c r="N372" s="21"/>
      <c r="O372" s="21"/>
      <c r="P372" s="21"/>
      <c r="Q372" s="21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G372" s="23"/>
    </row>
    <row r="373" spans="1:33" hidden="1">
      <c r="A373" s="52" t="s">
        <v>85</v>
      </c>
      <c r="B373" s="44"/>
      <c r="C373" s="44"/>
      <c r="D373" s="21"/>
      <c r="E373" s="21"/>
      <c r="F373" s="44" t="s">
        <v>14</v>
      </c>
      <c r="G373" s="21"/>
      <c r="H373" s="44"/>
      <c r="I373" s="44"/>
      <c r="J373" s="44"/>
      <c r="K373" s="21"/>
      <c r="L373" s="44"/>
      <c r="M373" s="44"/>
      <c r="N373" s="44"/>
      <c r="O373" s="44"/>
      <c r="P373" s="44"/>
      <c r="Q373" s="44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G373" s="23"/>
    </row>
    <row r="374" spans="1:33" hidden="1">
      <c r="A374" s="44" t="s">
        <v>84</v>
      </c>
      <c r="B374" s="44"/>
      <c r="C374" s="44"/>
      <c r="D374" s="21"/>
      <c r="E374" s="21"/>
      <c r="F374" s="44"/>
      <c r="G374" s="21"/>
      <c r="H374" s="44"/>
      <c r="I374" s="44"/>
      <c r="J374" s="44"/>
      <c r="K374" s="21"/>
      <c r="L374" s="44"/>
      <c r="M374" s="44"/>
      <c r="N374" s="44"/>
      <c r="O374" s="44"/>
      <c r="P374" s="44"/>
      <c r="Q374" s="44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G374" s="23"/>
    </row>
    <row r="375" spans="1:33" hidden="1">
      <c r="A375" s="44"/>
      <c r="B375" s="44"/>
      <c r="C375" s="44"/>
      <c r="D375" s="21"/>
      <c r="E375" s="21"/>
      <c r="F375" s="44"/>
      <c r="G375" s="21"/>
      <c r="H375" s="44"/>
      <c r="I375" s="44"/>
      <c r="J375" s="44"/>
      <c r="K375" s="21"/>
      <c r="L375" s="44"/>
      <c r="M375" s="44"/>
      <c r="N375" s="44"/>
      <c r="O375" s="44"/>
      <c r="P375" s="44"/>
      <c r="Q375" s="44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G375" s="23"/>
    </row>
    <row r="376" spans="1:33" hidden="1">
      <c r="A376" s="44" t="s">
        <v>59</v>
      </c>
      <c r="B376" s="44"/>
      <c r="C376" s="100"/>
      <c r="D376" s="21"/>
      <c r="E376" s="21"/>
      <c r="F376" s="44"/>
      <c r="G376" s="21"/>
      <c r="H376" s="44"/>
      <c r="I376" s="44"/>
      <c r="J376" s="44"/>
      <c r="K376" s="21"/>
      <c r="L376" s="44"/>
      <c r="M376" s="44"/>
      <c r="N376" s="44"/>
      <c r="O376" s="44"/>
      <c r="P376" s="44"/>
      <c r="Q376" s="44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G376" s="23"/>
    </row>
    <row r="377" spans="1:33" hidden="1">
      <c r="A377" s="44" t="s">
        <v>86</v>
      </c>
      <c r="B377" s="44"/>
      <c r="C377" s="100">
        <v>515.53886098354405</v>
      </c>
      <c r="D377" s="59">
        <v>8.7100000000000009</v>
      </c>
      <c r="E377" s="102"/>
      <c r="F377" s="21">
        <f>ROUND(D377*$C377,0)</f>
        <v>4490</v>
      </c>
      <c r="G377" s="59">
        <f>$G$165</f>
        <v>9.76</v>
      </c>
      <c r="H377" s="104"/>
      <c r="I377" s="21">
        <f>ROUND(G377*$C377,0)</f>
        <v>5032</v>
      </c>
      <c r="J377" s="21"/>
      <c r="K377" s="59">
        <f>$K$165</f>
        <v>9.99</v>
      </c>
      <c r="L377" s="21"/>
      <c r="M377" s="21">
        <f>ROUND(K377*$C377,0)</f>
        <v>5150</v>
      </c>
      <c r="N377" s="21"/>
      <c r="O377" s="21"/>
      <c r="P377" s="21"/>
      <c r="Q377" s="21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G377" s="23"/>
    </row>
    <row r="378" spans="1:33" hidden="1">
      <c r="A378" s="44" t="s">
        <v>57</v>
      </c>
      <c r="B378" s="44"/>
      <c r="C378" s="100">
        <v>0</v>
      </c>
      <c r="D378" s="59">
        <v>12.98</v>
      </c>
      <c r="E378" s="105"/>
      <c r="F378" s="21">
        <f>ROUND(D378*$C378,0)</f>
        <v>0</v>
      </c>
      <c r="G378" s="59">
        <f>$G$166</f>
        <v>14.54</v>
      </c>
      <c r="H378" s="106"/>
      <c r="I378" s="21">
        <f t="shared" ref="I378:I379" si="49">ROUND(G378*$C378,0)</f>
        <v>0</v>
      </c>
      <c r="J378" s="21"/>
      <c r="K378" s="59">
        <f>$K$166</f>
        <v>14.89</v>
      </c>
      <c r="L378" s="21"/>
      <c r="M378" s="21">
        <f t="shared" ref="M378:M379" si="50">ROUND(K378*$C378,0)</f>
        <v>0</v>
      </c>
      <c r="N378" s="21"/>
      <c r="O378" s="21"/>
      <c r="P378" s="21"/>
      <c r="Q378" s="21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G378" s="23"/>
    </row>
    <row r="379" spans="1:33" hidden="1">
      <c r="A379" s="44" t="s">
        <v>58</v>
      </c>
      <c r="B379" s="44"/>
      <c r="C379" s="100">
        <v>0</v>
      </c>
      <c r="D379" s="59">
        <v>0.92</v>
      </c>
      <c r="E379" s="105"/>
      <c r="F379" s="21">
        <f>ROUND(D379*$C379,0)</f>
        <v>0</v>
      </c>
      <c r="G379" s="59">
        <f>$G$167</f>
        <v>1.02</v>
      </c>
      <c r="H379" s="106"/>
      <c r="I379" s="21">
        <f t="shared" si="49"/>
        <v>0</v>
      </c>
      <c r="J379" s="21"/>
      <c r="K379" s="59">
        <f>$K$167</f>
        <v>1.04</v>
      </c>
      <c r="L379" s="21"/>
      <c r="M379" s="21">
        <f t="shared" si="50"/>
        <v>0</v>
      </c>
      <c r="N379" s="21"/>
      <c r="O379" s="21"/>
      <c r="P379" s="21"/>
      <c r="Q379" s="21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G379" s="23"/>
    </row>
    <row r="380" spans="1:33" hidden="1">
      <c r="A380" s="44" t="s">
        <v>60</v>
      </c>
      <c r="B380" s="44"/>
      <c r="C380" s="100">
        <f>SUM(C377:C378)</f>
        <v>515.53886098354405</v>
      </c>
      <c r="D380" s="59"/>
      <c r="E380" s="102"/>
      <c r="F380" s="21"/>
      <c r="G380" s="59"/>
      <c r="H380" s="104"/>
      <c r="I380" s="21"/>
      <c r="J380" s="21"/>
      <c r="K380" s="390"/>
      <c r="L380" s="21"/>
      <c r="M380" s="21"/>
      <c r="N380" s="21"/>
      <c r="O380" s="21"/>
      <c r="P380" s="21"/>
      <c r="Q380" s="21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G380" s="23"/>
    </row>
    <row r="381" spans="1:33" hidden="1">
      <c r="A381" s="44" t="s">
        <v>17</v>
      </c>
      <c r="B381" s="44"/>
      <c r="C381" s="100">
        <v>48</v>
      </c>
      <c r="D381" s="59"/>
      <c r="E381" s="102"/>
      <c r="F381" s="21"/>
      <c r="H381" s="104"/>
      <c r="I381" s="21"/>
      <c r="J381" s="21"/>
      <c r="L381" s="21"/>
      <c r="M381" s="21"/>
      <c r="N381" s="21"/>
      <c r="O381" s="21"/>
      <c r="P381" s="21"/>
      <c r="Q381" s="21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G381" s="23"/>
    </row>
    <row r="382" spans="1:33" hidden="1">
      <c r="A382" s="44" t="s">
        <v>61</v>
      </c>
      <c r="B382" s="44"/>
      <c r="C382" s="100">
        <v>0</v>
      </c>
      <c r="D382" s="124">
        <v>3.4</v>
      </c>
      <c r="E382" s="104"/>
      <c r="F382" s="21">
        <f>ROUND(D382*$C382,0)</f>
        <v>0</v>
      </c>
      <c r="G382" s="59">
        <f>$G$170</f>
        <v>3.7</v>
      </c>
      <c r="H382" s="104"/>
      <c r="I382" s="21">
        <f>ROUND(G382*C382,0)</f>
        <v>0</v>
      </c>
      <c r="J382" s="21"/>
      <c r="K382" s="59">
        <f>$K$170</f>
        <v>3.8</v>
      </c>
      <c r="L382" s="21"/>
      <c r="M382" s="21">
        <f>ROUND(K382*C382,0)</f>
        <v>0</v>
      </c>
      <c r="N382" s="21"/>
      <c r="O382" s="21"/>
      <c r="P382" s="21"/>
      <c r="Q382" s="21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G382" s="23"/>
    </row>
    <row r="383" spans="1:33" hidden="1">
      <c r="A383" s="44" t="s">
        <v>62</v>
      </c>
      <c r="B383" s="44"/>
      <c r="C383" s="100">
        <v>33312</v>
      </c>
      <c r="D383" s="63">
        <v>9.766</v>
      </c>
      <c r="E383" s="104" t="s">
        <v>15</v>
      </c>
      <c r="F383" s="21">
        <f>ROUND(D383*$C383/100,0)</f>
        <v>3253</v>
      </c>
      <c r="G383" s="63">
        <f>$G$171</f>
        <v>10.628</v>
      </c>
      <c r="H383" s="104" t="s">
        <v>15</v>
      </c>
      <c r="I383" s="21">
        <f>ROUND(G383*C383/100,0)</f>
        <v>3540</v>
      </c>
      <c r="J383" s="21"/>
      <c r="K383" s="63">
        <f>$K$171</f>
        <v>10.878</v>
      </c>
      <c r="L383" s="21"/>
      <c r="M383" s="21">
        <f>ROUND(K383*C383/100,0)</f>
        <v>3624</v>
      </c>
      <c r="N383" s="21"/>
      <c r="O383" s="21"/>
      <c r="P383" s="21"/>
      <c r="Q383" s="21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G383" s="23"/>
    </row>
    <row r="384" spans="1:33" hidden="1">
      <c r="A384" s="44" t="s">
        <v>63</v>
      </c>
      <c r="B384" s="44"/>
      <c r="C384" s="100">
        <v>0</v>
      </c>
      <c r="D384" s="63">
        <v>6.7460000000000004</v>
      </c>
      <c r="E384" s="104" t="s">
        <v>15</v>
      </c>
      <c r="F384" s="21">
        <f>ROUND(D384*$C384/100,0)</f>
        <v>0</v>
      </c>
      <c r="G384" s="63">
        <f>$G$172</f>
        <v>7.3410000000000002</v>
      </c>
      <c r="H384" s="104" t="s">
        <v>15</v>
      </c>
      <c r="I384" s="21">
        <f t="shared" ref="I384:I386" si="51">ROUND(G384*C384/100,0)</f>
        <v>0</v>
      </c>
      <c r="J384" s="21"/>
      <c r="K384" s="63">
        <f>$K$172</f>
        <v>7.5140000000000002</v>
      </c>
      <c r="L384" s="21"/>
      <c r="M384" s="21">
        <f>ROUND(K384*C384/100,0)</f>
        <v>0</v>
      </c>
      <c r="N384" s="21"/>
      <c r="O384" s="21"/>
      <c r="P384" s="21"/>
      <c r="Q384" s="21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G384" s="23"/>
    </row>
    <row r="385" spans="1:33" hidden="1">
      <c r="A385" s="44" t="s">
        <v>64</v>
      </c>
      <c r="B385" s="44"/>
      <c r="C385" s="100">
        <v>0</v>
      </c>
      <c r="D385" s="63">
        <v>5.8120000000000003</v>
      </c>
      <c r="E385" s="104" t="s">
        <v>15</v>
      </c>
      <c r="F385" s="21">
        <f>ROUND(D385*$C385/100,0)</f>
        <v>0</v>
      </c>
      <c r="G385" s="63">
        <f>$G$173</f>
        <v>6.3240000000000007</v>
      </c>
      <c r="H385" s="104" t="s">
        <v>15</v>
      </c>
      <c r="I385" s="21">
        <f t="shared" si="51"/>
        <v>0</v>
      </c>
      <c r="J385" s="21"/>
      <c r="K385" s="63">
        <f>$K$173</f>
        <v>6.4720000000000004</v>
      </c>
      <c r="L385" s="21"/>
      <c r="M385" s="21">
        <f>ROUND(K385*C385/100,0)</f>
        <v>0</v>
      </c>
      <c r="N385" s="21"/>
      <c r="O385" s="21"/>
      <c r="P385" s="21"/>
      <c r="Q385" s="21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G385" s="23"/>
    </row>
    <row r="386" spans="1:33" hidden="1">
      <c r="A386" s="44" t="s">
        <v>65</v>
      </c>
      <c r="B386" s="44"/>
      <c r="C386" s="100">
        <v>0</v>
      </c>
      <c r="D386" s="111">
        <v>56</v>
      </c>
      <c r="E386" s="102" t="s">
        <v>15</v>
      </c>
      <c r="F386" s="21">
        <f>ROUND(D386*$C386/100,0)</f>
        <v>0</v>
      </c>
      <c r="G386" s="396">
        <f>$G$174</f>
        <v>57</v>
      </c>
      <c r="H386" s="104" t="s">
        <v>15</v>
      </c>
      <c r="I386" s="21">
        <f t="shared" si="51"/>
        <v>0</v>
      </c>
      <c r="J386" s="21"/>
      <c r="K386" s="396">
        <f>$K$174</f>
        <v>58</v>
      </c>
      <c r="L386" s="21"/>
      <c r="M386" s="21">
        <f>ROUND(K386*C386/100,0)</f>
        <v>0</v>
      </c>
      <c r="N386" s="21"/>
      <c r="O386" s="21"/>
      <c r="P386" s="21"/>
      <c r="Q386" s="21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G386" s="23"/>
    </row>
    <row r="387" spans="1:33" hidden="1">
      <c r="A387" s="118" t="s">
        <v>72</v>
      </c>
      <c r="B387" s="44"/>
      <c r="C387" s="100"/>
      <c r="D387" s="119">
        <v>-0.01</v>
      </c>
      <c r="E387" s="102"/>
      <c r="F387" s="21"/>
      <c r="G387" s="397">
        <v>-0.01</v>
      </c>
      <c r="H387" s="104"/>
      <c r="I387" s="21"/>
      <c r="J387" s="21"/>
      <c r="K387" s="397">
        <v>-0.01</v>
      </c>
      <c r="L387" s="21"/>
      <c r="M387" s="21"/>
      <c r="N387" s="21"/>
      <c r="O387" s="21"/>
      <c r="P387" s="21"/>
      <c r="Q387" s="21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G387" s="23"/>
    </row>
    <row r="388" spans="1:33" hidden="1">
      <c r="A388" s="44" t="s">
        <v>56</v>
      </c>
      <c r="B388" s="44"/>
      <c r="C388" s="100">
        <v>0</v>
      </c>
      <c r="D388" s="121">
        <v>8.7100000000000009</v>
      </c>
      <c r="E388" s="102"/>
      <c r="F388" s="21">
        <f>-ROUND(D388*$C388/100,0)</f>
        <v>0</v>
      </c>
      <c r="G388" s="121">
        <f>$G$182</f>
        <v>9.76</v>
      </c>
      <c r="H388" s="102"/>
      <c r="I388" s="21">
        <f>-ROUND(G388*$C388/100,0)</f>
        <v>0</v>
      </c>
      <c r="J388" s="21"/>
      <c r="K388" s="121">
        <f>$K$182</f>
        <v>9.99</v>
      </c>
      <c r="L388" s="21"/>
      <c r="M388" s="21">
        <f>-ROUND(K388*$C388/100,0)</f>
        <v>0</v>
      </c>
      <c r="N388" s="21"/>
      <c r="O388" s="21"/>
      <c r="P388" s="21"/>
      <c r="Q388" s="21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G388" s="23"/>
    </row>
    <row r="389" spans="1:33" hidden="1">
      <c r="A389" s="44" t="s">
        <v>57</v>
      </c>
      <c r="B389" s="44"/>
      <c r="C389" s="100">
        <v>0</v>
      </c>
      <c r="D389" s="121">
        <v>12.98</v>
      </c>
      <c r="E389" s="102"/>
      <c r="F389" s="21">
        <f>-ROUND(D389*$C389/100,0)</f>
        <v>0</v>
      </c>
      <c r="G389" s="121">
        <f>$G$183</f>
        <v>14.54</v>
      </c>
      <c r="H389" s="102"/>
      <c r="I389" s="21">
        <f t="shared" ref="I389:I391" si="52">-ROUND(G389*$C389/100,0)</f>
        <v>0</v>
      </c>
      <c r="J389" s="21"/>
      <c r="K389" s="121">
        <f>$K$183</f>
        <v>14.89</v>
      </c>
      <c r="L389" s="21"/>
      <c r="M389" s="21">
        <f t="shared" ref="M389:M391" si="53">-ROUND(K389*$C389/100,0)</f>
        <v>0</v>
      </c>
      <c r="N389" s="21"/>
      <c r="O389" s="21"/>
      <c r="P389" s="21"/>
      <c r="Q389" s="21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G389" s="23"/>
    </row>
    <row r="390" spans="1:33" hidden="1">
      <c r="A390" s="44" t="s">
        <v>73</v>
      </c>
      <c r="B390" s="44"/>
      <c r="C390" s="100">
        <v>0</v>
      </c>
      <c r="D390" s="121">
        <v>0.92</v>
      </c>
      <c r="E390" s="102"/>
      <c r="F390" s="21">
        <f>-ROUND(D390*$C390/100,0)</f>
        <v>0</v>
      </c>
      <c r="G390" s="121">
        <f>$G$184</f>
        <v>1.02</v>
      </c>
      <c r="H390" s="102"/>
      <c r="I390" s="21">
        <f t="shared" si="52"/>
        <v>0</v>
      </c>
      <c r="J390" s="21"/>
      <c r="K390" s="121">
        <f>$K$184</f>
        <v>1.04</v>
      </c>
      <c r="L390" s="21"/>
      <c r="M390" s="21">
        <f t="shared" si="53"/>
        <v>0</v>
      </c>
      <c r="N390" s="21"/>
      <c r="O390" s="21"/>
      <c r="P390" s="21"/>
      <c r="Q390" s="21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G390" s="23"/>
    </row>
    <row r="391" spans="1:33" hidden="1">
      <c r="A391" s="44" t="s">
        <v>74</v>
      </c>
      <c r="B391" s="44"/>
      <c r="C391" s="100">
        <v>0</v>
      </c>
      <c r="D391" s="121">
        <v>3.4</v>
      </c>
      <c r="E391" s="104"/>
      <c r="F391" s="21">
        <f>-ROUND(D391*$C391/100,0)</f>
        <v>0</v>
      </c>
      <c r="G391" s="121">
        <f>$G$185</f>
        <v>3.7</v>
      </c>
      <c r="H391" s="104"/>
      <c r="I391" s="21">
        <f t="shared" si="52"/>
        <v>0</v>
      </c>
      <c r="J391" s="21"/>
      <c r="K391" s="121">
        <f>$K$185</f>
        <v>3.8</v>
      </c>
      <c r="L391" s="21"/>
      <c r="M391" s="21">
        <f t="shared" si="53"/>
        <v>0</v>
      </c>
      <c r="N391" s="21"/>
      <c r="O391" s="21"/>
      <c r="P391" s="21"/>
      <c r="Q391" s="21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G391" s="23"/>
    </row>
    <row r="392" spans="1:33" hidden="1">
      <c r="A392" s="44" t="s">
        <v>75</v>
      </c>
      <c r="B392" s="44"/>
      <c r="C392" s="100">
        <v>0</v>
      </c>
      <c r="D392" s="122">
        <v>9.766</v>
      </c>
      <c r="E392" s="104" t="s">
        <v>15</v>
      </c>
      <c r="F392" s="21">
        <f>ROUND(D392*$C392/100*D387,0)</f>
        <v>0</v>
      </c>
      <c r="G392" s="398">
        <f>$G$186</f>
        <v>10.628</v>
      </c>
      <c r="H392" s="104" t="s">
        <v>15</v>
      </c>
      <c r="I392" s="21">
        <f>ROUND(G392*$C392/100*G387,0)</f>
        <v>0</v>
      </c>
      <c r="J392" s="21"/>
      <c r="K392" s="398">
        <f>$K$186</f>
        <v>10.878</v>
      </c>
      <c r="L392" s="21"/>
      <c r="M392" s="21">
        <f>ROUND(K392*$C392/100*K387,0)</f>
        <v>0</v>
      </c>
      <c r="N392" s="21"/>
      <c r="O392" s="21"/>
      <c r="P392" s="21"/>
      <c r="Q392" s="21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G392" s="23"/>
    </row>
    <row r="393" spans="1:33" hidden="1">
      <c r="A393" s="44" t="s">
        <v>63</v>
      </c>
      <c r="B393" s="44"/>
      <c r="C393" s="100">
        <v>0</v>
      </c>
      <c r="D393" s="122">
        <v>6.7460000000000004</v>
      </c>
      <c r="E393" s="104" t="s">
        <v>15</v>
      </c>
      <c r="F393" s="21">
        <f>ROUND(D393*$C393/100*D387,0)</f>
        <v>0</v>
      </c>
      <c r="G393" s="399">
        <f>$G$187</f>
        <v>7.3410000000000002</v>
      </c>
      <c r="H393" s="104" t="s">
        <v>15</v>
      </c>
      <c r="I393" s="21">
        <f>ROUND(G393*$C393/100*G387,0)</f>
        <v>0</v>
      </c>
      <c r="J393" s="21"/>
      <c r="K393" s="399">
        <f>$K$187</f>
        <v>7.5140000000000002</v>
      </c>
      <c r="L393" s="21"/>
      <c r="M393" s="21">
        <f>ROUND(K393*$C393/100*K387,0)</f>
        <v>0</v>
      </c>
      <c r="N393" s="21"/>
      <c r="O393" s="21"/>
      <c r="P393" s="21"/>
      <c r="Q393" s="21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G393" s="23"/>
    </row>
    <row r="394" spans="1:33" hidden="1">
      <c r="A394" s="44" t="s">
        <v>64</v>
      </c>
      <c r="B394" s="44"/>
      <c r="C394" s="100">
        <v>0</v>
      </c>
      <c r="D394" s="122">
        <v>5.8120000000000003</v>
      </c>
      <c r="E394" s="104" t="s">
        <v>15</v>
      </c>
      <c r="F394" s="21">
        <f>ROUND(D394*$C394/100*D387,0)</f>
        <v>0</v>
      </c>
      <c r="G394" s="122">
        <f>$G$188</f>
        <v>6.3240000000000007</v>
      </c>
      <c r="H394" s="104" t="s">
        <v>15</v>
      </c>
      <c r="I394" s="21">
        <f>ROUND(G394*$C394/100*G387,0)</f>
        <v>0</v>
      </c>
      <c r="J394" s="21"/>
      <c r="K394" s="122">
        <f>$K$188</f>
        <v>6.4720000000000004</v>
      </c>
      <c r="L394" s="21"/>
      <c r="M394" s="21">
        <f>ROUND(K394*$C394/100*K387,0)</f>
        <v>0</v>
      </c>
      <c r="N394" s="21"/>
      <c r="O394" s="21"/>
      <c r="P394" s="21"/>
      <c r="Q394" s="21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G394" s="23"/>
    </row>
    <row r="395" spans="1:33" hidden="1">
      <c r="A395" s="44" t="s">
        <v>65</v>
      </c>
      <c r="B395" s="44"/>
      <c r="C395" s="100">
        <v>0</v>
      </c>
      <c r="D395" s="123">
        <v>56</v>
      </c>
      <c r="E395" s="104" t="s">
        <v>15</v>
      </c>
      <c r="F395" s="21">
        <f>ROUND(D395*$C395/100*D387,0)</f>
        <v>0</v>
      </c>
      <c r="G395" s="400">
        <f>$G$214</f>
        <v>57</v>
      </c>
      <c r="H395" s="104" t="s">
        <v>15</v>
      </c>
      <c r="I395" s="21">
        <f>ROUND(G395*$C395/100*G387,0)</f>
        <v>0</v>
      </c>
      <c r="J395" s="21"/>
      <c r="K395" s="400">
        <f>$K$214</f>
        <v>58</v>
      </c>
      <c r="L395" s="21"/>
      <c r="M395" s="21">
        <f>ROUND(K395*$C395/100*K387,0)</f>
        <v>0</v>
      </c>
      <c r="N395" s="21"/>
      <c r="O395" s="21"/>
      <c r="P395" s="21"/>
      <c r="Q395" s="21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G395" s="23"/>
    </row>
    <row r="396" spans="1:33" hidden="1">
      <c r="A396" s="44" t="s">
        <v>76</v>
      </c>
      <c r="B396" s="44"/>
      <c r="C396" s="100">
        <v>0</v>
      </c>
      <c r="D396" s="124">
        <v>60</v>
      </c>
      <c r="E396" s="102"/>
      <c r="F396" s="21">
        <f>ROUND(D396*$C396,0)</f>
        <v>0</v>
      </c>
      <c r="G396" s="59">
        <f>$G$190</f>
        <v>60</v>
      </c>
      <c r="H396" s="104"/>
      <c r="I396" s="21">
        <f>ROUND(G396*C396,0)</f>
        <v>0</v>
      </c>
      <c r="J396" s="21"/>
      <c r="K396" s="59">
        <f>$K$190</f>
        <v>60</v>
      </c>
      <c r="L396" s="21"/>
      <c r="M396" s="21">
        <f>ROUND(K396*C396,0)</f>
        <v>0</v>
      </c>
      <c r="N396" s="21"/>
      <c r="O396" s="21"/>
      <c r="P396" s="21"/>
      <c r="Q396" s="21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G396" s="23"/>
    </row>
    <row r="397" spans="1:33" hidden="1">
      <c r="A397" s="44" t="s">
        <v>77</v>
      </c>
      <c r="B397" s="44"/>
      <c r="C397" s="100">
        <v>0</v>
      </c>
      <c r="D397" s="125">
        <v>-30</v>
      </c>
      <c r="E397" s="102" t="s">
        <v>15</v>
      </c>
      <c r="F397" s="21">
        <f>ROUND(D397*$C397/100,0)</f>
        <v>0</v>
      </c>
      <c r="G397" s="125">
        <f>$G$191</f>
        <v>-30</v>
      </c>
      <c r="H397" s="104" t="s">
        <v>15</v>
      </c>
      <c r="I397" s="21">
        <f>ROUND(G397*C397/100,0)</f>
        <v>0</v>
      </c>
      <c r="J397" s="21"/>
      <c r="K397" s="125">
        <f>$K$191</f>
        <v>-30</v>
      </c>
      <c r="L397" s="21"/>
      <c r="M397" s="21">
        <f>ROUND(K397*C397/100,0)</f>
        <v>0</v>
      </c>
      <c r="N397" s="21"/>
      <c r="O397" s="21"/>
      <c r="P397" s="21"/>
      <c r="Q397" s="21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G397" s="23"/>
    </row>
    <row r="398" spans="1:33" hidden="1">
      <c r="A398" s="44" t="s">
        <v>44</v>
      </c>
      <c r="B398" s="44"/>
      <c r="C398" s="100">
        <f>SUM(C383:C385)</f>
        <v>33312</v>
      </c>
      <c r="D398" s="111"/>
      <c r="E398" s="21"/>
      <c r="F398" s="21">
        <f>SUM(F377:F397)</f>
        <v>7743</v>
      </c>
      <c r="G398" s="111"/>
      <c r="H398" s="104"/>
      <c r="I398" s="21">
        <f>SUM(I377:I397)</f>
        <v>8572</v>
      </c>
      <c r="J398" s="21"/>
      <c r="K398" s="402"/>
      <c r="L398" s="21"/>
      <c r="M398" s="21">
        <f>SUM(M377:M397)</f>
        <v>8774</v>
      </c>
      <c r="N398" s="21"/>
      <c r="O398" s="21"/>
      <c r="P398" s="21"/>
      <c r="Q398" s="21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G398" s="23"/>
    </row>
    <row r="399" spans="1:33" hidden="1">
      <c r="A399" s="44" t="s">
        <v>18</v>
      </c>
      <c r="B399" s="44"/>
      <c r="C399" s="146">
        <v>103.57381938517956</v>
      </c>
      <c r="D399" s="37"/>
      <c r="E399" s="37"/>
      <c r="F399" s="128">
        <f>I399</f>
        <v>26.103189482042787</v>
      </c>
      <c r="G399" s="37"/>
      <c r="H399" s="37"/>
      <c r="I399" s="128">
        <v>26.103189482042787</v>
      </c>
      <c r="J399" s="103"/>
      <c r="K399" s="395"/>
      <c r="L399" s="103"/>
      <c r="M399" s="128">
        <v>26.103189482042787</v>
      </c>
      <c r="N399" s="103"/>
      <c r="O399" s="103"/>
      <c r="P399" s="103"/>
      <c r="Q399" s="103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G399" s="23"/>
    </row>
    <row r="400" spans="1:33" ht="16.5" hidden="1" thickBot="1">
      <c r="A400" s="44" t="s">
        <v>45</v>
      </c>
      <c r="B400" s="44"/>
      <c r="C400" s="89">
        <f>SUM(C398:C399)</f>
        <v>33415.573819385179</v>
      </c>
      <c r="D400" s="144"/>
      <c r="E400" s="130"/>
      <c r="F400" s="131">
        <f>F398+F399</f>
        <v>7769.1031894820426</v>
      </c>
      <c r="G400" s="144"/>
      <c r="H400" s="132"/>
      <c r="I400" s="131">
        <f>I398+I399</f>
        <v>8598.1031894820426</v>
      </c>
      <c r="J400" s="131"/>
      <c r="K400" s="144"/>
      <c r="L400" s="131"/>
      <c r="M400" s="131">
        <f>M398+M399</f>
        <v>8800.1031894820426</v>
      </c>
      <c r="N400" s="131"/>
      <c r="O400" s="131"/>
      <c r="P400" s="131"/>
      <c r="Q400" s="131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G400" s="23"/>
    </row>
    <row r="401" spans="1:33" hidden="1">
      <c r="A401" s="44"/>
      <c r="B401" s="44"/>
      <c r="C401" s="53"/>
      <c r="D401" s="124" t="s">
        <v>14</v>
      </c>
      <c r="E401" s="21"/>
      <c r="F401" s="21"/>
      <c r="G401" s="124" t="s">
        <v>14</v>
      </c>
      <c r="H401" s="44"/>
      <c r="I401" s="21"/>
      <c r="J401" s="21"/>
      <c r="K401" s="72" t="s">
        <v>14</v>
      </c>
      <c r="L401" s="21"/>
      <c r="M401" s="21"/>
      <c r="N401" s="21"/>
      <c r="O401" s="21"/>
      <c r="P401" s="21"/>
      <c r="Q401" s="21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G401" s="23"/>
    </row>
    <row r="402" spans="1:33" hidden="1">
      <c r="A402" s="44"/>
      <c r="B402" s="44"/>
      <c r="C402" s="53"/>
      <c r="D402" s="124" t="s">
        <v>14</v>
      </c>
      <c r="E402" s="21"/>
      <c r="F402" s="21"/>
      <c r="G402" s="124" t="s">
        <v>14</v>
      </c>
      <c r="H402" s="44"/>
      <c r="I402" s="21"/>
      <c r="J402" s="21"/>
      <c r="K402" s="72" t="s">
        <v>14</v>
      </c>
      <c r="L402" s="21"/>
      <c r="M402" s="21"/>
      <c r="N402" s="21"/>
      <c r="O402" s="21"/>
      <c r="P402" s="21"/>
      <c r="Q402" s="21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G402" s="23"/>
    </row>
    <row r="403" spans="1:33" hidden="1">
      <c r="A403" s="52" t="s">
        <v>87</v>
      </c>
      <c r="B403" s="44"/>
      <c r="C403" s="44"/>
      <c r="D403" s="21"/>
      <c r="E403" s="21"/>
      <c r="F403" s="44" t="s">
        <v>14</v>
      </c>
      <c r="G403" s="21"/>
      <c r="H403" s="44"/>
      <c r="I403" s="44"/>
      <c r="J403" s="44"/>
      <c r="K403" s="21"/>
      <c r="L403" s="44"/>
      <c r="M403" s="44"/>
      <c r="N403" s="44"/>
      <c r="O403" s="44"/>
      <c r="P403" s="44"/>
      <c r="Q403" s="44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G403" s="23"/>
    </row>
    <row r="404" spans="1:33" hidden="1">
      <c r="A404" s="44" t="s">
        <v>79</v>
      </c>
      <c r="B404" s="44"/>
      <c r="C404" s="44"/>
      <c r="D404" s="21"/>
      <c r="E404" s="21"/>
      <c r="F404" s="44"/>
      <c r="G404" s="21"/>
      <c r="H404" s="44"/>
      <c r="I404" s="44"/>
      <c r="J404" s="44"/>
      <c r="K404" s="21"/>
      <c r="L404" s="44"/>
      <c r="M404" s="44"/>
      <c r="N404" s="44"/>
      <c r="O404" s="44"/>
      <c r="P404" s="44"/>
      <c r="Q404" s="44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3" hidden="1">
      <c r="A405" s="44" t="s">
        <v>88</v>
      </c>
      <c r="B405" s="44"/>
      <c r="C405" s="44"/>
      <c r="D405" s="21"/>
      <c r="E405" s="21"/>
      <c r="F405" s="44"/>
      <c r="G405" s="21"/>
      <c r="H405" s="44"/>
      <c r="I405" s="44"/>
      <c r="J405" s="44"/>
      <c r="K405" s="21"/>
      <c r="L405" s="44"/>
      <c r="M405" s="44"/>
      <c r="N405" s="44"/>
      <c r="O405" s="44"/>
      <c r="P405" s="44"/>
      <c r="Q405" s="44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3" hidden="1">
      <c r="A406" s="44" t="s">
        <v>59</v>
      </c>
      <c r="B406" s="44"/>
      <c r="C406" s="100"/>
      <c r="D406" s="21"/>
      <c r="E406" s="21"/>
      <c r="F406" s="44"/>
      <c r="G406" s="21"/>
      <c r="H406" s="44"/>
      <c r="I406" s="44"/>
      <c r="J406" s="44"/>
      <c r="K406" s="21"/>
      <c r="L406" s="44"/>
      <c r="M406" s="44"/>
      <c r="N406" s="44"/>
      <c r="O406" s="44"/>
      <c r="P406" s="44"/>
      <c r="Q406" s="44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3" hidden="1">
      <c r="A407" s="44" t="s">
        <v>56</v>
      </c>
      <c r="B407" s="44"/>
      <c r="C407" s="100">
        <f t="shared" ref="C407:C416" si="54">C438+C467</f>
        <v>2</v>
      </c>
      <c r="D407" s="59">
        <v>104.52000000000001</v>
      </c>
      <c r="E407" s="102"/>
      <c r="F407" s="21">
        <f>F438+F467</f>
        <v>209</v>
      </c>
      <c r="G407" s="59">
        <f>$G$161</f>
        <v>117.12</v>
      </c>
      <c r="H407" s="104"/>
      <c r="I407" s="21">
        <f>I438+I467</f>
        <v>234</v>
      </c>
      <c r="J407" s="21"/>
      <c r="K407" s="59">
        <f>$K$161</f>
        <v>119.88</v>
      </c>
      <c r="L407" s="21"/>
      <c r="M407" s="21">
        <f>M438+M467</f>
        <v>240</v>
      </c>
      <c r="N407" s="21"/>
      <c r="O407" s="21"/>
      <c r="P407" s="21"/>
      <c r="Q407" s="21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3" hidden="1">
      <c r="A408" s="44" t="s">
        <v>57</v>
      </c>
      <c r="B408" s="44"/>
      <c r="C408" s="100">
        <f t="shared" si="54"/>
        <v>82.084931506849301</v>
      </c>
      <c r="D408" s="59">
        <v>155.76</v>
      </c>
      <c r="E408" s="105"/>
      <c r="F408" s="21">
        <f>F439+F468</f>
        <v>12786</v>
      </c>
      <c r="G408" s="59">
        <f>$G$162</f>
        <v>174.48</v>
      </c>
      <c r="H408" s="106"/>
      <c r="I408" s="21">
        <f>I439+I468</f>
        <v>14322</v>
      </c>
      <c r="J408" s="21"/>
      <c r="K408" s="59">
        <f>$K$162</f>
        <v>178.68</v>
      </c>
      <c r="L408" s="21"/>
      <c r="M408" s="21">
        <f>M439+M468</f>
        <v>14666</v>
      </c>
      <c r="N408" s="21"/>
      <c r="O408" s="21"/>
      <c r="P408" s="21"/>
      <c r="Q408" s="21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3" hidden="1">
      <c r="A409" s="44" t="s">
        <v>58</v>
      </c>
      <c r="B409" s="44"/>
      <c r="C409" s="100">
        <f t="shared" si="54"/>
        <v>2770.9452054794501</v>
      </c>
      <c r="D409" s="59">
        <v>11.040000000000001</v>
      </c>
      <c r="E409" s="105"/>
      <c r="F409" s="21">
        <f>F440+F469</f>
        <v>30591</v>
      </c>
      <c r="G409" s="59">
        <f>$G$163</f>
        <v>12.24</v>
      </c>
      <c r="H409" s="106"/>
      <c r="I409" s="21">
        <f>I440+I469</f>
        <v>33916</v>
      </c>
      <c r="J409" s="21"/>
      <c r="K409" s="59">
        <f>$K$163</f>
        <v>12.48</v>
      </c>
      <c r="L409" s="21"/>
      <c r="M409" s="21">
        <f>M440+M469</f>
        <v>34581</v>
      </c>
      <c r="N409" s="21"/>
      <c r="O409" s="21"/>
      <c r="P409" s="21"/>
      <c r="Q409" s="21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3" hidden="1">
      <c r="A410" s="44" t="s">
        <v>60</v>
      </c>
      <c r="B410" s="44"/>
      <c r="C410" s="100">
        <f t="shared" si="54"/>
        <v>84.084931506849301</v>
      </c>
      <c r="D410" s="59"/>
      <c r="E410" s="102"/>
      <c r="F410" s="21"/>
      <c r="G410" s="21"/>
      <c r="H410" s="104"/>
      <c r="I410" s="21"/>
      <c r="J410" s="21"/>
      <c r="K410" s="21"/>
      <c r="L410" s="21"/>
      <c r="M410" s="21"/>
      <c r="N410" s="21"/>
      <c r="O410" s="21"/>
      <c r="P410" s="21"/>
      <c r="Q410" s="21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3" hidden="1">
      <c r="A411" s="44" t="s">
        <v>89</v>
      </c>
      <c r="B411" s="44"/>
      <c r="C411" s="100">
        <f t="shared" si="54"/>
        <v>979.36817460317491</v>
      </c>
      <c r="D411" s="59"/>
      <c r="E411" s="102"/>
      <c r="F411" s="21"/>
      <c r="G411" s="59" t="s">
        <v>14</v>
      </c>
      <c r="H411" s="104"/>
      <c r="I411" s="21"/>
      <c r="J411" s="21"/>
      <c r="K411" s="390" t="s">
        <v>14</v>
      </c>
      <c r="L411" s="21"/>
      <c r="M411" s="21"/>
      <c r="N411" s="21"/>
      <c r="O411" s="21"/>
      <c r="P411" s="21"/>
      <c r="Q411" s="21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3" hidden="1">
      <c r="A412" s="44" t="s">
        <v>61</v>
      </c>
      <c r="B412" s="44"/>
      <c r="C412" s="100">
        <f t="shared" si="54"/>
        <v>8076.5367188213504</v>
      </c>
      <c r="D412" s="124">
        <v>3.4</v>
      </c>
      <c r="E412" s="104"/>
      <c r="F412" s="21">
        <f>F443+F472</f>
        <v>27460</v>
      </c>
      <c r="G412" s="59">
        <f>$G$170</f>
        <v>3.7</v>
      </c>
      <c r="H412" s="104"/>
      <c r="I412" s="21">
        <f>I443+I472</f>
        <v>29883</v>
      </c>
      <c r="J412" s="21"/>
      <c r="K412" s="59">
        <f>$K$170</f>
        <v>3.8</v>
      </c>
      <c r="L412" s="21"/>
      <c r="M412" s="21">
        <f>M443+M472</f>
        <v>30691</v>
      </c>
      <c r="N412" s="21"/>
      <c r="O412" s="21"/>
      <c r="P412" s="21"/>
      <c r="Q412" s="21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3" hidden="1">
      <c r="A413" s="44" t="s">
        <v>62</v>
      </c>
      <c r="B413" s="44"/>
      <c r="C413" s="100">
        <f t="shared" si="54"/>
        <v>158922</v>
      </c>
      <c r="D413" s="63">
        <v>9.766</v>
      </c>
      <c r="E413" s="104" t="s">
        <v>15</v>
      </c>
      <c r="F413" s="21">
        <f>F444+F473</f>
        <v>15520</v>
      </c>
      <c r="G413" s="63">
        <f>$G$171</f>
        <v>10.628</v>
      </c>
      <c r="H413" s="104" t="s">
        <v>15</v>
      </c>
      <c r="I413" s="21">
        <f>I444+I473</f>
        <v>16890</v>
      </c>
      <c r="J413" s="21"/>
      <c r="K413" s="63">
        <f>$K$171</f>
        <v>10.878</v>
      </c>
      <c r="L413" s="21"/>
      <c r="M413" s="21">
        <f>M444+M473</f>
        <v>17288</v>
      </c>
      <c r="N413" s="21"/>
      <c r="O413" s="21"/>
      <c r="P413" s="21"/>
      <c r="Q413" s="21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3" hidden="1">
      <c r="A414" s="44" t="s">
        <v>63</v>
      </c>
      <c r="B414" s="44"/>
      <c r="C414" s="100">
        <f t="shared" si="54"/>
        <v>131844</v>
      </c>
      <c r="D414" s="63">
        <v>6.7460000000000004</v>
      </c>
      <c r="E414" s="104" t="s">
        <v>15</v>
      </c>
      <c r="F414" s="21">
        <f>F445+F474</f>
        <v>8894</v>
      </c>
      <c r="G414" s="63">
        <f>$G$172</f>
        <v>7.3410000000000002</v>
      </c>
      <c r="H414" s="104" t="s">
        <v>15</v>
      </c>
      <c r="I414" s="21">
        <f>I445+I474</f>
        <v>9678</v>
      </c>
      <c r="J414" s="21"/>
      <c r="K414" s="63">
        <f>$K$172</f>
        <v>7.5140000000000002</v>
      </c>
      <c r="L414" s="21"/>
      <c r="M414" s="21">
        <f>M445+M474</f>
        <v>9907</v>
      </c>
      <c r="N414" s="21"/>
      <c r="O414" s="21"/>
      <c r="P414" s="21"/>
      <c r="Q414" s="21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3" hidden="1">
      <c r="A415" s="44" t="s">
        <v>64</v>
      </c>
      <c r="B415" s="44"/>
      <c r="C415" s="100">
        <f t="shared" si="54"/>
        <v>0</v>
      </c>
      <c r="D415" s="63">
        <v>5.8120000000000003</v>
      </c>
      <c r="E415" s="104" t="s">
        <v>15</v>
      </c>
      <c r="F415" s="21">
        <f>F446+F475</f>
        <v>0</v>
      </c>
      <c r="G415" s="63">
        <f>$G$173</f>
        <v>6.3240000000000007</v>
      </c>
      <c r="H415" s="104" t="s">
        <v>15</v>
      </c>
      <c r="I415" s="21">
        <f>I446+I475</f>
        <v>0</v>
      </c>
      <c r="J415" s="21"/>
      <c r="K415" s="63">
        <f>$K$173</f>
        <v>6.4720000000000004</v>
      </c>
      <c r="L415" s="21"/>
      <c r="M415" s="21">
        <f>M446+M475</f>
        <v>0</v>
      </c>
      <c r="N415" s="21"/>
      <c r="O415" s="21"/>
      <c r="P415" s="21"/>
      <c r="Q415" s="21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3" hidden="1">
      <c r="A416" s="44" t="s">
        <v>65</v>
      </c>
      <c r="B416" s="44"/>
      <c r="C416" s="100">
        <f t="shared" si="54"/>
        <v>1569.0261904761901</v>
      </c>
      <c r="D416" s="111">
        <v>56</v>
      </c>
      <c r="E416" s="102" t="s">
        <v>15</v>
      </c>
      <c r="F416" s="21">
        <f>F447+F476</f>
        <v>879</v>
      </c>
      <c r="G416" s="396">
        <f>$G$174</f>
        <v>57</v>
      </c>
      <c r="H416" s="104" t="s">
        <v>15</v>
      </c>
      <c r="I416" s="21">
        <f>I447+I476</f>
        <v>894</v>
      </c>
      <c r="J416" s="21"/>
      <c r="K416" s="396">
        <f>$K$174</f>
        <v>58</v>
      </c>
      <c r="L416" s="21"/>
      <c r="M416" s="21">
        <f>M447+M476</f>
        <v>910</v>
      </c>
      <c r="N416" s="21"/>
      <c r="O416" s="21"/>
      <c r="P416" s="21"/>
      <c r="Q416" s="21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3" hidden="1">
      <c r="A417" s="118" t="s">
        <v>72</v>
      </c>
      <c r="B417" s="44"/>
      <c r="C417" s="100"/>
      <c r="D417" s="119">
        <v>-0.01</v>
      </c>
      <c r="E417" s="102"/>
      <c r="F417" s="21"/>
      <c r="G417" s="397">
        <v>-0.01</v>
      </c>
      <c r="H417" s="104"/>
      <c r="I417" s="21"/>
      <c r="J417" s="21"/>
      <c r="K417" s="397">
        <v>-0.01</v>
      </c>
      <c r="L417" s="21"/>
      <c r="M417" s="21"/>
      <c r="N417" s="21"/>
      <c r="O417" s="21"/>
      <c r="P417" s="21"/>
      <c r="Q417" s="21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3" hidden="1">
      <c r="A418" s="44" t="s">
        <v>56</v>
      </c>
      <c r="B418" s="44"/>
      <c r="C418" s="100">
        <v>0</v>
      </c>
      <c r="D418" s="121">
        <v>104.52000000000001</v>
      </c>
      <c r="E418" s="102"/>
      <c r="F418" s="21">
        <f t="shared" ref="F418:F427" si="55">F449+F478</f>
        <v>0</v>
      </c>
      <c r="G418" s="121">
        <f>$G$182</f>
        <v>9.76</v>
      </c>
      <c r="H418" s="102"/>
      <c r="I418" s="21">
        <f t="shared" ref="I418:I427" si="56">I449+I478</f>
        <v>0</v>
      </c>
      <c r="J418" s="21"/>
      <c r="K418" s="121">
        <f>$K$182</f>
        <v>9.99</v>
      </c>
      <c r="L418" s="21"/>
      <c r="M418" s="21">
        <f t="shared" ref="M418:M427" si="57">M449+M478</f>
        <v>0</v>
      </c>
      <c r="N418" s="21"/>
      <c r="O418" s="21"/>
      <c r="P418" s="21"/>
      <c r="Q418" s="21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3" hidden="1">
      <c r="A419" s="44" t="s">
        <v>57</v>
      </c>
      <c r="B419" s="44"/>
      <c r="C419" s="100">
        <v>0</v>
      </c>
      <c r="D419" s="121">
        <v>155.76</v>
      </c>
      <c r="E419" s="102"/>
      <c r="F419" s="21">
        <f t="shared" si="55"/>
        <v>0</v>
      </c>
      <c r="G419" s="121">
        <f>$G$183</f>
        <v>14.54</v>
      </c>
      <c r="H419" s="102"/>
      <c r="I419" s="21">
        <f t="shared" si="56"/>
        <v>0</v>
      </c>
      <c r="J419" s="21"/>
      <c r="K419" s="121">
        <f>$K$183</f>
        <v>14.89</v>
      </c>
      <c r="L419" s="21"/>
      <c r="M419" s="21">
        <f t="shared" si="57"/>
        <v>0</v>
      </c>
      <c r="N419" s="21"/>
      <c r="O419" s="21"/>
      <c r="P419" s="21"/>
      <c r="Q419" s="21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3" hidden="1">
      <c r="A420" s="44" t="s">
        <v>73</v>
      </c>
      <c r="B420" s="44"/>
      <c r="C420" s="100">
        <v>0</v>
      </c>
      <c r="D420" s="121">
        <v>11.040000000000001</v>
      </c>
      <c r="E420" s="102"/>
      <c r="F420" s="21">
        <f t="shared" si="55"/>
        <v>0</v>
      </c>
      <c r="G420" s="121">
        <f>$G$184</f>
        <v>1.02</v>
      </c>
      <c r="H420" s="102"/>
      <c r="I420" s="21">
        <f t="shared" si="56"/>
        <v>0</v>
      </c>
      <c r="J420" s="21"/>
      <c r="K420" s="121">
        <f>$K$184</f>
        <v>1.04</v>
      </c>
      <c r="L420" s="21"/>
      <c r="M420" s="21">
        <f t="shared" si="57"/>
        <v>0</v>
      </c>
      <c r="N420" s="21"/>
      <c r="O420" s="21" t="s">
        <v>14</v>
      </c>
      <c r="P420" s="21"/>
      <c r="Q420" s="21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3" hidden="1">
      <c r="A421" s="44" t="s">
        <v>74</v>
      </c>
      <c r="B421" s="44"/>
      <c r="C421" s="100">
        <v>0</v>
      </c>
      <c r="D421" s="121">
        <v>3.4</v>
      </c>
      <c r="E421" s="104"/>
      <c r="F421" s="21">
        <f t="shared" si="55"/>
        <v>0</v>
      </c>
      <c r="G421" s="121">
        <f>$G$185</f>
        <v>3.7</v>
      </c>
      <c r="H421" s="104"/>
      <c r="I421" s="21">
        <f t="shared" si="56"/>
        <v>0</v>
      </c>
      <c r="J421" s="21"/>
      <c r="K421" s="121">
        <f>$K$185</f>
        <v>3.8</v>
      </c>
      <c r="L421" s="21"/>
      <c r="M421" s="21">
        <f t="shared" si="57"/>
        <v>0</v>
      </c>
      <c r="N421" s="21"/>
      <c r="O421" s="21"/>
      <c r="P421" s="21"/>
      <c r="Q421" s="21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3" hidden="1">
      <c r="A422" s="44" t="s">
        <v>75</v>
      </c>
      <c r="B422" s="44"/>
      <c r="C422" s="100">
        <v>0</v>
      </c>
      <c r="D422" s="122">
        <v>9.766</v>
      </c>
      <c r="E422" s="104" t="s">
        <v>15</v>
      </c>
      <c r="F422" s="21">
        <f t="shared" si="55"/>
        <v>0</v>
      </c>
      <c r="G422" s="398">
        <f>$G$186</f>
        <v>10.628</v>
      </c>
      <c r="H422" s="104" t="s">
        <v>15</v>
      </c>
      <c r="I422" s="21">
        <f t="shared" si="56"/>
        <v>0</v>
      </c>
      <c r="J422" s="21"/>
      <c r="K422" s="398">
        <f>$K$186</f>
        <v>10.878</v>
      </c>
      <c r="L422" s="21"/>
      <c r="M422" s="21">
        <f t="shared" si="57"/>
        <v>0</v>
      </c>
      <c r="N422" s="21"/>
      <c r="O422" s="21"/>
      <c r="P422" s="21"/>
      <c r="Q422" s="21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3" hidden="1">
      <c r="A423" s="44" t="s">
        <v>63</v>
      </c>
      <c r="B423" s="44"/>
      <c r="C423" s="100">
        <v>0</v>
      </c>
      <c r="D423" s="122">
        <v>6.7460000000000004</v>
      </c>
      <c r="E423" s="104" t="s">
        <v>15</v>
      </c>
      <c r="F423" s="21">
        <f t="shared" si="55"/>
        <v>0</v>
      </c>
      <c r="G423" s="399">
        <f>$G$187</f>
        <v>7.3410000000000002</v>
      </c>
      <c r="H423" s="104" t="s">
        <v>15</v>
      </c>
      <c r="I423" s="21">
        <f t="shared" si="56"/>
        <v>0</v>
      </c>
      <c r="J423" s="21"/>
      <c r="K423" s="399">
        <f>$K$187</f>
        <v>7.5140000000000002</v>
      </c>
      <c r="L423" s="21"/>
      <c r="M423" s="21">
        <f t="shared" si="57"/>
        <v>0</v>
      </c>
      <c r="N423" s="21"/>
      <c r="O423" s="21"/>
      <c r="P423" s="21"/>
      <c r="Q423" s="21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3" hidden="1">
      <c r="A424" s="44" t="s">
        <v>64</v>
      </c>
      <c r="B424" s="44"/>
      <c r="C424" s="100">
        <v>0</v>
      </c>
      <c r="D424" s="122">
        <v>5.8120000000000003</v>
      </c>
      <c r="E424" s="104" t="s">
        <v>15</v>
      </c>
      <c r="F424" s="21">
        <f t="shared" si="55"/>
        <v>0</v>
      </c>
      <c r="G424" s="122">
        <f>$G$188</f>
        <v>6.3240000000000007</v>
      </c>
      <c r="H424" s="104" t="s">
        <v>15</v>
      </c>
      <c r="I424" s="21">
        <f t="shared" si="56"/>
        <v>0</v>
      </c>
      <c r="J424" s="21"/>
      <c r="K424" s="122">
        <f>$K$188</f>
        <v>6.4720000000000004</v>
      </c>
      <c r="L424" s="21"/>
      <c r="M424" s="21">
        <f t="shared" si="57"/>
        <v>0</v>
      </c>
      <c r="N424" s="21"/>
      <c r="O424" s="21"/>
      <c r="P424" s="21"/>
      <c r="Q424" s="21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3" hidden="1">
      <c r="A425" s="44" t="s">
        <v>65</v>
      </c>
      <c r="B425" s="44"/>
      <c r="C425" s="100">
        <v>0</v>
      </c>
      <c r="D425" s="123">
        <v>56</v>
      </c>
      <c r="E425" s="104" t="s">
        <v>15</v>
      </c>
      <c r="F425" s="21">
        <f t="shared" si="55"/>
        <v>0</v>
      </c>
      <c r="G425" s="400">
        <f>$G$214</f>
        <v>57</v>
      </c>
      <c r="H425" s="104" t="s">
        <v>15</v>
      </c>
      <c r="I425" s="21">
        <f t="shared" si="56"/>
        <v>0</v>
      </c>
      <c r="J425" s="21"/>
      <c r="K425" s="400">
        <f>$K$214</f>
        <v>58</v>
      </c>
      <c r="L425" s="21"/>
      <c r="M425" s="21">
        <f t="shared" si="57"/>
        <v>0</v>
      </c>
      <c r="N425" s="21"/>
      <c r="O425" s="21"/>
      <c r="P425" s="21"/>
      <c r="Q425" s="21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3" hidden="1">
      <c r="A426" s="44" t="s">
        <v>76</v>
      </c>
      <c r="B426" s="44"/>
      <c r="C426" s="100">
        <v>0</v>
      </c>
      <c r="D426" s="124">
        <v>60</v>
      </c>
      <c r="E426" s="102"/>
      <c r="F426" s="21">
        <f t="shared" si="55"/>
        <v>0</v>
      </c>
      <c r="G426" s="59">
        <f>$G$190</f>
        <v>60</v>
      </c>
      <c r="H426" s="104"/>
      <c r="I426" s="21">
        <f t="shared" si="56"/>
        <v>0</v>
      </c>
      <c r="J426" s="21"/>
      <c r="K426" s="59">
        <f>$K$190</f>
        <v>60</v>
      </c>
      <c r="L426" s="21"/>
      <c r="M426" s="21">
        <f t="shared" si="57"/>
        <v>0</v>
      </c>
      <c r="N426" s="21"/>
      <c r="O426" s="21"/>
      <c r="P426" s="21"/>
      <c r="Q426" s="21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3" hidden="1">
      <c r="A427" s="44" t="s">
        <v>77</v>
      </c>
      <c r="B427" s="44"/>
      <c r="C427" s="100">
        <v>0</v>
      </c>
      <c r="D427" s="125">
        <v>-30</v>
      </c>
      <c r="E427" s="102" t="s">
        <v>15</v>
      </c>
      <c r="F427" s="21">
        <f t="shared" si="55"/>
        <v>0</v>
      </c>
      <c r="G427" s="125">
        <f>$G$191</f>
        <v>-30</v>
      </c>
      <c r="H427" s="104" t="s">
        <v>15</v>
      </c>
      <c r="I427" s="21">
        <f t="shared" si="56"/>
        <v>0</v>
      </c>
      <c r="J427" s="21"/>
      <c r="K427" s="125">
        <f>$K$191</f>
        <v>-30</v>
      </c>
      <c r="L427" s="21"/>
      <c r="M427" s="21">
        <f t="shared" si="57"/>
        <v>0</v>
      </c>
      <c r="N427" s="21"/>
      <c r="O427" s="21"/>
      <c r="P427" s="21"/>
      <c r="Q427" s="21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3" s="26" customFormat="1" hidden="1">
      <c r="A428" s="25" t="s">
        <v>66</v>
      </c>
      <c r="C428" s="27">
        <f>C422</f>
        <v>0</v>
      </c>
      <c r="D428" s="24"/>
      <c r="E428" s="28"/>
      <c r="F428" s="29"/>
      <c r="G428" s="123"/>
      <c r="H428" s="28"/>
      <c r="I428" s="29"/>
      <c r="J428" s="29"/>
      <c r="K428" s="390"/>
      <c r="L428" s="29"/>
      <c r="M428" s="29"/>
      <c r="N428" s="29"/>
      <c r="O428" s="29"/>
      <c r="P428" s="29"/>
      <c r="Q428" s="29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G428" s="32"/>
    </row>
    <row r="429" spans="1:33" s="26" customFormat="1" hidden="1">
      <c r="A429" s="25" t="s">
        <v>67</v>
      </c>
      <c r="C429" s="27">
        <f>C423</f>
        <v>0</v>
      </c>
      <c r="D429" s="24"/>
      <c r="E429" s="28"/>
      <c r="F429" s="29"/>
      <c r="G429" s="124"/>
      <c r="H429" s="28"/>
      <c r="I429" s="29"/>
      <c r="J429" s="29"/>
      <c r="K429" s="393"/>
      <c r="L429" s="29"/>
      <c r="M429" s="29"/>
      <c r="N429" s="29"/>
      <c r="O429" s="29"/>
      <c r="P429" s="29"/>
      <c r="Q429" s="29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G429" s="32"/>
    </row>
    <row r="430" spans="1:33" s="26" customFormat="1" hidden="1">
      <c r="A430" s="25" t="s">
        <v>68</v>
      </c>
      <c r="C430" s="27">
        <f>C424</f>
        <v>0</v>
      </c>
      <c r="D430" s="24"/>
      <c r="E430" s="28"/>
      <c r="F430" s="29"/>
      <c r="G430" s="125"/>
      <c r="H430" s="28"/>
      <c r="I430" s="29"/>
      <c r="J430" s="29"/>
      <c r="K430" s="393"/>
      <c r="L430" s="29"/>
      <c r="M430" s="29"/>
      <c r="N430" s="29"/>
      <c r="O430" s="29"/>
      <c r="P430" s="29"/>
      <c r="Q430" s="29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G430" s="32"/>
    </row>
    <row r="431" spans="1:33" hidden="1">
      <c r="A431" s="44" t="s">
        <v>44</v>
      </c>
      <c r="B431" s="44"/>
      <c r="C431" s="100">
        <f>C459+C488</f>
        <v>290766</v>
      </c>
      <c r="D431" s="105"/>
      <c r="E431" s="21"/>
      <c r="F431" s="21">
        <f>F459+F488</f>
        <v>96339</v>
      </c>
      <c r="G431" s="105"/>
      <c r="H431" s="104"/>
      <c r="I431" s="21">
        <f>I459+I488</f>
        <v>105817</v>
      </c>
      <c r="J431" s="21"/>
      <c r="K431" s="393"/>
      <c r="L431" s="21"/>
      <c r="M431" s="21">
        <f>M459+M488</f>
        <v>108283</v>
      </c>
      <c r="N431" s="21"/>
      <c r="O431" s="21"/>
      <c r="P431" s="21"/>
      <c r="Q431" s="21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3" hidden="1">
      <c r="A432" s="44" t="s">
        <v>18</v>
      </c>
      <c r="B432" s="44"/>
      <c r="C432" s="127">
        <f>C460+C489</f>
        <v>1983.5291043492841</v>
      </c>
      <c r="D432" s="37"/>
      <c r="E432" s="37"/>
      <c r="F432" s="128">
        <f>I432</f>
        <v>790.20164473136481</v>
      </c>
      <c r="G432" s="37"/>
      <c r="H432" s="37"/>
      <c r="I432" s="128">
        <f>I460+I489</f>
        <v>790.20164473136481</v>
      </c>
      <c r="J432" s="103"/>
      <c r="K432" s="394"/>
      <c r="L432" s="103"/>
      <c r="M432" s="128">
        <f>M460+M489</f>
        <v>790.20164473136481</v>
      </c>
      <c r="N432" s="103"/>
      <c r="O432" s="103"/>
      <c r="P432" s="103"/>
      <c r="Q432" s="103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idden="1">
      <c r="A433" s="44"/>
      <c r="B433" s="44"/>
      <c r="C433" s="53"/>
      <c r="D433" s="124" t="s">
        <v>14</v>
      </c>
      <c r="E433" s="21"/>
      <c r="F433" s="21"/>
      <c r="G433" s="124" t="s">
        <v>14</v>
      </c>
      <c r="H433" s="44"/>
      <c r="I433" s="21"/>
      <c r="J433" s="21"/>
      <c r="K433" s="394">
        <v>-30</v>
      </c>
      <c r="L433" s="21"/>
      <c r="M433" s="21"/>
      <c r="N433" s="21"/>
      <c r="O433" s="21"/>
      <c r="P433" s="21"/>
      <c r="Q433" s="21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idden="1">
      <c r="A434" s="52" t="s">
        <v>87</v>
      </c>
      <c r="B434" s="44"/>
      <c r="C434" s="44"/>
      <c r="D434" s="21"/>
      <c r="E434" s="21"/>
      <c r="F434" s="44" t="s">
        <v>14</v>
      </c>
      <c r="G434" s="21"/>
      <c r="H434" s="44"/>
      <c r="I434" s="44"/>
      <c r="J434" s="44"/>
      <c r="K434" s="21"/>
      <c r="L434" s="44"/>
      <c r="M434" s="44"/>
      <c r="N434" s="44"/>
      <c r="O434" s="44"/>
      <c r="P434" s="44"/>
      <c r="Q434" s="44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idden="1">
      <c r="A435" s="44" t="s">
        <v>82</v>
      </c>
      <c r="B435" s="44"/>
      <c r="C435" s="44"/>
      <c r="D435" s="21"/>
      <c r="E435" s="21"/>
      <c r="F435" s="44"/>
      <c r="G435" s="21"/>
      <c r="H435" s="44"/>
      <c r="I435" s="44"/>
      <c r="J435" s="44"/>
      <c r="K435" s="21"/>
      <c r="L435" s="44"/>
      <c r="M435" s="44"/>
      <c r="N435" s="44"/>
      <c r="O435" s="44"/>
      <c r="P435" s="44"/>
      <c r="Q435" s="44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idden="1">
      <c r="A436" s="44" t="s">
        <v>88</v>
      </c>
      <c r="B436" s="44"/>
      <c r="C436" s="44"/>
      <c r="D436" s="21"/>
      <c r="E436" s="21"/>
      <c r="F436" s="44"/>
      <c r="G436" s="21"/>
      <c r="H436" s="44"/>
      <c r="I436" s="44"/>
      <c r="J436" s="44"/>
      <c r="K436" s="21"/>
      <c r="L436" s="44"/>
      <c r="M436" s="44"/>
      <c r="N436" s="44"/>
      <c r="O436" s="44"/>
      <c r="P436" s="44"/>
      <c r="Q436" s="44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idden="1">
      <c r="A437" s="44" t="s">
        <v>59</v>
      </c>
      <c r="B437" s="44"/>
      <c r="C437" s="100"/>
      <c r="D437" s="21"/>
      <c r="E437" s="21"/>
      <c r="F437" s="44"/>
      <c r="G437" s="21"/>
      <c r="H437" s="44"/>
      <c r="I437" s="44"/>
      <c r="J437" s="44"/>
      <c r="K437" s="21"/>
      <c r="L437" s="44"/>
      <c r="M437" s="44"/>
      <c r="N437" s="44"/>
      <c r="O437" s="44"/>
      <c r="P437" s="44"/>
      <c r="Q437" s="44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idden="1">
      <c r="A438" s="44" t="s">
        <v>56</v>
      </c>
      <c r="B438" s="44"/>
      <c r="C438" s="100">
        <v>2</v>
      </c>
      <c r="D438" s="59">
        <v>104.52000000000001</v>
      </c>
      <c r="E438" s="102"/>
      <c r="F438" s="21">
        <f>ROUND(D438*$C438,0)</f>
        <v>209</v>
      </c>
      <c r="G438" s="59">
        <f>$G$161</f>
        <v>117.12</v>
      </c>
      <c r="H438" s="104"/>
      <c r="I438" s="21">
        <f>ROUND(G438*$C438,0)</f>
        <v>234</v>
      </c>
      <c r="J438" s="21"/>
      <c r="K438" s="59">
        <f>$K$161</f>
        <v>119.88</v>
      </c>
      <c r="L438" s="21"/>
      <c r="M438" s="21">
        <f>ROUND(K438*$C438,0)</f>
        <v>240</v>
      </c>
      <c r="N438" s="21"/>
      <c r="O438" s="21"/>
      <c r="P438" s="21"/>
      <c r="Q438" s="21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idden="1">
      <c r="A439" s="44" t="s">
        <v>57</v>
      </c>
      <c r="B439" s="44"/>
      <c r="C439" s="100">
        <v>81.084931506849301</v>
      </c>
      <c r="D439" s="59">
        <v>155.76</v>
      </c>
      <c r="E439" s="105"/>
      <c r="F439" s="21">
        <f>ROUND(D439*$C439,0)</f>
        <v>12630</v>
      </c>
      <c r="G439" s="59">
        <f>$G$162</f>
        <v>174.48</v>
      </c>
      <c r="H439" s="106"/>
      <c r="I439" s="21">
        <f t="shared" ref="I439:I440" si="58">ROUND(G439*$C439,0)</f>
        <v>14148</v>
      </c>
      <c r="J439" s="21"/>
      <c r="K439" s="59">
        <f>$K$162</f>
        <v>178.68</v>
      </c>
      <c r="L439" s="21"/>
      <c r="M439" s="21">
        <f t="shared" ref="M439:M440" si="59">ROUND(K439*$C439,0)</f>
        <v>14488</v>
      </c>
      <c r="N439" s="21"/>
      <c r="O439" s="21"/>
      <c r="P439" s="21"/>
      <c r="Q439" s="21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idden="1">
      <c r="A440" s="44" t="s">
        <v>58</v>
      </c>
      <c r="B440" s="44"/>
      <c r="C440" s="100">
        <v>2711.9452054794501</v>
      </c>
      <c r="D440" s="59">
        <v>11.040000000000001</v>
      </c>
      <c r="E440" s="105"/>
      <c r="F440" s="21">
        <f>ROUND(D440*$C440,0)</f>
        <v>29940</v>
      </c>
      <c r="G440" s="59">
        <f>$G$163</f>
        <v>12.24</v>
      </c>
      <c r="H440" s="106"/>
      <c r="I440" s="21">
        <f t="shared" si="58"/>
        <v>33194</v>
      </c>
      <c r="J440" s="21"/>
      <c r="K440" s="59">
        <f>$K$163</f>
        <v>12.48</v>
      </c>
      <c r="L440" s="21"/>
      <c r="M440" s="21">
        <f t="shared" si="59"/>
        <v>33845</v>
      </c>
      <c r="N440" s="21"/>
      <c r="O440" s="21"/>
      <c r="P440" s="21"/>
      <c r="Q440" s="21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idden="1">
      <c r="A441" s="44" t="s">
        <v>60</v>
      </c>
      <c r="B441" s="44"/>
      <c r="C441" s="100">
        <v>83.084931506849301</v>
      </c>
      <c r="D441" s="59"/>
      <c r="E441" s="102"/>
      <c r="F441" s="21"/>
      <c r="G441" s="21"/>
      <c r="H441" s="104"/>
      <c r="I441" s="21"/>
      <c r="J441" s="21"/>
      <c r="K441" s="21"/>
      <c r="L441" s="21"/>
      <c r="M441" s="21"/>
      <c r="N441" s="21"/>
      <c r="O441" s="21"/>
      <c r="P441" s="21"/>
      <c r="Q441" s="21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idden="1">
      <c r="A442" s="44" t="s">
        <v>89</v>
      </c>
      <c r="B442" s="44"/>
      <c r="C442" s="100">
        <v>967.71261904761934</v>
      </c>
      <c r="D442" s="59"/>
      <c r="E442" s="102"/>
      <c r="F442" s="21"/>
      <c r="G442" s="59" t="s">
        <v>14</v>
      </c>
      <c r="H442" s="104"/>
      <c r="I442" s="21"/>
      <c r="J442" s="21"/>
      <c r="K442" s="390" t="s">
        <v>14</v>
      </c>
      <c r="L442" s="21"/>
      <c r="M442" s="21"/>
      <c r="N442" s="21"/>
      <c r="O442" s="21"/>
      <c r="P442" s="21"/>
      <c r="Q442" s="21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idden="1">
      <c r="A443" s="44" t="s">
        <v>61</v>
      </c>
      <c r="B443" s="44"/>
      <c r="C443" s="100">
        <v>7906.5367188213504</v>
      </c>
      <c r="D443" s="124">
        <v>3.4</v>
      </c>
      <c r="E443" s="104"/>
      <c r="F443" s="21">
        <f>ROUND(D443*$C443,0)</f>
        <v>26882</v>
      </c>
      <c r="G443" s="59">
        <f>$G$170</f>
        <v>3.7</v>
      </c>
      <c r="H443" s="104"/>
      <c r="I443" s="21">
        <f>ROUND(G443*C443,0)</f>
        <v>29254</v>
      </c>
      <c r="J443" s="21"/>
      <c r="K443" s="59">
        <f>$K$170</f>
        <v>3.8</v>
      </c>
      <c r="L443" s="21"/>
      <c r="M443" s="21">
        <f>ROUND(K443*C443,0)</f>
        <v>30045</v>
      </c>
      <c r="N443" s="21"/>
      <c r="O443" s="21"/>
      <c r="P443" s="21"/>
      <c r="Q443" s="21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idden="1">
      <c r="A444" s="44" t="s">
        <v>62</v>
      </c>
      <c r="B444" s="44"/>
      <c r="C444" s="100">
        <v>154025</v>
      </c>
      <c r="D444" s="63">
        <v>9.766</v>
      </c>
      <c r="E444" s="104" t="s">
        <v>15</v>
      </c>
      <c r="F444" s="21">
        <f>ROUND(D444*$C444/100,0)</f>
        <v>15042</v>
      </c>
      <c r="G444" s="63">
        <f>$G$171</f>
        <v>10.628</v>
      </c>
      <c r="H444" s="104" t="s">
        <v>15</v>
      </c>
      <c r="I444" s="21">
        <f>ROUND(G444*C444/100,0)</f>
        <v>16370</v>
      </c>
      <c r="J444" s="21"/>
      <c r="K444" s="63">
        <f>$K$171</f>
        <v>10.878</v>
      </c>
      <c r="L444" s="21"/>
      <c r="M444" s="21">
        <f>ROUND(K444*C444/100,0)</f>
        <v>16755</v>
      </c>
      <c r="N444" s="21"/>
      <c r="O444" s="21"/>
      <c r="P444" s="21"/>
      <c r="Q444" s="21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idden="1">
      <c r="A445" s="44" t="s">
        <v>63</v>
      </c>
      <c r="B445" s="44"/>
      <c r="C445" s="100">
        <v>130955</v>
      </c>
      <c r="D445" s="63">
        <v>6.7460000000000004</v>
      </c>
      <c r="E445" s="104" t="s">
        <v>15</v>
      </c>
      <c r="F445" s="21">
        <f>ROUND(D445*$C445/100,0)</f>
        <v>8834</v>
      </c>
      <c r="G445" s="63">
        <f>$G$172</f>
        <v>7.3410000000000002</v>
      </c>
      <c r="H445" s="104" t="s">
        <v>15</v>
      </c>
      <c r="I445" s="21">
        <f t="shared" ref="I445:I447" si="60">ROUND(G445*C445/100,0)</f>
        <v>9613</v>
      </c>
      <c r="J445" s="21"/>
      <c r="K445" s="63">
        <f>$K$172</f>
        <v>7.5140000000000002</v>
      </c>
      <c r="L445" s="21"/>
      <c r="M445" s="21">
        <f>ROUND(K445*C445/100,0)</f>
        <v>9840</v>
      </c>
      <c r="N445" s="21"/>
      <c r="O445" s="21"/>
      <c r="P445" s="21"/>
      <c r="Q445" s="21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idden="1">
      <c r="A446" s="44" t="s">
        <v>64</v>
      </c>
      <c r="B446" s="44"/>
      <c r="C446" s="100">
        <v>0</v>
      </c>
      <c r="D446" s="63">
        <v>5.8120000000000003</v>
      </c>
      <c r="E446" s="104" t="s">
        <v>15</v>
      </c>
      <c r="F446" s="21">
        <f>ROUND(D446*$C446/100,0)</f>
        <v>0</v>
      </c>
      <c r="G446" s="63">
        <f>$G$173</f>
        <v>6.3240000000000007</v>
      </c>
      <c r="H446" s="104" t="s">
        <v>15</v>
      </c>
      <c r="I446" s="21">
        <f t="shared" si="60"/>
        <v>0</v>
      </c>
      <c r="J446" s="21"/>
      <c r="K446" s="63">
        <f>$K$173</f>
        <v>6.4720000000000004</v>
      </c>
      <c r="L446" s="21"/>
      <c r="M446" s="21">
        <f>ROUND(K446*C446/100,0)</f>
        <v>0</v>
      </c>
      <c r="N446" s="21"/>
      <c r="O446" s="21"/>
      <c r="P446" s="21"/>
      <c r="Q446" s="21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idden="1">
      <c r="A447" s="44" t="s">
        <v>65</v>
      </c>
      <c r="B447" s="44"/>
      <c r="C447" s="100">
        <v>1569.0261904761901</v>
      </c>
      <c r="D447" s="111">
        <v>56</v>
      </c>
      <c r="E447" s="102" t="s">
        <v>15</v>
      </c>
      <c r="F447" s="21">
        <f>ROUND(D447*$C447/100,0)</f>
        <v>879</v>
      </c>
      <c r="G447" s="396">
        <f>$G$174</f>
        <v>57</v>
      </c>
      <c r="H447" s="104" t="s">
        <v>15</v>
      </c>
      <c r="I447" s="21">
        <f t="shared" si="60"/>
        <v>894</v>
      </c>
      <c r="J447" s="21"/>
      <c r="K447" s="396">
        <f>$K$174</f>
        <v>58</v>
      </c>
      <c r="L447" s="21"/>
      <c r="M447" s="21">
        <f>ROUND(K447*C447/100,0)</f>
        <v>910</v>
      </c>
      <c r="N447" s="21"/>
      <c r="O447" s="21"/>
      <c r="P447" s="21"/>
      <c r="Q447" s="21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idden="1">
      <c r="A448" s="118" t="s">
        <v>72</v>
      </c>
      <c r="B448" s="44"/>
      <c r="C448" s="100"/>
      <c r="D448" s="119">
        <v>-0.01</v>
      </c>
      <c r="E448" s="102"/>
      <c r="F448" s="21"/>
      <c r="G448" s="397">
        <v>-0.01</v>
      </c>
      <c r="H448" s="104"/>
      <c r="I448" s="21"/>
      <c r="J448" s="21"/>
      <c r="K448" s="397">
        <v>-0.01</v>
      </c>
      <c r="L448" s="21"/>
      <c r="M448" s="21"/>
      <c r="N448" s="21"/>
      <c r="O448" s="21"/>
      <c r="P448" s="21"/>
      <c r="Q448" s="21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idden="1">
      <c r="A449" s="44" t="s">
        <v>56</v>
      </c>
      <c r="B449" s="44"/>
      <c r="C449" s="100">
        <v>0</v>
      </c>
      <c r="D449" s="121">
        <v>104.52000000000001</v>
      </c>
      <c r="E449" s="102"/>
      <c r="F449" s="21">
        <f>-ROUND(D449*$C449/100,0)</f>
        <v>0</v>
      </c>
      <c r="G449" s="121">
        <f>$G$182</f>
        <v>9.76</v>
      </c>
      <c r="H449" s="102"/>
      <c r="I449" s="21">
        <f>-ROUND(G449*$C449/100,0)</f>
        <v>0</v>
      </c>
      <c r="J449" s="21"/>
      <c r="K449" s="121">
        <f>$K$182</f>
        <v>9.99</v>
      </c>
      <c r="L449" s="21"/>
      <c r="M449" s="21">
        <f>-ROUND(K449*$C449/100,0)</f>
        <v>0</v>
      </c>
      <c r="N449" s="21"/>
      <c r="O449" s="21"/>
      <c r="P449" s="21"/>
      <c r="Q449" s="21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idden="1">
      <c r="A450" s="44" t="s">
        <v>57</v>
      </c>
      <c r="B450" s="44"/>
      <c r="C450" s="100">
        <v>0</v>
      </c>
      <c r="D450" s="121">
        <v>155.76</v>
      </c>
      <c r="E450" s="102"/>
      <c r="F450" s="21">
        <f>-ROUND(D450*$C450/100,0)</f>
        <v>0</v>
      </c>
      <c r="G450" s="121">
        <f>$G$183</f>
        <v>14.54</v>
      </c>
      <c r="H450" s="102"/>
      <c r="I450" s="21">
        <f t="shared" ref="I450:I452" si="61">-ROUND(G450*$C450/100,0)</f>
        <v>0</v>
      </c>
      <c r="J450" s="21"/>
      <c r="K450" s="121">
        <f>$K$183</f>
        <v>14.89</v>
      </c>
      <c r="L450" s="21"/>
      <c r="M450" s="21">
        <f t="shared" ref="M450:M452" si="62">-ROUND(K450*$C450/100,0)</f>
        <v>0</v>
      </c>
      <c r="N450" s="21"/>
      <c r="O450" s="21"/>
      <c r="P450" s="21"/>
      <c r="Q450" s="21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idden="1">
      <c r="A451" s="44" t="s">
        <v>73</v>
      </c>
      <c r="B451" s="44"/>
      <c r="C451" s="100">
        <v>0</v>
      </c>
      <c r="D451" s="121">
        <v>11.040000000000001</v>
      </c>
      <c r="E451" s="102"/>
      <c r="F451" s="21">
        <f>-ROUND(D451*$C451/100,0)</f>
        <v>0</v>
      </c>
      <c r="G451" s="121">
        <f>$G$184</f>
        <v>1.02</v>
      </c>
      <c r="H451" s="102"/>
      <c r="I451" s="21">
        <f t="shared" si="61"/>
        <v>0</v>
      </c>
      <c r="J451" s="21"/>
      <c r="K451" s="121">
        <f>$K$184</f>
        <v>1.04</v>
      </c>
      <c r="L451" s="21"/>
      <c r="M451" s="21">
        <f t="shared" si="62"/>
        <v>0</v>
      </c>
      <c r="N451" s="21"/>
      <c r="O451" s="21"/>
      <c r="P451" s="21"/>
      <c r="Q451" s="21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idden="1">
      <c r="A452" s="44" t="s">
        <v>74</v>
      </c>
      <c r="B452" s="44"/>
      <c r="C452" s="100">
        <v>0</v>
      </c>
      <c r="D452" s="121">
        <v>3.4</v>
      </c>
      <c r="E452" s="104"/>
      <c r="F452" s="21">
        <f>-ROUND(D452*$C452/100,0)</f>
        <v>0</v>
      </c>
      <c r="G452" s="121">
        <f>$G$185</f>
        <v>3.7</v>
      </c>
      <c r="H452" s="104"/>
      <c r="I452" s="21">
        <f t="shared" si="61"/>
        <v>0</v>
      </c>
      <c r="J452" s="21"/>
      <c r="K452" s="121">
        <f>$K$185</f>
        <v>3.8</v>
      </c>
      <c r="L452" s="21"/>
      <c r="M452" s="21">
        <f t="shared" si="62"/>
        <v>0</v>
      </c>
      <c r="N452" s="21"/>
      <c r="O452" s="21"/>
      <c r="P452" s="21"/>
      <c r="Q452" s="21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idden="1">
      <c r="A453" s="44" t="s">
        <v>75</v>
      </c>
      <c r="B453" s="44"/>
      <c r="C453" s="100">
        <v>0</v>
      </c>
      <c r="D453" s="122">
        <v>9.766</v>
      </c>
      <c r="E453" s="104" t="s">
        <v>15</v>
      </c>
      <c r="F453" s="21">
        <f>ROUND(D453*$C453/100*D448,0)</f>
        <v>0</v>
      </c>
      <c r="G453" s="398">
        <f>$G$186</f>
        <v>10.628</v>
      </c>
      <c r="H453" s="104" t="s">
        <v>15</v>
      </c>
      <c r="I453" s="21">
        <f>ROUND(G453*$C453/100*G448,0)</f>
        <v>0</v>
      </c>
      <c r="J453" s="21"/>
      <c r="K453" s="398">
        <f>$K$186</f>
        <v>10.878</v>
      </c>
      <c r="L453" s="21"/>
      <c r="M453" s="21">
        <f>ROUND(K453*$C453/100*K448,0)</f>
        <v>0</v>
      </c>
      <c r="N453" s="21"/>
      <c r="O453" s="21"/>
      <c r="P453" s="21"/>
      <c r="Q453" s="21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idden="1">
      <c r="A454" s="44" t="s">
        <v>63</v>
      </c>
      <c r="B454" s="44"/>
      <c r="C454" s="100">
        <v>0</v>
      </c>
      <c r="D454" s="122">
        <v>6.7460000000000004</v>
      </c>
      <c r="E454" s="104" t="s">
        <v>15</v>
      </c>
      <c r="F454" s="21">
        <f>ROUND(D454*$C454/100*D448,0)</f>
        <v>0</v>
      </c>
      <c r="G454" s="399">
        <f>$G$187</f>
        <v>7.3410000000000002</v>
      </c>
      <c r="H454" s="104" t="s">
        <v>15</v>
      </c>
      <c r="I454" s="21">
        <f>ROUND(G454*$C454/100*G448,0)</f>
        <v>0</v>
      </c>
      <c r="J454" s="21"/>
      <c r="K454" s="399">
        <f>$K$187</f>
        <v>7.5140000000000002</v>
      </c>
      <c r="L454" s="21"/>
      <c r="M454" s="21">
        <f>ROUND(K454*$C454/100*K448,0)</f>
        <v>0</v>
      </c>
      <c r="N454" s="21"/>
      <c r="O454" s="21"/>
      <c r="P454" s="21"/>
      <c r="Q454" s="21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idden="1">
      <c r="A455" s="44" t="s">
        <v>64</v>
      </c>
      <c r="B455" s="44"/>
      <c r="C455" s="100">
        <v>0</v>
      </c>
      <c r="D455" s="122">
        <v>5.8120000000000003</v>
      </c>
      <c r="E455" s="104" t="s">
        <v>15</v>
      </c>
      <c r="F455" s="21">
        <f>ROUND(D455*$C455/100*D448,0)</f>
        <v>0</v>
      </c>
      <c r="G455" s="122">
        <f>$G$188</f>
        <v>6.3240000000000007</v>
      </c>
      <c r="H455" s="104" t="s">
        <v>15</v>
      </c>
      <c r="I455" s="21">
        <f>ROUND(G455*$C455/100*G448,0)</f>
        <v>0</v>
      </c>
      <c r="J455" s="21"/>
      <c r="K455" s="122">
        <f>$K$188</f>
        <v>6.4720000000000004</v>
      </c>
      <c r="L455" s="21"/>
      <c r="M455" s="21">
        <f>ROUND(K455*$C455/100*K448,0)</f>
        <v>0</v>
      </c>
      <c r="N455" s="21"/>
      <c r="O455" s="21"/>
      <c r="P455" s="21"/>
      <c r="Q455" s="21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idden="1">
      <c r="A456" s="44" t="s">
        <v>65</v>
      </c>
      <c r="B456" s="44"/>
      <c r="C456" s="100">
        <v>0</v>
      </c>
      <c r="D456" s="123">
        <v>56</v>
      </c>
      <c r="E456" s="104" t="s">
        <v>15</v>
      </c>
      <c r="F456" s="21">
        <f>ROUND(D456*$C456/100*D448,0)</f>
        <v>0</v>
      </c>
      <c r="G456" s="400">
        <f>$G$214</f>
        <v>57</v>
      </c>
      <c r="H456" s="104" t="s">
        <v>15</v>
      </c>
      <c r="I456" s="21">
        <f>ROUND(G456*$C456/100*G448,0)</f>
        <v>0</v>
      </c>
      <c r="J456" s="21"/>
      <c r="K456" s="400">
        <f>$K$214</f>
        <v>58</v>
      </c>
      <c r="L456" s="21"/>
      <c r="M456" s="21">
        <f>ROUND(K456*$C456/100*K448,0)</f>
        <v>0</v>
      </c>
      <c r="N456" s="21"/>
      <c r="O456" s="21"/>
      <c r="P456" s="21"/>
      <c r="Q456" s="21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idden="1">
      <c r="A457" s="44" t="s">
        <v>76</v>
      </c>
      <c r="B457" s="44"/>
      <c r="C457" s="100">
        <v>0</v>
      </c>
      <c r="D457" s="124">
        <v>60</v>
      </c>
      <c r="E457" s="102"/>
      <c r="F457" s="21">
        <f>ROUND(D457*$C457,0)</f>
        <v>0</v>
      </c>
      <c r="G457" s="59">
        <f>$G$190</f>
        <v>60</v>
      </c>
      <c r="H457" s="104"/>
      <c r="I457" s="21">
        <f>ROUND(G457*C457,0)</f>
        <v>0</v>
      </c>
      <c r="J457" s="21"/>
      <c r="K457" s="59">
        <f>$K$190</f>
        <v>60</v>
      </c>
      <c r="L457" s="21"/>
      <c r="M457" s="21">
        <f>ROUND(K457*C457,0)</f>
        <v>0</v>
      </c>
      <c r="N457" s="21"/>
      <c r="O457" s="21"/>
      <c r="P457" s="21"/>
      <c r="Q457" s="21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idden="1">
      <c r="A458" s="44" t="s">
        <v>77</v>
      </c>
      <c r="B458" s="44"/>
      <c r="C458" s="100">
        <v>0</v>
      </c>
      <c r="D458" s="125">
        <v>-30</v>
      </c>
      <c r="E458" s="102" t="s">
        <v>15</v>
      </c>
      <c r="F458" s="21">
        <f>ROUND(D458*$C458/100,0)</f>
        <v>0</v>
      </c>
      <c r="G458" s="125">
        <f>$G$191</f>
        <v>-30</v>
      </c>
      <c r="H458" s="104" t="s">
        <v>15</v>
      </c>
      <c r="I458" s="21">
        <f>ROUND(G458*C458/100,0)</f>
        <v>0</v>
      </c>
      <c r="J458" s="21"/>
      <c r="K458" s="125">
        <f>$K$191</f>
        <v>-30</v>
      </c>
      <c r="L458" s="21"/>
      <c r="M458" s="21">
        <f>ROUND(K458*C458/100,0)</f>
        <v>0</v>
      </c>
      <c r="N458" s="21"/>
      <c r="O458" s="21"/>
      <c r="P458" s="21"/>
      <c r="Q458" s="21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idden="1">
      <c r="A459" s="44" t="s">
        <v>44</v>
      </c>
      <c r="B459" s="44"/>
      <c r="C459" s="100">
        <f>SUM(C444:C446)</f>
        <v>284980</v>
      </c>
      <c r="D459" s="111"/>
      <c r="E459" s="21"/>
      <c r="F459" s="21">
        <f>SUM(F438:F458)</f>
        <v>94416</v>
      </c>
      <c r="G459" s="111"/>
      <c r="H459" s="104"/>
      <c r="I459" s="21">
        <f>SUM(I438:I458)</f>
        <v>103707</v>
      </c>
      <c r="J459" s="21"/>
      <c r="K459" s="402"/>
      <c r="L459" s="21"/>
      <c r="M459" s="21">
        <f>SUM(M438:M458)</f>
        <v>106123</v>
      </c>
      <c r="N459" s="21"/>
      <c r="O459" s="21"/>
      <c r="P459" s="21"/>
      <c r="Q459" s="21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idden="1">
      <c r="A460" s="44" t="s">
        <v>18</v>
      </c>
      <c r="B460" s="44"/>
      <c r="C460" s="146">
        <v>1965.5392472718752</v>
      </c>
      <c r="D460" s="37"/>
      <c r="E460" s="37"/>
      <c r="F460" s="128">
        <f>I460</f>
        <v>783.73149966378082</v>
      </c>
      <c r="G460" s="37"/>
      <c r="H460" s="37"/>
      <c r="I460" s="128">
        <v>783.73149966378082</v>
      </c>
      <c r="J460" s="103"/>
      <c r="K460" s="395"/>
      <c r="L460" s="103"/>
      <c r="M460" s="128">
        <v>783.73149966378082</v>
      </c>
      <c r="N460" s="103"/>
      <c r="O460" s="103"/>
      <c r="P460" s="103"/>
      <c r="Q460" s="103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6.5" hidden="1" thickBot="1">
      <c r="A461" s="44" t="s">
        <v>45</v>
      </c>
      <c r="B461" s="44"/>
      <c r="C461" s="89">
        <f>SUM(C459:C460)</f>
        <v>286945.5392472719</v>
      </c>
      <c r="D461" s="144"/>
      <c r="E461" s="130"/>
      <c r="F461" s="131">
        <f>F459+F460</f>
        <v>95199.731499663787</v>
      </c>
      <c r="G461" s="144"/>
      <c r="H461" s="132"/>
      <c r="I461" s="131">
        <f>I459+I460</f>
        <v>104490.73149966379</v>
      </c>
      <c r="J461" s="131"/>
      <c r="K461" s="144"/>
      <c r="L461" s="131"/>
      <c r="M461" s="131">
        <f>M459+M460</f>
        <v>106906.73149966379</v>
      </c>
      <c r="N461" s="131"/>
      <c r="O461" s="131"/>
      <c r="P461" s="131"/>
      <c r="Q461" s="131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idden="1">
      <c r="A462" s="44"/>
      <c r="B462" s="44"/>
      <c r="C462" s="53"/>
      <c r="D462" s="124" t="s">
        <v>14</v>
      </c>
      <c r="E462" s="21"/>
      <c r="F462" s="21"/>
      <c r="G462" s="124" t="s">
        <v>14</v>
      </c>
      <c r="H462" s="44"/>
      <c r="I462" s="21"/>
      <c r="J462" s="21"/>
      <c r="K462" s="72" t="s">
        <v>14</v>
      </c>
      <c r="L462" s="21"/>
      <c r="M462" s="21"/>
      <c r="N462" s="21"/>
      <c r="O462" s="21"/>
      <c r="P462" s="21"/>
      <c r="Q462" s="21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idden="1">
      <c r="A463" s="52" t="s">
        <v>87</v>
      </c>
      <c r="B463" s="44"/>
      <c r="C463" s="44"/>
      <c r="D463" s="21"/>
      <c r="E463" s="21"/>
      <c r="F463" s="44" t="s">
        <v>14</v>
      </c>
      <c r="G463" s="21"/>
      <c r="H463" s="44"/>
      <c r="I463" s="44"/>
      <c r="J463" s="44"/>
      <c r="K463" s="21"/>
      <c r="L463" s="44"/>
      <c r="M463" s="44"/>
      <c r="N463" s="44"/>
      <c r="O463" s="44"/>
      <c r="P463" s="44"/>
      <c r="Q463" s="44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idden="1">
      <c r="A464" s="44" t="s">
        <v>84</v>
      </c>
      <c r="B464" s="44"/>
      <c r="C464" s="44"/>
      <c r="D464" s="21"/>
      <c r="E464" s="21"/>
      <c r="F464" s="44"/>
      <c r="G464" s="21"/>
      <c r="H464" s="44"/>
      <c r="I464" s="44"/>
      <c r="J464" s="44"/>
      <c r="K464" s="21"/>
      <c r="L464" s="44"/>
      <c r="M464" s="44"/>
      <c r="N464" s="44"/>
      <c r="O464" s="44"/>
      <c r="P464" s="44"/>
      <c r="Q464" s="44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idden="1">
      <c r="A465" s="44" t="s">
        <v>88</v>
      </c>
      <c r="B465" s="44"/>
      <c r="C465" s="44"/>
      <c r="D465" s="21"/>
      <c r="E465" s="21"/>
      <c r="F465" s="44"/>
      <c r="G465" s="21"/>
      <c r="H465" s="44"/>
      <c r="I465" s="44"/>
      <c r="J465" s="44"/>
      <c r="K465" s="21"/>
      <c r="L465" s="44"/>
      <c r="M465" s="44"/>
      <c r="N465" s="44"/>
      <c r="O465" s="44"/>
      <c r="P465" s="44"/>
      <c r="Q465" s="44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idden="1">
      <c r="A466" s="44" t="s">
        <v>59</v>
      </c>
      <c r="B466" s="44"/>
      <c r="C466" s="100"/>
      <c r="D466" s="21"/>
      <c r="E466" s="21"/>
      <c r="F466" s="44"/>
      <c r="G466" s="21"/>
      <c r="H466" s="44"/>
      <c r="I466" s="44"/>
      <c r="J466" s="44"/>
      <c r="K466" s="21"/>
      <c r="L466" s="44"/>
      <c r="M466" s="44"/>
      <c r="N466" s="44"/>
      <c r="O466" s="44"/>
      <c r="P466" s="44"/>
      <c r="Q466" s="44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idden="1">
      <c r="A467" s="44" t="s">
        <v>56</v>
      </c>
      <c r="B467" s="44"/>
      <c r="C467" s="100">
        <v>0</v>
      </c>
      <c r="D467" s="59">
        <v>104.52000000000001</v>
      </c>
      <c r="E467" s="102"/>
      <c r="F467" s="21">
        <f>ROUND(D467*$C467,0)</f>
        <v>0</v>
      </c>
      <c r="G467" s="59">
        <v>117</v>
      </c>
      <c r="H467" s="104"/>
      <c r="I467" s="21">
        <f>ROUND(G467*$C467,0)</f>
        <v>0</v>
      </c>
      <c r="J467" s="21"/>
      <c r="K467" s="72">
        <v>119.76</v>
      </c>
      <c r="L467" s="21"/>
      <c r="M467" s="21">
        <f>ROUND(K467*$C467,0)</f>
        <v>0</v>
      </c>
      <c r="N467" s="21"/>
      <c r="O467" s="21"/>
      <c r="P467" s="21"/>
      <c r="Q467" s="21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idden="1">
      <c r="A468" s="44" t="s">
        <v>57</v>
      </c>
      <c r="B468" s="44"/>
      <c r="C468" s="100">
        <v>1</v>
      </c>
      <c r="D468" s="59">
        <v>155.76</v>
      </c>
      <c r="E468" s="105"/>
      <c r="F468" s="21">
        <f>ROUND(D468*$C468,0)</f>
        <v>156</v>
      </c>
      <c r="G468" s="59">
        <v>174.24</v>
      </c>
      <c r="H468" s="106"/>
      <c r="I468" s="21">
        <f t="shared" ref="I468:I469" si="63">ROUND(G468*$C468,0)</f>
        <v>174</v>
      </c>
      <c r="J468" s="21"/>
      <c r="K468" s="72">
        <v>178.2</v>
      </c>
      <c r="L468" s="21"/>
      <c r="M468" s="21">
        <f t="shared" ref="M468:M469" si="64">ROUND(K468*$C468,0)</f>
        <v>178</v>
      </c>
      <c r="N468" s="21"/>
      <c r="O468" s="21"/>
      <c r="P468" s="21"/>
      <c r="Q468" s="21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idden="1">
      <c r="A469" s="44" t="s">
        <v>58</v>
      </c>
      <c r="B469" s="44"/>
      <c r="C469" s="100">
        <v>59</v>
      </c>
      <c r="D469" s="59">
        <v>11.040000000000001</v>
      </c>
      <c r="E469" s="105"/>
      <c r="F469" s="21">
        <f>ROUND(D469*$C469,0)</f>
        <v>651</v>
      </c>
      <c r="G469" s="59">
        <v>12.24</v>
      </c>
      <c r="H469" s="106"/>
      <c r="I469" s="21">
        <f t="shared" si="63"/>
        <v>722</v>
      </c>
      <c r="J469" s="21"/>
      <c r="K469" s="72">
        <v>12.48</v>
      </c>
      <c r="L469" s="21"/>
      <c r="M469" s="21">
        <f t="shared" si="64"/>
        <v>736</v>
      </c>
      <c r="N469" s="21"/>
      <c r="O469" s="21"/>
      <c r="P469" s="21"/>
      <c r="Q469" s="21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idden="1">
      <c r="A470" s="44" t="s">
        <v>60</v>
      </c>
      <c r="B470" s="44"/>
      <c r="C470" s="100">
        <f>SUM(C467:C468)</f>
        <v>1</v>
      </c>
      <c r="D470" s="59"/>
      <c r="E470" s="102"/>
      <c r="F470" s="21"/>
      <c r="G470" s="21"/>
      <c r="H470" s="104"/>
      <c r="I470" s="21"/>
      <c r="J470" s="21"/>
      <c r="K470" s="21"/>
      <c r="L470" s="21"/>
      <c r="M470" s="21"/>
      <c r="N470" s="21"/>
      <c r="O470" s="21"/>
      <c r="P470" s="21"/>
      <c r="Q470" s="21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idden="1">
      <c r="A471" s="44" t="s">
        <v>89</v>
      </c>
      <c r="B471" s="44"/>
      <c r="C471" s="100">
        <v>11.655555555555599</v>
      </c>
      <c r="D471" s="59"/>
      <c r="E471" s="102"/>
      <c r="F471" s="21"/>
      <c r="G471" s="59" t="s">
        <v>14</v>
      </c>
      <c r="H471" s="104"/>
      <c r="I471" s="21"/>
      <c r="J471" s="21"/>
      <c r="K471" s="390" t="s">
        <v>14</v>
      </c>
      <c r="L471" s="21"/>
      <c r="M471" s="21"/>
      <c r="N471" s="21"/>
      <c r="O471" s="21"/>
      <c r="P471" s="21"/>
      <c r="Q471" s="21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idden="1">
      <c r="A472" s="44" t="s">
        <v>61</v>
      </c>
      <c r="B472" s="44"/>
      <c r="C472" s="100">
        <v>170</v>
      </c>
      <c r="D472" s="124">
        <v>3.4</v>
      </c>
      <c r="E472" s="104"/>
      <c r="F472" s="21">
        <f>ROUND(D472*$C472,0)</f>
        <v>578</v>
      </c>
      <c r="G472" s="59">
        <f>$G$170</f>
        <v>3.7</v>
      </c>
      <c r="H472" s="104"/>
      <c r="I472" s="21">
        <f>ROUND(G472*C472,0)</f>
        <v>629</v>
      </c>
      <c r="J472" s="21"/>
      <c r="K472" s="59">
        <f>$K$170</f>
        <v>3.8</v>
      </c>
      <c r="L472" s="21"/>
      <c r="M472" s="21">
        <f>ROUND(K472*C472,0)</f>
        <v>646</v>
      </c>
      <c r="N472" s="21"/>
      <c r="O472" s="21"/>
      <c r="P472" s="21"/>
      <c r="Q472" s="21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idden="1">
      <c r="A473" s="44" t="s">
        <v>62</v>
      </c>
      <c r="B473" s="44"/>
      <c r="C473" s="100">
        <v>4897</v>
      </c>
      <c r="D473" s="63">
        <v>9.766</v>
      </c>
      <c r="E473" s="104" t="s">
        <v>15</v>
      </c>
      <c r="F473" s="21">
        <f>ROUND(D473*$C473/100,0)</f>
        <v>478</v>
      </c>
      <c r="G473" s="63">
        <f>$G$171</f>
        <v>10.628</v>
      </c>
      <c r="H473" s="104" t="s">
        <v>15</v>
      </c>
      <c r="I473" s="21">
        <f>ROUND(G473*C473/100,0)</f>
        <v>520</v>
      </c>
      <c r="J473" s="21"/>
      <c r="K473" s="63">
        <f>$K$171</f>
        <v>10.878</v>
      </c>
      <c r="L473" s="21"/>
      <c r="M473" s="21">
        <f>ROUND(K473*C473/100,0)</f>
        <v>533</v>
      </c>
      <c r="N473" s="21"/>
      <c r="O473" s="21"/>
      <c r="P473" s="21"/>
      <c r="Q473" s="21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idden="1">
      <c r="A474" s="44" t="s">
        <v>63</v>
      </c>
      <c r="B474" s="44"/>
      <c r="C474" s="100">
        <v>889</v>
      </c>
      <c r="D474" s="63">
        <v>6.7460000000000004</v>
      </c>
      <c r="E474" s="104" t="s">
        <v>15</v>
      </c>
      <c r="F474" s="21">
        <f>ROUND(D474*$C474/100,0)</f>
        <v>60</v>
      </c>
      <c r="G474" s="63">
        <f>$G$172</f>
        <v>7.3410000000000002</v>
      </c>
      <c r="H474" s="104" t="s">
        <v>15</v>
      </c>
      <c r="I474" s="21">
        <f t="shared" ref="I474:I476" si="65">ROUND(G474*C474/100,0)</f>
        <v>65</v>
      </c>
      <c r="J474" s="21"/>
      <c r="K474" s="63">
        <f>$K$172</f>
        <v>7.5140000000000002</v>
      </c>
      <c r="L474" s="21"/>
      <c r="M474" s="21">
        <f>ROUND(K474*C474/100,0)</f>
        <v>67</v>
      </c>
      <c r="N474" s="21"/>
      <c r="O474" s="21"/>
      <c r="P474" s="21"/>
      <c r="Q474" s="21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idden="1">
      <c r="A475" s="44" t="s">
        <v>64</v>
      </c>
      <c r="B475" s="44"/>
      <c r="C475" s="100">
        <v>0</v>
      </c>
      <c r="D475" s="63">
        <v>5.8120000000000003</v>
      </c>
      <c r="E475" s="104" t="s">
        <v>15</v>
      </c>
      <c r="F475" s="21">
        <f>ROUND(D475*$C475/100,0)</f>
        <v>0</v>
      </c>
      <c r="G475" s="63">
        <f>$G$173</f>
        <v>6.3240000000000007</v>
      </c>
      <c r="H475" s="104" t="s">
        <v>15</v>
      </c>
      <c r="I475" s="21">
        <f t="shared" si="65"/>
        <v>0</v>
      </c>
      <c r="J475" s="21"/>
      <c r="K475" s="63">
        <f>$K$173</f>
        <v>6.4720000000000004</v>
      </c>
      <c r="L475" s="21"/>
      <c r="M475" s="21">
        <f>ROUND(K475*C475/100,0)</f>
        <v>0</v>
      </c>
      <c r="N475" s="21"/>
      <c r="O475" s="21"/>
      <c r="P475" s="21"/>
      <c r="Q475" s="21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idden="1">
      <c r="A476" s="44" t="s">
        <v>65</v>
      </c>
      <c r="B476" s="44"/>
      <c r="C476" s="100">
        <v>0</v>
      </c>
      <c r="D476" s="111">
        <v>56</v>
      </c>
      <c r="E476" s="102" t="s">
        <v>15</v>
      </c>
      <c r="F476" s="21">
        <f>ROUND(D476*$C476/100,0)</f>
        <v>0</v>
      </c>
      <c r="G476" s="396">
        <f>$G$174</f>
        <v>57</v>
      </c>
      <c r="H476" s="104" t="s">
        <v>15</v>
      </c>
      <c r="I476" s="21">
        <f t="shared" si="65"/>
        <v>0</v>
      </c>
      <c r="J476" s="21"/>
      <c r="K476" s="396">
        <f>$K$174</f>
        <v>58</v>
      </c>
      <c r="L476" s="21"/>
      <c r="M476" s="21">
        <f>ROUND(K476*C476/100,0)</f>
        <v>0</v>
      </c>
      <c r="N476" s="21"/>
      <c r="O476" s="21"/>
      <c r="P476" s="21"/>
      <c r="Q476" s="21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idden="1">
      <c r="A477" s="118" t="s">
        <v>72</v>
      </c>
      <c r="B477" s="44"/>
      <c r="C477" s="100"/>
      <c r="D477" s="119">
        <v>-0.01</v>
      </c>
      <c r="E477" s="102"/>
      <c r="F477" s="21"/>
      <c r="G477" s="397">
        <v>-0.01</v>
      </c>
      <c r="H477" s="104"/>
      <c r="I477" s="21"/>
      <c r="J477" s="21"/>
      <c r="K477" s="397">
        <v>-0.01</v>
      </c>
      <c r="L477" s="21"/>
      <c r="M477" s="21"/>
      <c r="N477" s="21"/>
      <c r="O477" s="21"/>
      <c r="P477" s="21"/>
      <c r="Q477" s="21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idden="1">
      <c r="A478" s="44" t="s">
        <v>56</v>
      </c>
      <c r="B478" s="44"/>
      <c r="C478" s="100">
        <v>0</v>
      </c>
      <c r="D478" s="121">
        <v>104.52000000000001</v>
      </c>
      <c r="E478" s="102"/>
      <c r="F478" s="21">
        <f>-ROUND(D478*$C478/100,0)</f>
        <v>0</v>
      </c>
      <c r="G478" s="121">
        <f>$G$182</f>
        <v>9.76</v>
      </c>
      <c r="H478" s="102"/>
      <c r="I478" s="21">
        <f>-ROUND(G478*$C478/100,0)</f>
        <v>0</v>
      </c>
      <c r="J478" s="21"/>
      <c r="K478" s="121">
        <f>$K$182</f>
        <v>9.99</v>
      </c>
      <c r="L478" s="21"/>
      <c r="M478" s="21">
        <f>-ROUND(K478*$C478/100,0)</f>
        <v>0</v>
      </c>
      <c r="N478" s="21"/>
      <c r="O478" s="21"/>
      <c r="P478" s="21"/>
      <c r="Q478" s="21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idden="1">
      <c r="A479" s="44" t="s">
        <v>57</v>
      </c>
      <c r="B479" s="44"/>
      <c r="C479" s="100">
        <v>0</v>
      </c>
      <c r="D479" s="121">
        <v>155.76</v>
      </c>
      <c r="E479" s="102"/>
      <c r="F479" s="21">
        <f>-ROUND(D479*$C479/100,0)</f>
        <v>0</v>
      </c>
      <c r="G479" s="121">
        <f>$G$183</f>
        <v>14.54</v>
      </c>
      <c r="H479" s="102"/>
      <c r="I479" s="21">
        <f t="shared" ref="I479:I481" si="66">-ROUND(G479*$C479/100,0)</f>
        <v>0</v>
      </c>
      <c r="J479" s="21"/>
      <c r="K479" s="121">
        <f>$K$183</f>
        <v>14.89</v>
      </c>
      <c r="L479" s="21"/>
      <c r="M479" s="21">
        <f t="shared" ref="M479:M481" si="67">-ROUND(K479*$C479/100,0)</f>
        <v>0</v>
      </c>
      <c r="N479" s="21"/>
      <c r="O479" s="21"/>
      <c r="P479" s="21"/>
      <c r="Q479" s="21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idden="1">
      <c r="A480" s="44" t="s">
        <v>73</v>
      </c>
      <c r="B480" s="44"/>
      <c r="C480" s="100">
        <v>0</v>
      </c>
      <c r="D480" s="121">
        <v>11.040000000000001</v>
      </c>
      <c r="E480" s="102"/>
      <c r="F480" s="21">
        <f>-ROUND(D480*$C480/100,0)</f>
        <v>0</v>
      </c>
      <c r="G480" s="121">
        <f>$G$184</f>
        <v>1.02</v>
      </c>
      <c r="H480" s="102"/>
      <c r="I480" s="21">
        <f t="shared" si="66"/>
        <v>0</v>
      </c>
      <c r="J480" s="21"/>
      <c r="K480" s="121">
        <f>$K$184</f>
        <v>1.04</v>
      </c>
      <c r="L480" s="21"/>
      <c r="M480" s="21">
        <f t="shared" si="67"/>
        <v>0</v>
      </c>
      <c r="N480" s="21"/>
      <c r="O480" s="21"/>
      <c r="P480" s="21"/>
      <c r="Q480" s="21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idden="1">
      <c r="A481" s="44" t="s">
        <v>74</v>
      </c>
      <c r="B481" s="44"/>
      <c r="C481" s="100">
        <v>0</v>
      </c>
      <c r="D481" s="121">
        <v>3.4</v>
      </c>
      <c r="E481" s="104"/>
      <c r="F481" s="21">
        <f>-ROUND(D481*$C481/100,0)</f>
        <v>0</v>
      </c>
      <c r="G481" s="121">
        <f>$G$185</f>
        <v>3.7</v>
      </c>
      <c r="H481" s="104"/>
      <c r="I481" s="21">
        <f t="shared" si="66"/>
        <v>0</v>
      </c>
      <c r="J481" s="21"/>
      <c r="K481" s="121">
        <f>$K$185</f>
        <v>3.8</v>
      </c>
      <c r="L481" s="21"/>
      <c r="M481" s="21">
        <f t="shared" si="67"/>
        <v>0</v>
      </c>
      <c r="N481" s="21"/>
      <c r="O481" s="21"/>
      <c r="P481" s="21"/>
      <c r="Q481" s="21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idden="1">
      <c r="A482" s="44" t="s">
        <v>75</v>
      </c>
      <c r="B482" s="44"/>
      <c r="C482" s="100">
        <v>0</v>
      </c>
      <c r="D482" s="122">
        <v>9.766</v>
      </c>
      <c r="E482" s="104" t="s">
        <v>15</v>
      </c>
      <c r="F482" s="21">
        <f>ROUND(D482*$C482/100*D477,0)</f>
        <v>0</v>
      </c>
      <c r="G482" s="398">
        <f>$G$186</f>
        <v>10.628</v>
      </c>
      <c r="H482" s="104" t="s">
        <v>15</v>
      </c>
      <c r="I482" s="21">
        <f>ROUND(G482*$C482/100*G477,0)</f>
        <v>0</v>
      </c>
      <c r="J482" s="21"/>
      <c r="K482" s="398">
        <f>$K$186</f>
        <v>10.878</v>
      </c>
      <c r="L482" s="21"/>
      <c r="M482" s="21">
        <f>ROUND(K482*$C482/100*K477,0)</f>
        <v>0</v>
      </c>
      <c r="N482" s="21"/>
      <c r="O482" s="21" t="s">
        <v>14</v>
      </c>
      <c r="P482" s="21"/>
      <c r="Q482" s="21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idden="1">
      <c r="A483" s="44" t="s">
        <v>63</v>
      </c>
      <c r="B483" s="44"/>
      <c r="C483" s="100">
        <v>0</v>
      </c>
      <c r="D483" s="122">
        <v>6.7460000000000004</v>
      </c>
      <c r="E483" s="104" t="s">
        <v>15</v>
      </c>
      <c r="F483" s="21">
        <f>ROUND(D483*$C483/100*D477,0)</f>
        <v>0</v>
      </c>
      <c r="G483" s="399">
        <f>$G$187</f>
        <v>7.3410000000000002</v>
      </c>
      <c r="H483" s="104" t="s">
        <v>15</v>
      </c>
      <c r="I483" s="21">
        <f>ROUND(G483*$C483/100*G477,0)</f>
        <v>0</v>
      </c>
      <c r="J483" s="21"/>
      <c r="K483" s="399">
        <f>$K$187</f>
        <v>7.5140000000000002</v>
      </c>
      <c r="L483" s="21"/>
      <c r="M483" s="21">
        <f>ROUND(K483*$C483/100*K477,0)</f>
        <v>0</v>
      </c>
      <c r="N483" s="21"/>
      <c r="O483" s="21"/>
      <c r="P483" s="21"/>
      <c r="Q483" s="21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idden="1">
      <c r="A484" s="44" t="s">
        <v>64</v>
      </c>
      <c r="B484" s="44"/>
      <c r="C484" s="100">
        <v>0</v>
      </c>
      <c r="D484" s="122">
        <v>5.8120000000000003</v>
      </c>
      <c r="E484" s="104" t="s">
        <v>15</v>
      </c>
      <c r="F484" s="21">
        <f>ROUND(D484*$C484/100*D477,0)</f>
        <v>0</v>
      </c>
      <c r="G484" s="122">
        <f>$G$188</f>
        <v>6.3240000000000007</v>
      </c>
      <c r="H484" s="104" t="s">
        <v>15</v>
      </c>
      <c r="I484" s="21">
        <f>ROUND(G484*$C484/100*G477,0)</f>
        <v>0</v>
      </c>
      <c r="J484" s="21"/>
      <c r="K484" s="122">
        <f>$K$188</f>
        <v>6.4720000000000004</v>
      </c>
      <c r="L484" s="21"/>
      <c r="M484" s="21">
        <f>ROUND(K484*$C484/100*K477,0)</f>
        <v>0</v>
      </c>
      <c r="N484" s="21"/>
      <c r="O484" s="21"/>
      <c r="P484" s="21"/>
      <c r="Q484" s="21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idden="1">
      <c r="A485" s="44" t="s">
        <v>65</v>
      </c>
      <c r="B485" s="44"/>
      <c r="C485" s="100">
        <v>0</v>
      </c>
      <c r="D485" s="123">
        <v>56</v>
      </c>
      <c r="E485" s="104" t="s">
        <v>15</v>
      </c>
      <c r="F485" s="21">
        <f>ROUND(D485*$C485/100*D477,0)</f>
        <v>0</v>
      </c>
      <c r="G485" s="400">
        <f>$G$214</f>
        <v>57</v>
      </c>
      <c r="H485" s="104" t="s">
        <v>15</v>
      </c>
      <c r="I485" s="21">
        <f>ROUND(G485*$C485/100*G477,0)</f>
        <v>0</v>
      </c>
      <c r="J485" s="21"/>
      <c r="K485" s="400">
        <f>$K$214</f>
        <v>58</v>
      </c>
      <c r="L485" s="21"/>
      <c r="M485" s="21">
        <f>ROUND(K485*$C485/100*K477,0)</f>
        <v>0</v>
      </c>
      <c r="N485" s="21"/>
      <c r="O485" s="21"/>
      <c r="P485" s="21"/>
      <c r="Q485" s="21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idden="1">
      <c r="A486" s="44" t="s">
        <v>76</v>
      </c>
      <c r="B486" s="44"/>
      <c r="C486" s="100">
        <v>0</v>
      </c>
      <c r="D486" s="124">
        <v>60</v>
      </c>
      <c r="E486" s="102"/>
      <c r="F486" s="21">
        <f>ROUND(D486*$C486,0)</f>
        <v>0</v>
      </c>
      <c r="G486" s="59">
        <f>$G$190</f>
        <v>60</v>
      </c>
      <c r="H486" s="104"/>
      <c r="I486" s="21">
        <f>ROUND(G486*C486,0)</f>
        <v>0</v>
      </c>
      <c r="J486" s="21"/>
      <c r="K486" s="59">
        <f>$K$190</f>
        <v>60</v>
      </c>
      <c r="L486" s="21"/>
      <c r="M486" s="21">
        <f>ROUND(K486*C486,0)</f>
        <v>0</v>
      </c>
      <c r="N486" s="21"/>
      <c r="O486" s="21"/>
      <c r="P486" s="21"/>
      <c r="Q486" s="21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idden="1">
      <c r="A487" s="44" t="s">
        <v>77</v>
      </c>
      <c r="B487" s="44"/>
      <c r="C487" s="100">
        <v>0</v>
      </c>
      <c r="D487" s="125">
        <v>-30</v>
      </c>
      <c r="E487" s="102" t="s">
        <v>15</v>
      </c>
      <c r="F487" s="21">
        <f>ROUND(D487*$C487/100,0)</f>
        <v>0</v>
      </c>
      <c r="G487" s="125">
        <f>$G$191</f>
        <v>-30</v>
      </c>
      <c r="H487" s="104" t="s">
        <v>15</v>
      </c>
      <c r="I487" s="21">
        <f>ROUND(G487*C487/100,0)</f>
        <v>0</v>
      </c>
      <c r="J487" s="21"/>
      <c r="K487" s="125">
        <f>$K$191</f>
        <v>-30</v>
      </c>
      <c r="L487" s="21"/>
      <c r="M487" s="21">
        <f>ROUND(K487*C487/100,0)</f>
        <v>0</v>
      </c>
      <c r="N487" s="21"/>
      <c r="O487" s="21"/>
      <c r="P487" s="21"/>
      <c r="Q487" s="21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idden="1">
      <c r="A488" s="44" t="s">
        <v>44</v>
      </c>
      <c r="B488" s="44"/>
      <c r="C488" s="100">
        <f>SUM(C473:C475)</f>
        <v>5786</v>
      </c>
      <c r="D488" s="111"/>
      <c r="E488" s="21"/>
      <c r="F488" s="21">
        <f>SUM(F467:F487)</f>
        <v>1923</v>
      </c>
      <c r="G488" s="111"/>
      <c r="H488" s="104"/>
      <c r="I488" s="21">
        <f>SUM(I467:I487)</f>
        <v>2110</v>
      </c>
      <c r="J488" s="21"/>
      <c r="K488" s="402"/>
      <c r="L488" s="21"/>
      <c r="M488" s="21">
        <f>SUM(M467:M487)</f>
        <v>2160</v>
      </c>
      <c r="N488" s="21"/>
      <c r="O488" s="21"/>
      <c r="P488" s="21"/>
      <c r="Q488" s="21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idden="1">
      <c r="A489" s="44" t="s">
        <v>18</v>
      </c>
      <c r="B489" s="44"/>
      <c r="C489" s="146">
        <v>17.989857077409003</v>
      </c>
      <c r="D489" s="37"/>
      <c r="E489" s="37"/>
      <c r="F489" s="128">
        <f>I489</f>
        <v>6.4701450675839931</v>
      </c>
      <c r="G489" s="37"/>
      <c r="H489" s="37"/>
      <c r="I489" s="128">
        <v>6.4701450675839931</v>
      </c>
      <c r="J489" s="103"/>
      <c r="K489" s="395"/>
      <c r="L489" s="103"/>
      <c r="M489" s="128">
        <v>6.4701450675839931</v>
      </c>
      <c r="N489" s="103"/>
      <c r="O489" s="103"/>
      <c r="P489" s="103"/>
      <c r="Q489" s="103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6.5" hidden="1" thickBot="1">
      <c r="A490" s="44" t="s">
        <v>45</v>
      </c>
      <c r="B490" s="44"/>
      <c r="C490" s="89">
        <f>SUM(C488:C489)</f>
        <v>5803.9898570774094</v>
      </c>
      <c r="D490" s="144"/>
      <c r="E490" s="130"/>
      <c r="F490" s="131">
        <f>F488+F489</f>
        <v>1929.4701450675841</v>
      </c>
      <c r="G490" s="144"/>
      <c r="H490" s="132"/>
      <c r="I490" s="131">
        <f>I488+I489</f>
        <v>2116.4701450675839</v>
      </c>
      <c r="J490" s="131"/>
      <c r="K490" s="144"/>
      <c r="L490" s="131"/>
      <c r="M490" s="131">
        <f>M488+M489</f>
        <v>2166.4701450675839</v>
      </c>
      <c r="N490" s="131"/>
      <c r="O490" s="131"/>
      <c r="P490" s="131"/>
      <c r="Q490" s="131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idden="1">
      <c r="A491" s="44"/>
      <c r="B491" s="44"/>
      <c r="C491" s="53"/>
      <c r="D491" s="124" t="s">
        <v>14</v>
      </c>
      <c r="E491" s="21"/>
      <c r="F491" s="21"/>
      <c r="G491" s="124" t="s">
        <v>14</v>
      </c>
      <c r="H491" s="44"/>
      <c r="I491" s="21"/>
      <c r="J491" s="21"/>
      <c r="K491" s="72" t="s">
        <v>14</v>
      </c>
      <c r="L491" s="21"/>
      <c r="M491" s="21"/>
      <c r="N491" s="21"/>
      <c r="O491" s="21"/>
      <c r="P491" s="21"/>
      <c r="Q491" s="21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idden="1">
      <c r="A492" s="52" t="s">
        <v>90</v>
      </c>
      <c r="B492" s="44"/>
      <c r="C492" s="148"/>
      <c r="D492" s="21"/>
      <c r="E492" s="21"/>
      <c r="F492" s="44"/>
      <c r="G492" s="21"/>
      <c r="H492" s="44"/>
      <c r="I492" s="44"/>
      <c r="J492" s="44"/>
      <c r="K492" s="21"/>
      <c r="L492" s="44"/>
      <c r="M492" s="44"/>
      <c r="N492" s="44"/>
      <c r="O492" s="44"/>
      <c r="P492" s="44"/>
      <c r="Q492" s="44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idden="1">
      <c r="A493" s="104" t="s">
        <v>91</v>
      </c>
      <c r="B493" s="44"/>
      <c r="C493" s="44" t="s">
        <v>14</v>
      </c>
      <c r="D493" s="21"/>
      <c r="E493" s="21"/>
      <c r="F493" s="44"/>
      <c r="G493" s="21"/>
      <c r="H493" s="44"/>
      <c r="I493" s="44"/>
      <c r="J493" s="44"/>
      <c r="K493" s="21"/>
      <c r="L493" s="44"/>
      <c r="M493" s="44"/>
      <c r="N493" s="44"/>
      <c r="O493" s="44"/>
      <c r="P493" s="44"/>
      <c r="Q493" s="44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idden="1">
      <c r="A494" s="104"/>
      <c r="B494" s="44"/>
      <c r="C494" s="44"/>
      <c r="D494" s="21"/>
      <c r="E494" s="21"/>
      <c r="F494" s="44"/>
      <c r="G494" s="21"/>
      <c r="H494" s="44"/>
      <c r="I494" s="44"/>
      <c r="J494" s="44"/>
      <c r="K494" s="21"/>
      <c r="L494" s="44"/>
      <c r="M494" s="44"/>
      <c r="N494" s="44"/>
      <c r="O494" s="44"/>
      <c r="P494" s="44"/>
      <c r="Q494" s="44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idden="1">
      <c r="A495" s="104" t="s">
        <v>59</v>
      </c>
      <c r="B495" s="44"/>
      <c r="C495" s="100"/>
      <c r="D495" s="21"/>
      <c r="E495" s="21"/>
      <c r="F495" s="44"/>
      <c r="G495" s="21"/>
      <c r="H495" s="44"/>
      <c r="I495" s="44"/>
      <c r="J495" s="44"/>
      <c r="K495" s="21"/>
      <c r="L495" s="44"/>
      <c r="M495" s="44"/>
      <c r="N495" s="44"/>
      <c r="O495" s="44"/>
      <c r="P495" s="44"/>
      <c r="Q495" s="44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idden="1">
      <c r="A496" s="104" t="s">
        <v>92</v>
      </c>
      <c r="B496" s="44"/>
      <c r="C496" s="100">
        <v>0</v>
      </c>
      <c r="D496" s="73">
        <v>259</v>
      </c>
      <c r="E496" s="104"/>
      <c r="F496" s="102">
        <f t="shared" ref="F496:F498" si="68">ROUND(D496*$C496,0)</f>
        <v>0</v>
      </c>
      <c r="G496" s="73">
        <v>259</v>
      </c>
      <c r="H496" s="104"/>
      <c r="I496" s="102">
        <f>ROUND(E496*$C496,0)</f>
        <v>0</v>
      </c>
      <c r="J496" s="102"/>
      <c r="K496" s="121">
        <v>259</v>
      </c>
      <c r="L496" s="102"/>
      <c r="M496" s="102">
        <f>ROUND(I496*$C496,0)</f>
        <v>0</v>
      </c>
      <c r="N496" s="102"/>
      <c r="O496" s="102"/>
      <c r="P496" s="102"/>
      <c r="Q496" s="10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3" hidden="1">
      <c r="A497" s="104" t="s">
        <v>93</v>
      </c>
      <c r="B497" s="44"/>
      <c r="C497" s="100">
        <v>0</v>
      </c>
      <c r="D497" s="73">
        <v>96</v>
      </c>
      <c r="E497" s="104"/>
      <c r="F497" s="102">
        <f t="shared" si="68"/>
        <v>0</v>
      </c>
      <c r="G497" s="73">
        <v>96</v>
      </c>
      <c r="H497" s="104"/>
      <c r="I497" s="102">
        <f>ROUND(E497*$C497,0)</f>
        <v>0</v>
      </c>
      <c r="J497" s="102"/>
      <c r="K497" s="121">
        <v>96</v>
      </c>
      <c r="L497" s="102"/>
      <c r="M497" s="102">
        <f>ROUND(I497*$C497,0)</f>
        <v>0</v>
      </c>
      <c r="N497" s="102"/>
      <c r="O497" s="102"/>
      <c r="P497" s="102"/>
      <c r="Q497" s="10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3" hidden="1">
      <c r="A498" s="104" t="s">
        <v>94</v>
      </c>
      <c r="B498" s="44"/>
      <c r="C498" s="100">
        <v>0</v>
      </c>
      <c r="D498" s="73">
        <v>192</v>
      </c>
      <c r="E498" s="106"/>
      <c r="F498" s="102">
        <f t="shared" si="68"/>
        <v>0</v>
      </c>
      <c r="G498" s="73">
        <v>192</v>
      </c>
      <c r="H498" s="106"/>
      <c r="I498" s="102">
        <f>ROUND(E498*$C498,0)</f>
        <v>0</v>
      </c>
      <c r="J498" s="102"/>
      <c r="K498" s="121">
        <v>192</v>
      </c>
      <c r="L498" s="102"/>
      <c r="M498" s="102">
        <f>ROUND(I498*$C498,0)</f>
        <v>0</v>
      </c>
      <c r="N498" s="102"/>
      <c r="O498" s="102"/>
      <c r="P498" s="102"/>
      <c r="Q498" s="10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3" hidden="1">
      <c r="A499" s="104" t="s">
        <v>60</v>
      </c>
      <c r="B499" s="44"/>
      <c r="C499" s="100">
        <f>SUM(C496:C498)</f>
        <v>0</v>
      </c>
      <c r="D499" s="73"/>
      <c r="E499" s="104"/>
      <c r="F499" s="102"/>
      <c r="G499" s="73"/>
      <c r="H499" s="104"/>
      <c r="I499" s="102"/>
      <c r="J499" s="102"/>
      <c r="K499" s="121"/>
      <c r="L499" s="102"/>
      <c r="M499" s="102"/>
      <c r="N499" s="102"/>
      <c r="O499" s="102"/>
      <c r="P499" s="102"/>
      <c r="Q499" s="10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3" hidden="1">
      <c r="A500" s="104" t="s">
        <v>93</v>
      </c>
      <c r="B500" s="44"/>
      <c r="C500" s="100">
        <v>0</v>
      </c>
      <c r="D500" s="73">
        <v>1.7</v>
      </c>
      <c r="E500" s="104" t="s">
        <v>14</v>
      </c>
      <c r="F500" s="102">
        <f>ROUND(D500*$C500,0)</f>
        <v>0</v>
      </c>
      <c r="G500" s="73">
        <v>1.76</v>
      </c>
      <c r="H500" s="104" t="s">
        <v>14</v>
      </c>
      <c r="I500" s="102">
        <f>ROUND(E500*$C500,0)</f>
        <v>0</v>
      </c>
      <c r="J500" s="102"/>
      <c r="K500" s="121">
        <v>1.76</v>
      </c>
      <c r="L500" s="102"/>
      <c r="M500" s="102">
        <f>ROUND(I500*$C500,0)</f>
        <v>0</v>
      </c>
      <c r="N500" s="102"/>
      <c r="O500" s="102"/>
      <c r="P500" s="102"/>
      <c r="Q500" s="10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3" hidden="1">
      <c r="A501" s="104" t="s">
        <v>94</v>
      </c>
      <c r="B501" s="44"/>
      <c r="C501" s="100">
        <v>0</v>
      </c>
      <c r="D501" s="73">
        <v>1.39</v>
      </c>
      <c r="E501" s="104" t="s">
        <v>14</v>
      </c>
      <c r="F501" s="102">
        <f>ROUND(D501*$C501,0)</f>
        <v>0</v>
      </c>
      <c r="G501" s="73">
        <v>1.44</v>
      </c>
      <c r="H501" s="104" t="s">
        <v>14</v>
      </c>
      <c r="I501" s="102">
        <f>ROUND(E501*$C501,0)</f>
        <v>0</v>
      </c>
      <c r="J501" s="102"/>
      <c r="K501" s="121">
        <v>1.44</v>
      </c>
      <c r="L501" s="102"/>
      <c r="M501" s="102">
        <f>ROUND(I501*$C501,0)</f>
        <v>0</v>
      </c>
      <c r="N501" s="102"/>
      <c r="O501" s="102"/>
      <c r="P501" s="102"/>
      <c r="Q501" s="10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3" hidden="1">
      <c r="A502" s="37" t="s">
        <v>95</v>
      </c>
      <c r="B502" s="44"/>
      <c r="C502" s="100"/>
      <c r="D502" s="73"/>
      <c r="E502" s="104"/>
      <c r="F502" s="102"/>
      <c r="G502" s="73"/>
      <c r="H502" s="104"/>
      <c r="I502" s="102"/>
      <c r="J502" s="102"/>
      <c r="K502" s="121"/>
      <c r="L502" s="102"/>
      <c r="M502" s="102"/>
      <c r="N502" s="102"/>
      <c r="O502" s="102"/>
      <c r="P502" s="102"/>
      <c r="Q502" s="10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3" hidden="1">
      <c r="A503" s="37" t="s">
        <v>96</v>
      </c>
      <c r="B503" s="44"/>
      <c r="C503" s="100">
        <v>0</v>
      </c>
      <c r="D503" s="73">
        <v>4.4400000000000004</v>
      </c>
      <c r="E503" s="104"/>
      <c r="F503" s="102">
        <f>ROUND(D503*$C503,0)</f>
        <v>0</v>
      </c>
      <c r="G503" s="73">
        <v>5.37</v>
      </c>
      <c r="H503" s="104"/>
      <c r="I503" s="102">
        <f>ROUND(E503*$C503,0)</f>
        <v>0</v>
      </c>
      <c r="J503" s="102"/>
      <c r="K503" s="121">
        <v>5.37</v>
      </c>
      <c r="L503" s="102"/>
      <c r="M503" s="102">
        <f>ROUND(I503*$C503,0)</f>
        <v>0</v>
      </c>
      <c r="N503" s="102"/>
      <c r="O503" s="102"/>
      <c r="P503" s="102"/>
      <c r="Q503" s="10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3" hidden="1">
      <c r="A504" s="104" t="s">
        <v>97</v>
      </c>
      <c r="B504" s="44"/>
      <c r="C504" s="100"/>
      <c r="D504" s="149"/>
      <c r="E504" s="102"/>
      <c r="F504" s="102"/>
      <c r="G504" s="149"/>
      <c r="H504" s="102"/>
      <c r="I504" s="102"/>
      <c r="J504" s="102"/>
      <c r="K504" s="121"/>
      <c r="L504" s="102"/>
      <c r="M504" s="102"/>
      <c r="N504" s="102"/>
      <c r="O504" s="102"/>
      <c r="P504" s="102"/>
      <c r="Q504" s="10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3" hidden="1">
      <c r="A505" s="104" t="s">
        <v>98</v>
      </c>
      <c r="B505" s="44"/>
      <c r="C505" s="100">
        <v>0</v>
      </c>
      <c r="D505" s="122">
        <v>5.2939999999999996</v>
      </c>
      <c r="E505" s="102" t="s">
        <v>15</v>
      </c>
      <c r="F505" s="102">
        <f>ROUND($C505*D505/100,0)</f>
        <v>0</v>
      </c>
      <c r="G505" s="122">
        <v>5.6790000000000003</v>
      </c>
      <c r="H505" s="102" t="s">
        <v>15</v>
      </c>
      <c r="I505" s="102">
        <f>ROUND($C505*E505/100,0)</f>
        <v>0</v>
      </c>
      <c r="J505" s="102"/>
      <c r="K505" s="122">
        <v>5.6790000000000003</v>
      </c>
      <c r="L505" s="102"/>
      <c r="M505" s="102">
        <f>ROUND($C505*I505/100,0)</f>
        <v>0</v>
      </c>
      <c r="N505" s="102"/>
      <c r="O505" s="102"/>
      <c r="P505" s="102"/>
      <c r="Q505" s="10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3" hidden="1">
      <c r="A506" s="104" t="s">
        <v>64</v>
      </c>
      <c r="B506" s="44"/>
      <c r="C506" s="100">
        <v>0</v>
      </c>
      <c r="D506" s="122">
        <v>4.8520000000000003</v>
      </c>
      <c r="E506" s="102" t="s">
        <v>15</v>
      </c>
      <c r="F506" s="102">
        <f>ROUND($C506*D506/100,0)</f>
        <v>0</v>
      </c>
      <c r="G506" s="122">
        <v>5.2</v>
      </c>
      <c r="H506" s="102" t="s">
        <v>15</v>
      </c>
      <c r="I506" s="102">
        <f>ROUND($C506*E506/100,0)</f>
        <v>0</v>
      </c>
      <c r="J506" s="102"/>
      <c r="K506" s="122">
        <v>5.2</v>
      </c>
      <c r="L506" s="102"/>
      <c r="M506" s="102">
        <f>ROUND($C506*I506/100,0)</f>
        <v>0</v>
      </c>
      <c r="N506" s="102"/>
      <c r="O506" s="102"/>
      <c r="P506" s="102"/>
      <c r="Q506" s="10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3" hidden="1">
      <c r="A507" s="104" t="s">
        <v>65</v>
      </c>
      <c r="B507" s="44"/>
      <c r="C507" s="100">
        <v>0</v>
      </c>
      <c r="D507" s="123">
        <v>56</v>
      </c>
      <c r="E507" s="102" t="s">
        <v>15</v>
      </c>
      <c r="F507" s="102">
        <f>ROUND(D507*$C507/100,0)</f>
        <v>0</v>
      </c>
      <c r="G507" s="150">
        <v>56</v>
      </c>
      <c r="H507" s="102" t="s">
        <v>15</v>
      </c>
      <c r="I507" s="102">
        <f>ROUND(E507*$C507/100,0)</f>
        <v>0</v>
      </c>
      <c r="J507" s="102"/>
      <c r="K507" s="150">
        <v>56</v>
      </c>
      <c r="L507" s="102"/>
      <c r="M507" s="102">
        <f>ROUND(I507*$C507/100,0)</f>
        <v>0</v>
      </c>
      <c r="N507" s="102"/>
      <c r="O507" s="102"/>
      <c r="P507" s="102"/>
      <c r="Q507" s="10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3" hidden="1">
      <c r="A508" s="104" t="s">
        <v>99</v>
      </c>
      <c r="B508" s="44"/>
      <c r="C508" s="100">
        <v>0</v>
      </c>
      <c r="D508" s="151">
        <v>56</v>
      </c>
      <c r="E508" s="102"/>
      <c r="F508" s="102">
        <f>ROUND($C508*D508/100,0)</f>
        <v>0</v>
      </c>
      <c r="G508" s="152">
        <v>0.06</v>
      </c>
      <c r="H508" s="102" t="s">
        <v>15</v>
      </c>
      <c r="I508" s="102">
        <f>ROUND($C508*E508/100,0)</f>
        <v>0</v>
      </c>
      <c r="J508" s="102"/>
      <c r="K508" s="161">
        <v>0.06</v>
      </c>
      <c r="L508" s="102"/>
      <c r="M508" s="102">
        <f>ROUND($C508*I508/100,0)</f>
        <v>0</v>
      </c>
      <c r="N508" s="102"/>
      <c r="O508" s="102"/>
      <c r="P508" s="102"/>
      <c r="Q508" s="10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3" s="26" customFormat="1" hidden="1">
      <c r="A509" s="25" t="s">
        <v>100</v>
      </c>
      <c r="C509" s="27">
        <f>C505+C506</f>
        <v>0</v>
      </c>
      <c r="D509" s="24"/>
      <c r="E509" s="28"/>
      <c r="F509" s="29"/>
      <c r="G509" s="24">
        <v>0</v>
      </c>
      <c r="H509" s="28"/>
      <c r="I509" s="29"/>
      <c r="J509" s="29"/>
      <c r="K509" s="388">
        <v>0</v>
      </c>
      <c r="L509" s="29"/>
      <c r="M509" s="29"/>
      <c r="N509" s="29"/>
      <c r="O509" s="29"/>
      <c r="P509" s="29"/>
      <c r="Q509" s="29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G509" s="32"/>
    </row>
    <row r="510" spans="1:33" s="26" customFormat="1" hidden="1">
      <c r="A510" s="25" t="s">
        <v>101</v>
      </c>
      <c r="C510" s="27">
        <f>C506+C507</f>
        <v>0</v>
      </c>
      <c r="D510" s="24"/>
      <c r="E510" s="28"/>
      <c r="F510" s="29"/>
      <c r="G510" s="24">
        <v>0</v>
      </c>
      <c r="H510" s="28"/>
      <c r="I510" s="29"/>
      <c r="J510" s="29"/>
      <c r="K510" s="388">
        <v>0</v>
      </c>
      <c r="L510" s="29"/>
      <c r="M510" s="29"/>
      <c r="N510" s="29"/>
      <c r="O510" s="29"/>
      <c r="P510" s="29"/>
      <c r="Q510" s="29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G510" s="32"/>
    </row>
    <row r="511" spans="1:33" hidden="1">
      <c r="A511" s="154" t="s">
        <v>72</v>
      </c>
      <c r="B511" s="44" t="s">
        <v>14</v>
      </c>
      <c r="C511" s="100"/>
      <c r="D511" s="119">
        <v>-0.01</v>
      </c>
      <c r="E511" s="155"/>
      <c r="F511" s="155"/>
      <c r="G511" s="119">
        <v>-0.01</v>
      </c>
      <c r="H511" s="155"/>
      <c r="I511" s="155"/>
      <c r="J511" s="155"/>
      <c r="K511" s="119">
        <v>-0.01</v>
      </c>
      <c r="L511" s="155"/>
      <c r="M511" s="155"/>
      <c r="N511" s="155"/>
      <c r="O511" s="155"/>
      <c r="P511" s="155"/>
      <c r="Q511" s="155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3" hidden="1">
      <c r="A512" s="104" t="s">
        <v>92</v>
      </c>
      <c r="B512" s="44"/>
      <c r="C512" s="100">
        <v>0</v>
      </c>
      <c r="D512" s="73">
        <v>259</v>
      </c>
      <c r="E512" s="104"/>
      <c r="F512" s="102">
        <f t="shared" ref="F512:F517" si="69">ROUND(D512*$C512*$D$511,0)</f>
        <v>0</v>
      </c>
      <c r="G512" s="73">
        <v>259</v>
      </c>
      <c r="H512" s="104"/>
      <c r="I512" s="102">
        <f t="shared" ref="I512:I517" si="70">ROUND(E512*$C512*$D$511,0)</f>
        <v>0</v>
      </c>
      <c r="J512" s="102"/>
      <c r="K512" s="121">
        <v>259</v>
      </c>
      <c r="L512" s="102"/>
      <c r="M512" s="102">
        <f t="shared" ref="M512:M517" si="71">ROUND(I512*$C512*$D$511,0)</f>
        <v>0</v>
      </c>
      <c r="N512" s="102"/>
      <c r="O512" s="102"/>
      <c r="P512" s="102"/>
      <c r="Q512" s="10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3" hidden="1">
      <c r="A513" s="104" t="s">
        <v>93</v>
      </c>
      <c r="B513" s="44"/>
      <c r="C513" s="100">
        <v>0</v>
      </c>
      <c r="D513" s="73">
        <v>96</v>
      </c>
      <c r="E513" s="104"/>
      <c r="F513" s="102">
        <f t="shared" si="69"/>
        <v>0</v>
      </c>
      <c r="G513" s="73">
        <v>96</v>
      </c>
      <c r="H513" s="104"/>
      <c r="I513" s="102">
        <f t="shared" si="70"/>
        <v>0</v>
      </c>
      <c r="J513" s="102"/>
      <c r="K513" s="121">
        <v>96</v>
      </c>
      <c r="L513" s="102"/>
      <c r="M513" s="102">
        <f t="shared" si="71"/>
        <v>0</v>
      </c>
      <c r="N513" s="102"/>
      <c r="O513" s="102"/>
      <c r="P513" s="102"/>
      <c r="Q513" s="10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3" hidden="1">
      <c r="A514" s="104" t="s">
        <v>94</v>
      </c>
      <c r="B514" s="44"/>
      <c r="C514" s="100">
        <v>0</v>
      </c>
      <c r="D514" s="73">
        <v>192</v>
      </c>
      <c r="E514" s="106"/>
      <c r="F514" s="102">
        <f t="shared" si="69"/>
        <v>0</v>
      </c>
      <c r="G514" s="73">
        <v>192</v>
      </c>
      <c r="H514" s="106"/>
      <c r="I514" s="102">
        <f t="shared" si="70"/>
        <v>0</v>
      </c>
      <c r="J514" s="102"/>
      <c r="K514" s="121">
        <v>192</v>
      </c>
      <c r="L514" s="102"/>
      <c r="M514" s="102">
        <f t="shared" si="71"/>
        <v>0</v>
      </c>
      <c r="N514" s="102"/>
      <c r="O514" s="102"/>
      <c r="P514" s="102"/>
      <c r="Q514" s="10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3" hidden="1">
      <c r="A515" s="104" t="s">
        <v>93</v>
      </c>
      <c r="B515" s="44"/>
      <c r="C515" s="100">
        <v>0</v>
      </c>
      <c r="D515" s="73">
        <v>1.7</v>
      </c>
      <c r="E515" s="104" t="s">
        <v>14</v>
      </c>
      <c r="F515" s="102">
        <f t="shared" si="69"/>
        <v>0</v>
      </c>
      <c r="G515" s="73">
        <v>1.76</v>
      </c>
      <c r="H515" s="104" t="s">
        <v>14</v>
      </c>
      <c r="I515" s="102">
        <f t="shared" si="70"/>
        <v>0</v>
      </c>
      <c r="J515" s="102"/>
      <c r="K515" s="121">
        <v>1.76</v>
      </c>
      <c r="L515" s="102"/>
      <c r="M515" s="102">
        <f t="shared" si="71"/>
        <v>0</v>
      </c>
      <c r="N515" s="102"/>
      <c r="O515" s="102"/>
      <c r="P515" s="102"/>
      <c r="Q515" s="10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3" hidden="1">
      <c r="A516" s="104" t="s">
        <v>94</v>
      </c>
      <c r="B516" s="44"/>
      <c r="C516" s="100">
        <v>0</v>
      </c>
      <c r="D516" s="73">
        <v>1.39</v>
      </c>
      <c r="E516" s="104" t="s">
        <v>14</v>
      </c>
      <c r="F516" s="102">
        <f t="shared" si="69"/>
        <v>0</v>
      </c>
      <c r="G516" s="73">
        <v>1.44</v>
      </c>
      <c r="H516" s="104" t="s">
        <v>14</v>
      </c>
      <c r="I516" s="102">
        <f t="shared" si="70"/>
        <v>0</v>
      </c>
      <c r="J516" s="102"/>
      <c r="K516" s="121">
        <v>1.44</v>
      </c>
      <c r="L516" s="102"/>
      <c r="M516" s="102">
        <f t="shared" si="71"/>
        <v>0</v>
      </c>
      <c r="N516" s="102"/>
      <c r="O516" s="102"/>
      <c r="P516" s="102"/>
      <c r="Q516" s="10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3" hidden="1">
      <c r="A517" s="37" t="s">
        <v>96</v>
      </c>
      <c r="B517" s="44"/>
      <c r="C517" s="100">
        <v>0</v>
      </c>
      <c r="D517" s="73">
        <v>4.4400000000000004</v>
      </c>
      <c r="E517" s="104"/>
      <c r="F517" s="102">
        <f t="shared" si="69"/>
        <v>0</v>
      </c>
      <c r="G517" s="73">
        <v>5.37</v>
      </c>
      <c r="H517" s="104"/>
      <c r="I517" s="102">
        <f t="shared" si="70"/>
        <v>0</v>
      </c>
      <c r="J517" s="102"/>
      <c r="K517" s="121">
        <v>5.37</v>
      </c>
      <c r="L517" s="102"/>
      <c r="M517" s="102">
        <f t="shared" si="71"/>
        <v>0</v>
      </c>
      <c r="N517" s="102"/>
      <c r="O517" s="102"/>
      <c r="P517" s="102"/>
      <c r="Q517" s="10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3" hidden="1">
      <c r="A518" s="104" t="s">
        <v>98</v>
      </c>
      <c r="B518" s="44"/>
      <c r="C518" s="100">
        <v>0</v>
      </c>
      <c r="D518" s="121">
        <v>0</v>
      </c>
      <c r="E518" s="102" t="s">
        <v>15</v>
      </c>
      <c r="F518" s="102">
        <f>ROUND(D518/100*$C518*D511,0)</f>
        <v>0</v>
      </c>
      <c r="G518" s="121">
        <v>0</v>
      </c>
      <c r="H518" s="102" t="s">
        <v>15</v>
      </c>
      <c r="I518" s="102">
        <f>ROUND(E518/100*$C518*E511,0)</f>
        <v>0</v>
      </c>
      <c r="J518" s="102"/>
      <c r="K518" s="121">
        <v>0</v>
      </c>
      <c r="L518" s="102"/>
      <c r="M518" s="102">
        <f>ROUND(I518/100*$C518*I511,0)</f>
        <v>0</v>
      </c>
      <c r="N518" s="102"/>
      <c r="O518" s="102"/>
      <c r="P518" s="102"/>
      <c r="Q518" s="10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3" hidden="1">
      <c r="A519" s="104" t="s">
        <v>64</v>
      </c>
      <c r="B519" s="44"/>
      <c r="C519" s="100">
        <v>0</v>
      </c>
      <c r="D519" s="156">
        <v>4.8520000000000003</v>
      </c>
      <c r="E519" s="102" t="s">
        <v>15</v>
      </c>
      <c r="F519" s="102">
        <f>ROUND(D519/100*$C519*D511,0)</f>
        <v>0</v>
      </c>
      <c r="G519" s="156">
        <v>5.2</v>
      </c>
      <c r="H519" s="102" t="s">
        <v>15</v>
      </c>
      <c r="I519" s="102">
        <f>ROUND(E519/100*$C519*E511,0)</f>
        <v>0</v>
      </c>
      <c r="J519" s="102"/>
      <c r="K519" s="156">
        <v>5.2</v>
      </c>
      <c r="L519" s="102"/>
      <c r="M519" s="102">
        <f>ROUND(I519/100*$C519*I511,0)</f>
        <v>0</v>
      </c>
      <c r="N519" s="102"/>
      <c r="O519" s="102"/>
      <c r="P519" s="102"/>
      <c r="Q519" s="10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3" hidden="1">
      <c r="A520" s="37" t="s">
        <v>102</v>
      </c>
      <c r="B520" s="44"/>
      <c r="C520" s="100">
        <v>0</v>
      </c>
      <c r="D520" s="123">
        <v>56</v>
      </c>
      <c r="E520" s="102" t="s">
        <v>15</v>
      </c>
      <c r="F520" s="102">
        <f>ROUND(D520*$C520*$D$511,0)</f>
        <v>0</v>
      </c>
      <c r="G520" s="158">
        <v>56</v>
      </c>
      <c r="H520" s="102" t="s">
        <v>15</v>
      </c>
      <c r="I520" s="102">
        <f>ROUND(E520*$C520*$D$511,0)</f>
        <v>0</v>
      </c>
      <c r="J520" s="102"/>
      <c r="K520" s="158">
        <v>56</v>
      </c>
      <c r="L520" s="102"/>
      <c r="M520" s="102">
        <f>ROUND(I520*$C520*$D$511,0)</f>
        <v>0</v>
      </c>
      <c r="N520" s="102"/>
      <c r="O520" s="102"/>
      <c r="P520" s="102"/>
      <c r="Q520" s="10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3" hidden="1">
      <c r="A521" s="37" t="s">
        <v>103</v>
      </c>
      <c r="B521" s="44"/>
      <c r="C521" s="100">
        <v>0</v>
      </c>
      <c r="D521" s="160">
        <v>0.06</v>
      </c>
      <c r="E521" s="102" t="s">
        <v>15</v>
      </c>
      <c r="F521" s="102">
        <f>ROUND(D521/100*$C521*D511,0)</f>
        <v>0</v>
      </c>
      <c r="G521" s="161">
        <v>0.06</v>
      </c>
      <c r="H521" s="102" t="s">
        <v>15</v>
      </c>
      <c r="I521" s="102">
        <f>ROUND(E521/100*$C521*E511,0)</f>
        <v>0</v>
      </c>
      <c r="J521" s="102"/>
      <c r="K521" s="161">
        <v>0.06</v>
      </c>
      <c r="L521" s="102"/>
      <c r="M521" s="102">
        <f>ROUND(I521/100*$C521*I511,0)</f>
        <v>0</v>
      </c>
      <c r="N521" s="102"/>
      <c r="O521" s="102"/>
      <c r="P521" s="102"/>
      <c r="Q521" s="10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3" hidden="1">
      <c r="A522" s="104" t="s">
        <v>104</v>
      </c>
      <c r="B522" s="44"/>
      <c r="C522" s="100">
        <v>0</v>
      </c>
      <c r="D522" s="121">
        <v>60</v>
      </c>
      <c r="E522" s="155" t="s">
        <v>14</v>
      </c>
      <c r="F522" s="102">
        <f>ROUND(D522*$C522,0)</f>
        <v>0</v>
      </c>
      <c r="G522" s="121">
        <v>60</v>
      </c>
      <c r="H522" s="162" t="s">
        <v>14</v>
      </c>
      <c r="I522" s="102">
        <f>ROUND(E522*$C522,0)</f>
        <v>0</v>
      </c>
      <c r="J522" s="102"/>
      <c r="K522" s="121">
        <v>60</v>
      </c>
      <c r="L522" s="102"/>
      <c r="M522" s="102">
        <f>ROUND(I522*$C522,0)</f>
        <v>0</v>
      </c>
      <c r="N522" s="102"/>
      <c r="O522" s="102"/>
      <c r="P522" s="102"/>
      <c r="Q522" s="10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3" hidden="1">
      <c r="A523" s="104" t="s">
        <v>105</v>
      </c>
      <c r="B523" s="44"/>
      <c r="C523" s="100">
        <v>0</v>
      </c>
      <c r="D523" s="123">
        <v>-30</v>
      </c>
      <c r="E523" s="102" t="s">
        <v>15</v>
      </c>
      <c r="F523" s="102">
        <f>ROUND(D523*$C523*$D$511,0)</f>
        <v>0</v>
      </c>
      <c r="G523" s="123">
        <v>-30</v>
      </c>
      <c r="H523" s="102" t="s">
        <v>15</v>
      </c>
      <c r="I523" s="102">
        <f>ROUND(E523*$C523*$D$511,0)</f>
        <v>0</v>
      </c>
      <c r="J523" s="102"/>
      <c r="K523" s="123">
        <v>-30</v>
      </c>
      <c r="L523" s="102"/>
      <c r="M523" s="102">
        <f>ROUND(I523*$C523*$D$511,0)</f>
        <v>0</v>
      </c>
      <c r="N523" s="102"/>
      <c r="O523" s="102"/>
      <c r="P523" s="102"/>
      <c r="Q523" s="10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3" hidden="1">
      <c r="A524" s="37" t="s">
        <v>106</v>
      </c>
      <c r="B524" s="44"/>
      <c r="C524" s="100">
        <v>0</v>
      </c>
      <c r="D524" s="121">
        <v>2.2200000000000002</v>
      </c>
      <c r="E524" s="102"/>
      <c r="F524" s="102"/>
      <c r="G524" s="121">
        <v>2.6850000000000001</v>
      </c>
      <c r="H524" s="102"/>
      <c r="I524" s="102"/>
      <c r="J524" s="102"/>
      <c r="K524" s="121">
        <v>2.6850000000000001</v>
      </c>
      <c r="L524" s="102"/>
      <c r="M524" s="102"/>
      <c r="N524" s="102"/>
      <c r="O524" s="102"/>
      <c r="P524" s="102"/>
      <c r="Q524" s="10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3" hidden="1">
      <c r="A525" s="37" t="s">
        <v>107</v>
      </c>
      <c r="B525" s="44"/>
      <c r="C525" s="100">
        <v>0</v>
      </c>
      <c r="D525" s="121">
        <v>17.760000000000002</v>
      </c>
      <c r="E525" s="102"/>
      <c r="F525" s="102"/>
      <c r="G525" s="121">
        <v>21.48</v>
      </c>
      <c r="H525" s="102"/>
      <c r="I525" s="102"/>
      <c r="J525" s="102"/>
      <c r="K525" s="121">
        <v>21.48</v>
      </c>
      <c r="L525" s="102"/>
      <c r="M525" s="102"/>
      <c r="N525" s="102"/>
      <c r="O525" s="102"/>
      <c r="P525" s="102"/>
      <c r="Q525" s="10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3" hidden="1">
      <c r="A526" s="3" t="s">
        <v>108</v>
      </c>
      <c r="B526" s="69"/>
      <c r="C526" s="100">
        <v>0</v>
      </c>
      <c r="D526" s="122">
        <v>19.408000000000001</v>
      </c>
      <c r="E526" s="102" t="s">
        <v>15</v>
      </c>
      <c r="F526" s="102">
        <f>ROUND($C526*D526/100,0)</f>
        <v>0</v>
      </c>
      <c r="G526" s="122">
        <v>20.8</v>
      </c>
      <c r="H526" s="102" t="s">
        <v>15</v>
      </c>
      <c r="I526" s="102">
        <f>ROUND($C526*E526/100,0)</f>
        <v>0</v>
      </c>
      <c r="J526" s="102"/>
      <c r="K526" s="122">
        <v>20.8</v>
      </c>
      <c r="L526" s="102"/>
      <c r="M526" s="102">
        <f>ROUND($C526*I526/100,0)</f>
        <v>0</v>
      </c>
      <c r="N526" s="102"/>
      <c r="O526" s="102"/>
      <c r="P526" s="102"/>
      <c r="Q526" s="10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3" s="26" customFormat="1" hidden="1">
      <c r="A527" s="25" t="s">
        <v>100</v>
      </c>
      <c r="C527" s="27">
        <f>C518+C519</f>
        <v>0</v>
      </c>
      <c r="D527" s="24"/>
      <c r="E527" s="28"/>
      <c r="F527" s="29"/>
      <c r="G527" s="24">
        <v>0</v>
      </c>
      <c r="H527" s="28"/>
      <c r="I527" s="29"/>
      <c r="J527" s="29"/>
      <c r="K527" s="388">
        <v>0</v>
      </c>
      <c r="L527" s="29"/>
      <c r="M527" s="29"/>
      <c r="N527" s="29"/>
      <c r="O527" s="29"/>
      <c r="P527" s="29"/>
      <c r="Q527" s="29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G527" s="32"/>
    </row>
    <row r="528" spans="1:33" s="26" customFormat="1" hidden="1">
      <c r="A528" s="25" t="s">
        <v>101</v>
      </c>
      <c r="C528" s="27">
        <f>C519+C520</f>
        <v>0</v>
      </c>
      <c r="D528" s="24"/>
      <c r="E528" s="28"/>
      <c r="F528" s="29"/>
      <c r="G528" s="24">
        <v>0</v>
      </c>
      <c r="H528" s="28"/>
      <c r="I528" s="29"/>
      <c r="J528" s="29"/>
      <c r="K528" s="388">
        <v>0</v>
      </c>
      <c r="L528" s="29"/>
      <c r="M528" s="29"/>
      <c r="N528" s="29"/>
      <c r="O528" s="29"/>
      <c r="P528" s="29"/>
      <c r="Q528" s="29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G528" s="32"/>
    </row>
    <row r="529" spans="1:31" hidden="1">
      <c r="A529" s="44" t="s">
        <v>44</v>
      </c>
      <c r="B529" s="44"/>
      <c r="C529" s="100">
        <f>SUM(C505:C506)</f>
        <v>0</v>
      </c>
      <c r="D529" s="111"/>
      <c r="E529" s="21"/>
      <c r="F529" s="21">
        <f>SUM(F496:F526)</f>
        <v>0</v>
      </c>
      <c r="G529" s="111"/>
      <c r="H529" s="104"/>
      <c r="I529" s="21">
        <f>SUM(I496:I526)</f>
        <v>0</v>
      </c>
      <c r="J529" s="21"/>
      <c r="K529" s="402"/>
      <c r="L529" s="21"/>
      <c r="M529" s="21">
        <f>SUM(M496:M526)</f>
        <v>0</v>
      </c>
      <c r="N529" s="21"/>
      <c r="O529" s="21"/>
      <c r="P529" s="21"/>
      <c r="Q529" s="21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idden="1">
      <c r="A530" s="44" t="s">
        <v>18</v>
      </c>
      <c r="B530" s="44"/>
      <c r="C530" s="146">
        <v>0</v>
      </c>
      <c r="D530" s="37"/>
      <c r="E530" s="37"/>
      <c r="F530" s="35">
        <v>0</v>
      </c>
      <c r="G530" s="37"/>
      <c r="H530" s="37"/>
      <c r="I530" s="35">
        <v>0</v>
      </c>
      <c r="J530" s="36"/>
      <c r="K530" s="138"/>
      <c r="L530" s="36"/>
      <c r="M530" s="35">
        <v>0</v>
      </c>
      <c r="N530" s="36"/>
      <c r="O530" s="36"/>
      <c r="P530" s="36"/>
      <c r="Q530" s="36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6.5" hidden="1" thickBot="1">
      <c r="A531" s="44" t="s">
        <v>45</v>
      </c>
      <c r="B531" s="44"/>
      <c r="C531" s="163">
        <f>SUM(C529:C530)</f>
        <v>0</v>
      </c>
      <c r="D531" s="144"/>
      <c r="E531" s="130"/>
      <c r="F531" s="131">
        <f>SUM(F529:F530)</f>
        <v>0</v>
      </c>
      <c r="G531" s="144"/>
      <c r="H531" s="132"/>
      <c r="I531" s="131">
        <f>SUM(I529:I530)</f>
        <v>0</v>
      </c>
      <c r="J531" s="131"/>
      <c r="K531" s="144"/>
      <c r="L531" s="131"/>
      <c r="M531" s="131">
        <f>SUM(M529:M530)</f>
        <v>0</v>
      </c>
      <c r="N531" s="131"/>
      <c r="O531" s="131"/>
      <c r="P531" s="131"/>
      <c r="Q531" s="131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>
      <c r="A532" s="44"/>
      <c r="B532" s="164"/>
      <c r="C532" s="53"/>
      <c r="D532" s="124"/>
      <c r="E532" s="21"/>
      <c r="F532" s="21"/>
      <c r="G532" s="124"/>
      <c r="H532" s="44"/>
      <c r="I532" s="21"/>
      <c r="J532" s="21"/>
      <c r="K532" s="72"/>
      <c r="L532" s="21"/>
      <c r="M532" s="21"/>
      <c r="N532" s="21"/>
      <c r="O532" s="21"/>
      <c r="P532" s="21"/>
      <c r="Q532" s="21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>
      <c r="A533" s="52" t="s">
        <v>110</v>
      </c>
      <c r="B533" s="44"/>
      <c r="C533" s="44"/>
      <c r="D533" s="21"/>
      <c r="E533" s="21"/>
      <c r="F533" s="44" t="s">
        <v>14</v>
      </c>
      <c r="G533" s="21"/>
      <c r="H533" s="44"/>
      <c r="I533" s="44"/>
      <c r="J533" s="44"/>
      <c r="K533" s="21"/>
      <c r="L533" s="44"/>
      <c r="M533" s="44"/>
      <c r="N533" s="44"/>
      <c r="O533" s="54" t="s">
        <v>111</v>
      </c>
      <c r="P533" s="384" t="s">
        <v>351</v>
      </c>
      <c r="Q533" s="384" t="s">
        <v>350</v>
      </c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>
      <c r="A534" s="37" t="s">
        <v>112</v>
      </c>
      <c r="B534" s="44"/>
      <c r="C534" s="44"/>
      <c r="D534" s="21"/>
      <c r="E534" s="21"/>
      <c r="F534" s="44"/>
      <c r="G534" s="21"/>
      <c r="H534" s="44"/>
      <c r="I534" s="44"/>
      <c r="J534" s="44"/>
      <c r="K534" s="21"/>
      <c r="L534" s="44"/>
      <c r="M534" s="44"/>
      <c r="N534" s="44"/>
      <c r="O534" s="55" t="s">
        <v>25</v>
      </c>
      <c r="P534" s="56">
        <f>I571</f>
        <v>73313049.390272826</v>
      </c>
      <c r="Q534" s="56">
        <f>M571</f>
        <v>75033954.390272826</v>
      </c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>
      <c r="A535" s="104"/>
      <c r="B535" s="44"/>
      <c r="C535" s="44"/>
      <c r="D535" s="21"/>
      <c r="E535" s="21"/>
      <c r="F535" s="44"/>
      <c r="G535" s="21"/>
      <c r="H535" s="44"/>
      <c r="I535" s="44"/>
      <c r="J535" s="44"/>
      <c r="K535" s="21"/>
      <c r="L535" s="44"/>
      <c r="M535" s="44"/>
      <c r="N535" s="44"/>
      <c r="O535" s="55" t="s">
        <v>26</v>
      </c>
      <c r="P535" s="58">
        <f>SUM(I537:I539,I545,I555:I557,I561)</f>
        <v>1743314</v>
      </c>
      <c r="Q535" s="58">
        <f>SUM(M537:M539,M545,M555:M557,M561)</f>
        <v>1782362</v>
      </c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>
      <c r="A536" s="104" t="s">
        <v>59</v>
      </c>
      <c r="B536" s="44"/>
      <c r="C536" s="100"/>
      <c r="D536" s="21"/>
      <c r="E536" s="21"/>
      <c r="F536" s="44"/>
      <c r="G536" s="21"/>
      <c r="H536" s="44"/>
      <c r="I536" s="44"/>
      <c r="J536" s="44"/>
      <c r="K536" s="21"/>
      <c r="L536" s="44"/>
      <c r="M536" s="44"/>
      <c r="N536" s="44"/>
      <c r="O536" s="60" t="s">
        <v>29</v>
      </c>
      <c r="P536" s="61">
        <f>'NPC Spread'!F33</f>
        <v>27808883.347344801</v>
      </c>
      <c r="Q536" s="387">
        <f>P536</f>
        <v>27808883.347344801</v>
      </c>
      <c r="R536" s="2"/>
      <c r="S536" s="2"/>
      <c r="T536" s="2"/>
      <c r="U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>
      <c r="A537" s="104" t="s">
        <v>92</v>
      </c>
      <c r="B537" s="44"/>
      <c r="C537" s="100">
        <f>C579+C613</f>
        <v>413.66666666666674</v>
      </c>
      <c r="D537" s="59">
        <v>259</v>
      </c>
      <c r="E537" s="104"/>
      <c r="F537" s="102">
        <f>F579+F613</f>
        <v>107139</v>
      </c>
      <c r="G537" s="59">
        <v>264</v>
      </c>
      <c r="H537" s="104"/>
      <c r="I537" s="102">
        <f>I579+I613</f>
        <v>109208</v>
      </c>
      <c r="J537" s="102"/>
      <c r="K537" s="121">
        <v>268</v>
      </c>
      <c r="L537" s="102"/>
      <c r="M537" s="102">
        <f>M579+M613</f>
        <v>110863</v>
      </c>
      <c r="N537" s="102"/>
      <c r="O537" s="64" t="s">
        <v>31</v>
      </c>
      <c r="P537" s="65">
        <f>P534-SUM(P535:P536)</f>
        <v>43760852.042928025</v>
      </c>
      <c r="Q537" s="65">
        <f>Q534-SUM(Q535:Q536)</f>
        <v>45442709.042928025</v>
      </c>
      <c r="V537" s="98"/>
      <c r="W537" s="98"/>
      <c r="Z537" s="2"/>
      <c r="AA537" s="2"/>
      <c r="AB537" s="2"/>
      <c r="AC537" s="2"/>
      <c r="AD537" s="2"/>
      <c r="AE537" s="2"/>
    </row>
    <row r="538" spans="1:31">
      <c r="A538" s="104" t="s">
        <v>93</v>
      </c>
      <c r="B538" s="44"/>
      <c r="C538" s="100">
        <f>C580+C614</f>
        <v>8716.2666666666191</v>
      </c>
      <c r="D538" s="59">
        <v>96</v>
      </c>
      <c r="E538" s="104"/>
      <c r="F538" s="102">
        <f>F580+F614</f>
        <v>836762</v>
      </c>
      <c r="G538" s="59">
        <v>98</v>
      </c>
      <c r="H538" s="104"/>
      <c r="I538" s="102">
        <f>I580+I614</f>
        <v>854194</v>
      </c>
      <c r="J538" s="102"/>
      <c r="K538" s="121">
        <v>100</v>
      </c>
      <c r="L538" s="102"/>
      <c r="M538" s="102">
        <f>M580+M614</f>
        <v>871627</v>
      </c>
      <c r="N538" s="102"/>
      <c r="O538" s="55" t="s">
        <v>33</v>
      </c>
      <c r="P538" s="67">
        <f>C540/12</f>
        <v>1085.852777777774</v>
      </c>
      <c r="Q538" s="386"/>
      <c r="R538" s="23"/>
      <c r="S538" s="62"/>
      <c r="T538" s="23"/>
      <c r="U538" s="23"/>
      <c r="V538" s="62"/>
      <c r="W538" s="62"/>
      <c r="Y538" s="66"/>
      <c r="Z538" s="2"/>
      <c r="AA538" s="2"/>
      <c r="AB538" s="2"/>
      <c r="AC538" s="2"/>
      <c r="AD538" s="2"/>
      <c r="AE538" s="2"/>
    </row>
    <row r="539" spans="1:31">
      <c r="A539" s="104" t="s">
        <v>94</v>
      </c>
      <c r="B539" s="44"/>
      <c r="C539" s="100">
        <f>C581+C615</f>
        <v>3900.3000000000029</v>
      </c>
      <c r="D539" s="59">
        <v>192</v>
      </c>
      <c r="E539" s="106"/>
      <c r="F539" s="102">
        <f>F581+F615</f>
        <v>748857</v>
      </c>
      <c r="G539" s="59">
        <v>195</v>
      </c>
      <c r="H539" s="106"/>
      <c r="I539" s="102">
        <f>I581+I615</f>
        <v>760559</v>
      </c>
      <c r="J539" s="102"/>
      <c r="K539" s="121">
        <v>200</v>
      </c>
      <c r="L539" s="102"/>
      <c r="M539" s="102">
        <f>M581+M615</f>
        <v>780060</v>
      </c>
      <c r="N539" s="102"/>
      <c r="O539" s="55" t="s">
        <v>35</v>
      </c>
      <c r="P539" s="67">
        <f>C571</f>
        <v>928614077.90582776</v>
      </c>
      <c r="Q539" s="386"/>
      <c r="R539" s="23"/>
      <c r="S539" s="62"/>
      <c r="T539" s="23"/>
      <c r="U539" s="23"/>
      <c r="V539" s="62"/>
      <c r="W539" s="62"/>
      <c r="Y539" s="66"/>
      <c r="Z539" s="2"/>
      <c r="AA539" s="2"/>
      <c r="AB539" s="2"/>
      <c r="AC539" s="2"/>
      <c r="AD539" s="2"/>
      <c r="AE539" s="2"/>
    </row>
    <row r="540" spans="1:31">
      <c r="A540" s="104" t="s">
        <v>60</v>
      </c>
      <c r="B540" s="44"/>
      <c r="C540" s="100">
        <f>SUM(C537:C539)</f>
        <v>13030.233333333288</v>
      </c>
      <c r="D540" s="59"/>
      <c r="E540" s="104"/>
      <c r="F540" s="102"/>
      <c r="G540" s="59"/>
      <c r="H540" s="104"/>
      <c r="I540" s="102"/>
      <c r="J540" s="102"/>
      <c r="K540" s="121"/>
      <c r="L540" s="102"/>
      <c r="M540" s="102"/>
      <c r="N540" s="102"/>
      <c r="O540" s="70" t="s">
        <v>37</v>
      </c>
      <c r="P540" s="71">
        <f>P537/P538</f>
        <v>40300.907211828242</v>
      </c>
      <c r="Q540" s="71">
        <f>Q537/P538</f>
        <v>41849.788454681409</v>
      </c>
      <c r="R540" s="23"/>
      <c r="S540" s="62"/>
      <c r="T540" s="23"/>
      <c r="U540" s="23"/>
      <c r="V540" s="62"/>
      <c r="W540" s="62"/>
      <c r="Y540" s="66"/>
      <c r="Z540" s="2"/>
      <c r="AA540" s="2"/>
      <c r="AB540" s="2"/>
      <c r="AC540" s="2"/>
      <c r="AD540" s="2"/>
      <c r="AE540" s="2"/>
    </row>
    <row r="541" spans="1:31">
      <c r="A541" s="104" t="s">
        <v>93</v>
      </c>
      <c r="B541" s="44"/>
      <c r="C541" s="100">
        <f>C583+C617</f>
        <v>1499067</v>
      </c>
      <c r="D541" s="59">
        <v>1.7</v>
      </c>
      <c r="E541" s="104" t="s">
        <v>14</v>
      </c>
      <c r="F541" s="102">
        <f>F583+F617</f>
        <v>2548413</v>
      </c>
      <c r="G541" s="59">
        <v>1.79</v>
      </c>
      <c r="H541" s="104" t="s">
        <v>14</v>
      </c>
      <c r="I541" s="102">
        <f>I583+I617</f>
        <v>2683330</v>
      </c>
      <c r="J541" s="102"/>
      <c r="K541" s="121">
        <v>1.83</v>
      </c>
      <c r="L541" s="102"/>
      <c r="M541" s="102">
        <f>M583+M617</f>
        <v>2743292</v>
      </c>
      <c r="N541" s="102"/>
      <c r="O541" s="70" t="s">
        <v>39</v>
      </c>
      <c r="P541" s="74">
        <f>P537/$P$539</f>
        <v>4.7124906981397159E-2</v>
      </c>
      <c r="Q541" s="74">
        <f>Q537/$P$539</f>
        <v>4.8936054410685388E-2</v>
      </c>
      <c r="R541" s="23"/>
      <c r="S541" s="107"/>
      <c r="T541" s="23"/>
      <c r="U541" s="23"/>
      <c r="V541" s="107"/>
      <c r="W541" s="107"/>
      <c r="Y541" s="2"/>
      <c r="Z541" s="2"/>
      <c r="AA541" s="2"/>
      <c r="AB541" s="2"/>
      <c r="AC541" s="2"/>
      <c r="AD541" s="2"/>
      <c r="AE541" s="2"/>
    </row>
    <row r="542" spans="1:31">
      <c r="A542" s="104" t="s">
        <v>94</v>
      </c>
      <c r="B542" s="44"/>
      <c r="C542" s="100">
        <f>C584+C618</f>
        <v>1976046</v>
      </c>
      <c r="D542" s="59">
        <v>1.39</v>
      </c>
      <c r="E542" s="104" t="s">
        <v>14</v>
      </c>
      <c r="F542" s="102">
        <f>F584+F618</f>
        <v>2746704</v>
      </c>
      <c r="G542" s="59">
        <v>1.46</v>
      </c>
      <c r="H542" s="104" t="s">
        <v>14</v>
      </c>
      <c r="I542" s="102">
        <f>I584+I618</f>
        <v>2885027</v>
      </c>
      <c r="J542" s="102"/>
      <c r="K542" s="121">
        <v>1.5</v>
      </c>
      <c r="L542" s="102"/>
      <c r="M542" s="102">
        <f>M584+M618</f>
        <v>2964069</v>
      </c>
      <c r="N542" s="102"/>
      <c r="O542" s="102"/>
      <c r="P542" s="102"/>
      <c r="Q542" s="102"/>
      <c r="Y542" s="2"/>
      <c r="Z542" s="2"/>
      <c r="AA542" s="2"/>
      <c r="AB542" s="2"/>
      <c r="AC542" s="2"/>
      <c r="AD542" s="2"/>
      <c r="AE542" s="2"/>
    </row>
    <row r="543" spans="1:31">
      <c r="A543" s="37" t="s">
        <v>95</v>
      </c>
      <c r="B543" s="44"/>
      <c r="C543" s="100"/>
      <c r="D543" s="73"/>
      <c r="E543" s="104"/>
      <c r="F543" s="102"/>
      <c r="G543" s="73"/>
      <c r="H543" s="104"/>
      <c r="I543" s="102"/>
      <c r="J543" s="102"/>
      <c r="K543" s="121"/>
      <c r="L543" s="102"/>
      <c r="M543" s="102"/>
      <c r="N543" s="102"/>
      <c r="O543" s="102"/>
      <c r="P543" s="102"/>
      <c r="Q543" s="102"/>
      <c r="Y543" s="2"/>
      <c r="Z543" s="2"/>
      <c r="AA543" s="2"/>
      <c r="AB543" s="2"/>
      <c r="AC543" s="2"/>
      <c r="AD543" s="2"/>
      <c r="AE543" s="2"/>
    </row>
    <row r="544" spans="1:31">
      <c r="A544" s="37" t="s">
        <v>96</v>
      </c>
      <c r="B544" s="44"/>
      <c r="C544" s="100">
        <f>C586+C620</f>
        <v>2642724.5</v>
      </c>
      <c r="D544" s="59">
        <v>4.4400000000000004</v>
      </c>
      <c r="E544" s="104"/>
      <c r="F544" s="102">
        <f>F586+F620</f>
        <v>11733696</v>
      </c>
      <c r="G544" s="59">
        <v>5.47</v>
      </c>
      <c r="H544" s="104"/>
      <c r="I544" s="102">
        <f>I586+I620</f>
        <v>14455703</v>
      </c>
      <c r="J544" s="102"/>
      <c r="K544" s="121">
        <v>5.6</v>
      </c>
      <c r="L544" s="102"/>
      <c r="M544" s="102">
        <f>M586+M620</f>
        <v>14799258</v>
      </c>
      <c r="N544" s="102"/>
      <c r="O544" s="102"/>
      <c r="P544" s="102"/>
      <c r="Q544" s="102"/>
      <c r="Y544" s="2"/>
      <c r="Z544" s="2"/>
      <c r="AA544" s="2"/>
      <c r="AB544" s="2"/>
      <c r="AC544" s="2"/>
      <c r="AD544" s="2"/>
      <c r="AE544" s="2"/>
    </row>
    <row r="545" spans="1:33">
      <c r="A545" s="37" t="s">
        <v>114</v>
      </c>
      <c r="B545" s="44"/>
      <c r="C545" s="100">
        <f>C587+C621</f>
        <v>3580.1666666666692</v>
      </c>
      <c r="D545" s="165">
        <v>4.4400000000000004</v>
      </c>
      <c r="E545" s="104"/>
      <c r="F545" s="102">
        <f>F587+F621</f>
        <v>15896</v>
      </c>
      <c r="G545" s="165">
        <v>5.47</v>
      </c>
      <c r="H545" s="104"/>
      <c r="I545" s="102">
        <f>I587+I621</f>
        <v>19584</v>
      </c>
      <c r="J545" s="102"/>
      <c r="K545" s="121">
        <v>5.6</v>
      </c>
      <c r="L545" s="102"/>
      <c r="M545" s="102">
        <f>M587+M621</f>
        <v>20049</v>
      </c>
      <c r="N545" s="102"/>
      <c r="O545" s="102"/>
      <c r="P545" s="102"/>
      <c r="Q545" s="102"/>
      <c r="Y545" s="2"/>
      <c r="Z545" s="2"/>
      <c r="AA545" s="2"/>
      <c r="AB545" s="2"/>
      <c r="AC545" s="2"/>
      <c r="AD545" s="2"/>
      <c r="AE545" s="2"/>
    </row>
    <row r="546" spans="1:33">
      <c r="A546" s="104" t="s">
        <v>97</v>
      </c>
      <c r="B546" s="44"/>
      <c r="C546" s="100"/>
      <c r="D546" s="59"/>
      <c r="E546" s="104"/>
      <c r="F546" s="102"/>
      <c r="G546" s="59"/>
      <c r="H546" s="104"/>
      <c r="I546" s="102"/>
      <c r="J546" s="102"/>
      <c r="K546" s="121"/>
      <c r="L546" s="102"/>
      <c r="M546" s="102"/>
      <c r="N546" s="102"/>
      <c r="O546" s="102"/>
      <c r="P546" s="102"/>
      <c r="Q546" s="102"/>
      <c r="Y546" s="2"/>
      <c r="Z546" s="2"/>
      <c r="AA546" s="2"/>
      <c r="AB546" s="2"/>
      <c r="AC546" s="2"/>
      <c r="AD546" s="2"/>
      <c r="AE546" s="2"/>
    </row>
    <row r="547" spans="1:33">
      <c r="A547" s="104" t="s">
        <v>98</v>
      </c>
      <c r="B547" s="100"/>
      <c r="C547" s="100">
        <f>C589+C623</f>
        <v>406603312.8503738</v>
      </c>
      <c r="D547" s="166">
        <v>5.2919999999999998</v>
      </c>
      <c r="E547" s="104" t="s">
        <v>15</v>
      </c>
      <c r="F547" s="102">
        <f>F589+F623</f>
        <v>21517447</v>
      </c>
      <c r="G547" s="166">
        <v>5.7730000000000006</v>
      </c>
      <c r="H547" s="104" t="s">
        <v>15</v>
      </c>
      <c r="I547" s="102">
        <f>I589+I623</f>
        <v>23473210</v>
      </c>
      <c r="J547" s="102"/>
      <c r="K547" s="403">
        <v>5.9119999999999999</v>
      </c>
      <c r="L547" s="102"/>
      <c r="M547" s="102">
        <f>M589+M623</f>
        <v>24038388</v>
      </c>
      <c r="N547" s="102"/>
      <c r="O547" s="102"/>
      <c r="P547" s="102"/>
      <c r="Q547" s="102"/>
      <c r="Y547" s="2"/>
      <c r="Z547" s="2"/>
      <c r="AA547" s="2"/>
      <c r="AB547" s="2"/>
      <c r="AC547" s="2"/>
      <c r="AD547" s="2"/>
      <c r="AE547" s="2"/>
    </row>
    <row r="548" spans="1:33">
      <c r="A548" s="104" t="s">
        <v>64</v>
      </c>
      <c r="B548" s="100"/>
      <c r="C548" s="100">
        <f>C590+C624</f>
        <v>515912822.9645322</v>
      </c>
      <c r="D548" s="166">
        <v>4.8499999999999996</v>
      </c>
      <c r="E548" s="104" t="s">
        <v>15</v>
      </c>
      <c r="F548" s="102">
        <f>F590+F624</f>
        <v>25021772</v>
      </c>
      <c r="G548" s="166">
        <v>5.2879999999999994</v>
      </c>
      <c r="H548" s="104" t="s">
        <v>15</v>
      </c>
      <c r="I548" s="102">
        <f>I590+I624</f>
        <v>27281470</v>
      </c>
      <c r="J548" s="102"/>
      <c r="K548" s="403">
        <v>5.41</v>
      </c>
      <c r="L548" s="102"/>
      <c r="M548" s="102">
        <f>M590+M624</f>
        <v>27910884</v>
      </c>
      <c r="N548" s="102"/>
      <c r="O548" s="102"/>
      <c r="P548" s="102"/>
      <c r="Q548" s="102"/>
      <c r="Z548" s="2"/>
      <c r="AA548" s="2"/>
      <c r="AB548" s="2"/>
      <c r="AC548" s="2"/>
      <c r="AD548" s="2"/>
      <c r="AE548" s="2"/>
    </row>
    <row r="549" spans="1:33">
      <c r="A549" s="104" t="s">
        <v>65</v>
      </c>
      <c r="B549" s="44"/>
      <c r="C549" s="100">
        <f>C591+C625</f>
        <v>494491.933333333</v>
      </c>
      <c r="D549" s="152">
        <v>56</v>
      </c>
      <c r="E549" s="104" t="s">
        <v>15</v>
      </c>
      <c r="F549" s="102">
        <f>F591+F625</f>
        <v>276915</v>
      </c>
      <c r="G549" s="404">
        <v>57</v>
      </c>
      <c r="H549" s="104" t="s">
        <v>15</v>
      </c>
      <c r="I549" s="102">
        <f>I591+I625</f>
        <v>281861</v>
      </c>
      <c r="J549" s="102"/>
      <c r="K549" s="121">
        <v>58</v>
      </c>
      <c r="L549" s="102"/>
      <c r="M549" s="102">
        <f>M591+M625</f>
        <v>286806</v>
      </c>
      <c r="N549" s="102"/>
      <c r="O549" s="102"/>
      <c r="P549" s="102"/>
      <c r="Q549" s="102"/>
      <c r="Z549" s="2"/>
      <c r="AA549" s="2"/>
      <c r="AB549" s="2"/>
      <c r="AC549" s="2"/>
      <c r="AD549" s="2"/>
      <c r="AE549" s="2"/>
    </row>
    <row r="550" spans="1:33" s="26" customFormat="1" hidden="1">
      <c r="A550" s="25" t="s">
        <v>100</v>
      </c>
      <c r="C550" s="113">
        <f>C547</f>
        <v>406603312.8503738</v>
      </c>
      <c r="D550" s="24"/>
      <c r="E550" s="28"/>
      <c r="F550" s="29"/>
      <c r="G550" s="24">
        <v>0</v>
      </c>
      <c r="H550" s="28"/>
      <c r="I550" s="29"/>
      <c r="J550" s="29"/>
      <c r="K550" s="405">
        <v>0</v>
      </c>
      <c r="L550" s="29"/>
      <c r="M550" s="29"/>
      <c r="N550" s="29"/>
      <c r="O550" s="29"/>
      <c r="P550" s="29"/>
      <c r="Q550" s="29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G550" s="32"/>
    </row>
    <row r="551" spans="1:33" s="26" customFormat="1" hidden="1">
      <c r="A551" s="25" t="s">
        <v>101</v>
      </c>
      <c r="C551" s="113">
        <f>C548</f>
        <v>515912822.9645322</v>
      </c>
      <c r="D551" s="24"/>
      <c r="E551" s="28"/>
      <c r="F551" s="29"/>
      <c r="G551" s="24">
        <v>0</v>
      </c>
      <c r="H551" s="28"/>
      <c r="I551" s="29"/>
      <c r="J551" s="29"/>
      <c r="K551" s="405">
        <v>0</v>
      </c>
      <c r="L551" s="29"/>
      <c r="M551" s="29"/>
      <c r="N551" s="29"/>
      <c r="O551" s="29"/>
      <c r="P551" s="29"/>
      <c r="Q551" s="29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G551" s="32"/>
    </row>
    <row r="552" spans="1:33" s="26" customFormat="1" hidden="1">
      <c r="A552" s="76" t="s">
        <v>115</v>
      </c>
      <c r="B552" s="77"/>
      <c r="C552" s="115"/>
      <c r="D552" s="79"/>
      <c r="E552" s="80"/>
      <c r="F552" s="81"/>
      <c r="G552" s="167">
        <v>5.7730000000000006</v>
      </c>
      <c r="H552" s="116" t="s">
        <v>15</v>
      </c>
      <c r="I552" s="81"/>
      <c r="J552" s="81"/>
      <c r="K552" s="406">
        <v>5.9119999999999999</v>
      </c>
      <c r="L552" s="81"/>
      <c r="M552" s="81"/>
      <c r="N552" s="81"/>
      <c r="O552" s="81"/>
      <c r="P552" s="81"/>
      <c r="Q552" s="81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G552" s="32"/>
    </row>
    <row r="553" spans="1:33" s="26" customFormat="1" hidden="1">
      <c r="A553" s="76" t="s">
        <v>116</v>
      </c>
      <c r="B553" s="77"/>
      <c r="C553" s="115"/>
      <c r="D553" s="79"/>
      <c r="E553" s="80"/>
      <c r="F553" s="81"/>
      <c r="G553" s="167">
        <v>5.2879999999999994</v>
      </c>
      <c r="H553" s="116" t="s">
        <v>15</v>
      </c>
      <c r="I553" s="81"/>
      <c r="J553" s="81"/>
      <c r="K553" s="406">
        <v>5.41</v>
      </c>
      <c r="L553" s="81"/>
      <c r="M553" s="81"/>
      <c r="N553" s="81"/>
      <c r="O553" s="81"/>
      <c r="P553" s="81"/>
      <c r="Q553" s="81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G553" s="32"/>
    </row>
    <row r="554" spans="1:33">
      <c r="A554" s="154" t="s">
        <v>72</v>
      </c>
      <c r="B554" s="44"/>
      <c r="C554" s="100"/>
      <c r="D554" s="119">
        <v>-0.01</v>
      </c>
      <c r="E554" s="21"/>
      <c r="F554" s="102"/>
      <c r="G554" s="119">
        <v>-0.01</v>
      </c>
      <c r="H554" s="44"/>
      <c r="I554" s="102"/>
      <c r="J554" s="102"/>
      <c r="K554" s="397">
        <v>-0.01</v>
      </c>
      <c r="L554" s="102"/>
      <c r="M554" s="102"/>
      <c r="N554" s="102"/>
      <c r="O554" s="102"/>
      <c r="P554" s="102"/>
      <c r="Q554" s="102"/>
      <c r="Z554" s="2"/>
      <c r="AA554" s="2"/>
      <c r="AB554" s="2"/>
      <c r="AC554" s="2"/>
      <c r="AD554" s="2"/>
      <c r="AE554" s="2"/>
    </row>
    <row r="555" spans="1:33">
      <c r="A555" s="104" t="s">
        <v>92</v>
      </c>
      <c r="B555" s="44"/>
      <c r="C555" s="100">
        <f t="shared" ref="C555:C566" si="72">C593+C627</f>
        <v>7</v>
      </c>
      <c r="D555" s="73">
        <v>259</v>
      </c>
      <c r="E555" s="162"/>
      <c r="F555" s="102">
        <f t="shared" ref="F555:F566" si="73">F593+F627</f>
        <v>-18</v>
      </c>
      <c r="G555" s="73">
        <v>264</v>
      </c>
      <c r="H555" s="52"/>
      <c r="I555" s="102">
        <f t="shared" ref="I555:I566" si="74">I593+I627</f>
        <v>-18</v>
      </c>
      <c r="J555" s="102"/>
      <c r="K555" s="121">
        <v>268</v>
      </c>
      <c r="L555" s="102"/>
      <c r="M555" s="102">
        <f t="shared" ref="M555:M566" si="75">M593+M627</f>
        <v>-19</v>
      </c>
      <c r="N555" s="102"/>
      <c r="O555" s="102"/>
      <c r="P555" s="102"/>
      <c r="Q555" s="102"/>
      <c r="Z555" s="2"/>
      <c r="AA555" s="2"/>
      <c r="AB555" s="2"/>
      <c r="AC555" s="2"/>
      <c r="AD555" s="2"/>
      <c r="AE555" s="2"/>
    </row>
    <row r="556" spans="1:33">
      <c r="A556" s="104" t="s">
        <v>93</v>
      </c>
      <c r="B556" s="44"/>
      <c r="C556" s="100">
        <f t="shared" si="72"/>
        <v>57.099999999999966</v>
      </c>
      <c r="D556" s="73">
        <v>96</v>
      </c>
      <c r="E556" s="162"/>
      <c r="F556" s="102">
        <f t="shared" si="73"/>
        <v>-55</v>
      </c>
      <c r="G556" s="73">
        <v>98</v>
      </c>
      <c r="H556" s="52"/>
      <c r="I556" s="102">
        <f t="shared" si="74"/>
        <v>-56</v>
      </c>
      <c r="J556" s="102"/>
      <c r="K556" s="121">
        <v>100</v>
      </c>
      <c r="L556" s="102"/>
      <c r="M556" s="102">
        <f t="shared" si="75"/>
        <v>-57</v>
      </c>
      <c r="N556" s="102"/>
      <c r="O556" s="102"/>
      <c r="P556" s="102"/>
      <c r="Q556" s="102"/>
      <c r="Y556" s="2"/>
      <c r="Z556" s="2"/>
      <c r="AA556" s="2"/>
      <c r="AB556" s="2"/>
      <c r="AC556" s="2"/>
      <c r="AD556" s="2"/>
      <c r="AE556" s="2"/>
    </row>
    <row r="557" spans="1:33">
      <c r="A557" s="104" t="s">
        <v>94</v>
      </c>
      <c r="B557" s="44"/>
      <c r="C557" s="100">
        <f t="shared" si="72"/>
        <v>71.866666666666703</v>
      </c>
      <c r="D557" s="73">
        <v>192</v>
      </c>
      <c r="E557" s="169"/>
      <c r="F557" s="102">
        <f t="shared" si="73"/>
        <v>-138</v>
      </c>
      <c r="G557" s="73">
        <v>195</v>
      </c>
      <c r="H557" s="170"/>
      <c r="I557" s="102">
        <f t="shared" si="74"/>
        <v>-140</v>
      </c>
      <c r="J557" s="102"/>
      <c r="K557" s="121">
        <v>200</v>
      </c>
      <c r="L557" s="102"/>
      <c r="M557" s="102">
        <f t="shared" si="75"/>
        <v>-144</v>
      </c>
      <c r="N557" s="102"/>
      <c r="O557" s="102"/>
      <c r="P557" s="102"/>
      <c r="Q557" s="102"/>
      <c r="Y557" s="2"/>
      <c r="Z557" s="2"/>
      <c r="AA557" s="2"/>
      <c r="AB557" s="2"/>
      <c r="AC557" s="2"/>
      <c r="AD557" s="2"/>
      <c r="AE557" s="2"/>
    </row>
    <row r="558" spans="1:33">
      <c r="A558" s="104" t="s">
        <v>93</v>
      </c>
      <c r="B558" s="44"/>
      <c r="C558" s="100">
        <f t="shared" si="72"/>
        <v>8475</v>
      </c>
      <c r="D558" s="73">
        <v>1.7</v>
      </c>
      <c r="E558" s="162"/>
      <c r="F558" s="102">
        <f t="shared" si="73"/>
        <v>-145</v>
      </c>
      <c r="G558" s="73">
        <v>1.79</v>
      </c>
      <c r="H558" s="52"/>
      <c r="I558" s="102">
        <f t="shared" si="74"/>
        <v>-151</v>
      </c>
      <c r="J558" s="102"/>
      <c r="K558" s="121">
        <v>1.83</v>
      </c>
      <c r="L558" s="102"/>
      <c r="M558" s="102">
        <f t="shared" si="75"/>
        <v>-155</v>
      </c>
      <c r="N558" s="102"/>
      <c r="O558" s="102"/>
      <c r="P558" s="102"/>
      <c r="Q558" s="102"/>
      <c r="Y558" s="2"/>
      <c r="Z558" s="2"/>
      <c r="AA558" s="2"/>
      <c r="AB558" s="2"/>
      <c r="AC558" s="2"/>
      <c r="AD558" s="2"/>
      <c r="AE558" s="2"/>
    </row>
    <row r="559" spans="1:33">
      <c r="A559" s="104" t="s">
        <v>94</v>
      </c>
      <c r="B559" s="44"/>
      <c r="C559" s="100">
        <f t="shared" si="72"/>
        <v>44991</v>
      </c>
      <c r="D559" s="73">
        <v>1.39</v>
      </c>
      <c r="E559" s="162" t="s">
        <v>14</v>
      </c>
      <c r="F559" s="102">
        <f t="shared" si="73"/>
        <v>-625</v>
      </c>
      <c r="G559" s="73">
        <v>1.46</v>
      </c>
      <c r="H559" s="52"/>
      <c r="I559" s="102">
        <f t="shared" si="74"/>
        <v>-657</v>
      </c>
      <c r="J559" s="102"/>
      <c r="K559" s="121">
        <v>1.5</v>
      </c>
      <c r="L559" s="102"/>
      <c r="M559" s="102">
        <f t="shared" si="75"/>
        <v>-675</v>
      </c>
      <c r="N559" s="102"/>
      <c r="O559" s="102"/>
      <c r="P559" s="102"/>
      <c r="Q559" s="102"/>
      <c r="Y559" s="2"/>
      <c r="Z559" s="2"/>
      <c r="AA559" s="2"/>
      <c r="AB559" s="2"/>
      <c r="AC559" s="2"/>
      <c r="AD559" s="2"/>
      <c r="AE559" s="2"/>
    </row>
    <row r="560" spans="1:33">
      <c r="A560" s="37" t="s">
        <v>96</v>
      </c>
      <c r="B560" s="44"/>
      <c r="C560" s="100">
        <f t="shared" si="72"/>
        <v>35876</v>
      </c>
      <c r="D560" s="73">
        <v>4.4400000000000004</v>
      </c>
      <c r="E560" s="162" t="s">
        <v>14</v>
      </c>
      <c r="F560" s="102">
        <f t="shared" si="73"/>
        <v>-1593</v>
      </c>
      <c r="G560" s="73">
        <v>5.47</v>
      </c>
      <c r="H560" s="52"/>
      <c r="I560" s="102">
        <f t="shared" si="74"/>
        <v>-1962</v>
      </c>
      <c r="J560" s="102"/>
      <c r="K560" s="121">
        <v>5.6</v>
      </c>
      <c r="L560" s="102"/>
      <c r="M560" s="102">
        <f t="shared" si="75"/>
        <v>-2009</v>
      </c>
      <c r="N560" s="102"/>
      <c r="O560" s="102"/>
      <c r="P560" s="102"/>
      <c r="Q560" s="102"/>
      <c r="Y560" s="2"/>
      <c r="Z560" s="2"/>
      <c r="AA560" s="2"/>
      <c r="AB560" s="2"/>
      <c r="AC560" s="2"/>
      <c r="AD560" s="2"/>
      <c r="AE560" s="2"/>
    </row>
    <row r="561" spans="1:33">
      <c r="A561" s="37" t="s">
        <v>114</v>
      </c>
      <c r="B561" s="44"/>
      <c r="C561" s="100">
        <f t="shared" si="72"/>
        <v>307</v>
      </c>
      <c r="D561" s="73">
        <v>4.4400000000000004</v>
      </c>
      <c r="E561" s="162" t="s">
        <v>14</v>
      </c>
      <c r="F561" s="102">
        <f t="shared" si="73"/>
        <v>-14</v>
      </c>
      <c r="G561" s="73">
        <v>5.47</v>
      </c>
      <c r="H561" s="52"/>
      <c r="I561" s="102">
        <f t="shared" si="74"/>
        <v>-17</v>
      </c>
      <c r="J561" s="102"/>
      <c r="K561" s="121">
        <v>5.6</v>
      </c>
      <c r="L561" s="102"/>
      <c r="M561" s="102">
        <f t="shared" si="75"/>
        <v>-17</v>
      </c>
      <c r="N561" s="102"/>
      <c r="O561" s="102"/>
      <c r="P561" s="102"/>
      <c r="Q561" s="102"/>
      <c r="Y561" s="2"/>
      <c r="Z561" s="2"/>
      <c r="AA561" s="2"/>
      <c r="AB561" s="2"/>
      <c r="AC561" s="2"/>
      <c r="AD561" s="2"/>
      <c r="AE561" s="2"/>
    </row>
    <row r="562" spans="1:33">
      <c r="A562" s="104" t="s">
        <v>98</v>
      </c>
      <c r="B562" s="44"/>
      <c r="C562" s="100">
        <f t="shared" si="72"/>
        <v>4639573.3333333302</v>
      </c>
      <c r="D562" s="157">
        <v>5.2919999999999998</v>
      </c>
      <c r="E562" s="102" t="s">
        <v>15</v>
      </c>
      <c r="F562" s="102">
        <f t="shared" si="73"/>
        <v>-2456</v>
      </c>
      <c r="G562" s="157">
        <v>5.7730000000000006</v>
      </c>
      <c r="H562" s="104" t="s">
        <v>15</v>
      </c>
      <c r="I562" s="102">
        <f t="shared" si="74"/>
        <v>-2678</v>
      </c>
      <c r="J562" s="102"/>
      <c r="K562" s="156">
        <v>5.9119999999999999</v>
      </c>
      <c r="L562" s="102"/>
      <c r="M562" s="102">
        <f t="shared" si="75"/>
        <v>-2743</v>
      </c>
      <c r="N562" s="102"/>
      <c r="O562" s="102"/>
      <c r="P562" s="102"/>
      <c r="Q562" s="102"/>
      <c r="Y562" s="2"/>
      <c r="Z562" s="2"/>
      <c r="AA562" s="2"/>
      <c r="AB562" s="2"/>
      <c r="AC562" s="2"/>
      <c r="AD562" s="2"/>
      <c r="AE562" s="2"/>
    </row>
    <row r="563" spans="1:33">
      <c r="A563" s="104" t="s">
        <v>64</v>
      </c>
      <c r="B563" s="44"/>
      <c r="C563" s="100">
        <f t="shared" si="72"/>
        <v>8425606.6666666716</v>
      </c>
      <c r="D563" s="157">
        <v>4.8499999999999996</v>
      </c>
      <c r="E563" s="102" t="s">
        <v>15</v>
      </c>
      <c r="F563" s="102">
        <f t="shared" si="73"/>
        <v>-4088</v>
      </c>
      <c r="G563" s="157">
        <v>5.2879999999999994</v>
      </c>
      <c r="H563" s="104" t="s">
        <v>15</v>
      </c>
      <c r="I563" s="102">
        <f t="shared" si="74"/>
        <v>-4455</v>
      </c>
      <c r="J563" s="102"/>
      <c r="K563" s="156">
        <v>5.41</v>
      </c>
      <c r="L563" s="102"/>
      <c r="M563" s="102">
        <f t="shared" si="75"/>
        <v>-4558</v>
      </c>
      <c r="N563" s="102"/>
      <c r="O563" s="102"/>
      <c r="P563" s="102"/>
      <c r="Q563" s="102"/>
      <c r="Y563" s="2"/>
      <c r="Z563" s="2"/>
      <c r="AA563" s="2"/>
      <c r="AB563" s="2"/>
      <c r="AC563" s="2"/>
      <c r="AD563" s="2"/>
      <c r="AE563" s="2"/>
    </row>
    <row r="564" spans="1:33">
      <c r="A564" s="104" t="s">
        <v>65</v>
      </c>
      <c r="B564" s="44"/>
      <c r="C564" s="100">
        <f t="shared" si="72"/>
        <v>8751.9666666666617</v>
      </c>
      <c r="D564" s="159">
        <v>56</v>
      </c>
      <c r="E564" s="102" t="s">
        <v>15</v>
      </c>
      <c r="F564" s="102">
        <f t="shared" si="73"/>
        <v>-49</v>
      </c>
      <c r="G564" s="159">
        <v>57</v>
      </c>
      <c r="H564" s="104" t="s">
        <v>15</v>
      </c>
      <c r="I564" s="102">
        <f t="shared" si="74"/>
        <v>-49</v>
      </c>
      <c r="J564" s="102"/>
      <c r="K564" s="158">
        <v>58</v>
      </c>
      <c r="L564" s="102"/>
      <c r="M564" s="102">
        <f t="shared" si="75"/>
        <v>-51</v>
      </c>
      <c r="N564" s="102"/>
      <c r="O564" s="102"/>
      <c r="P564" s="102"/>
      <c r="Q564" s="102"/>
      <c r="Y564" s="2"/>
      <c r="Z564" s="2"/>
      <c r="AA564" s="2"/>
      <c r="AB564" s="2"/>
      <c r="AC564" s="2"/>
      <c r="AD564" s="2"/>
      <c r="AE564" s="2"/>
    </row>
    <row r="565" spans="1:33">
      <c r="A565" s="104" t="s">
        <v>117</v>
      </c>
      <c r="B565" s="44"/>
      <c r="C565" s="100">
        <f t="shared" si="72"/>
        <v>135.96666666666667</v>
      </c>
      <c r="D565" s="59">
        <v>60</v>
      </c>
      <c r="E565" s="162" t="s">
        <v>14</v>
      </c>
      <c r="F565" s="102">
        <f t="shared" si="73"/>
        <v>8158</v>
      </c>
      <c r="G565" s="59">
        <v>60</v>
      </c>
      <c r="H565" s="44"/>
      <c r="I565" s="102">
        <f t="shared" si="74"/>
        <v>8158</v>
      </c>
      <c r="J565" s="102"/>
      <c r="K565" s="121">
        <v>60</v>
      </c>
      <c r="L565" s="102"/>
      <c r="M565" s="102">
        <f t="shared" si="75"/>
        <v>8158</v>
      </c>
      <c r="N565" s="102"/>
      <c r="O565" s="102"/>
      <c r="P565" s="102"/>
      <c r="Q565" s="102"/>
      <c r="Y565" s="2"/>
      <c r="Z565" s="2"/>
      <c r="AA565" s="2"/>
      <c r="AB565" s="2"/>
      <c r="AC565" s="2"/>
      <c r="AD565" s="2"/>
      <c r="AE565" s="2"/>
    </row>
    <row r="566" spans="1:33">
      <c r="A566" s="104" t="s">
        <v>118</v>
      </c>
      <c r="B566" s="44"/>
      <c r="C566" s="100">
        <f t="shared" si="72"/>
        <v>53526</v>
      </c>
      <c r="D566" s="125">
        <v>-30</v>
      </c>
      <c r="E566" s="102" t="s">
        <v>15</v>
      </c>
      <c r="F566" s="102">
        <f t="shared" si="73"/>
        <v>-16058</v>
      </c>
      <c r="G566" s="125">
        <v>-30</v>
      </c>
      <c r="H566" s="102" t="s">
        <v>15</v>
      </c>
      <c r="I566" s="102">
        <f t="shared" si="74"/>
        <v>-16058</v>
      </c>
      <c r="J566" s="102"/>
      <c r="K566" s="123">
        <v>-30</v>
      </c>
      <c r="L566" s="102"/>
      <c r="M566" s="102">
        <f t="shared" si="75"/>
        <v>-16058</v>
      </c>
      <c r="N566" s="102"/>
      <c r="O566" s="102"/>
      <c r="P566" s="102"/>
      <c r="Q566" s="102"/>
      <c r="Y566" s="2"/>
      <c r="Z566" s="2"/>
      <c r="AA566" s="2"/>
      <c r="AB566" s="2"/>
      <c r="AC566" s="2"/>
      <c r="AD566" s="2"/>
      <c r="AE566" s="2"/>
    </row>
    <row r="567" spans="1:33" s="26" customFormat="1" hidden="1">
      <c r="A567" s="25" t="s">
        <v>100</v>
      </c>
      <c r="C567" s="113">
        <f>C562</f>
        <v>4639573.3333333302</v>
      </c>
      <c r="D567" s="24"/>
      <c r="E567" s="28"/>
      <c r="F567" s="29"/>
      <c r="G567" s="24">
        <v>0</v>
      </c>
      <c r="H567" s="28"/>
      <c r="I567" s="29"/>
      <c r="J567" s="29"/>
      <c r="K567" s="388">
        <v>0</v>
      </c>
      <c r="L567" s="29"/>
      <c r="M567" s="29"/>
      <c r="N567" s="29"/>
      <c r="O567" s="29"/>
      <c r="P567" s="29"/>
      <c r="Q567" s="29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G567" s="32"/>
    </row>
    <row r="568" spans="1:33" s="26" customFormat="1" hidden="1">
      <c r="A568" s="25" t="s">
        <v>101</v>
      </c>
      <c r="C568" s="113">
        <f>C563</f>
        <v>8425606.6666666716</v>
      </c>
      <c r="D568" s="24"/>
      <c r="E568" s="28"/>
      <c r="F568" s="29"/>
      <c r="G568" s="24">
        <v>0</v>
      </c>
      <c r="H568" s="28"/>
      <c r="I568" s="29"/>
      <c r="J568" s="29"/>
      <c r="K568" s="388">
        <v>0</v>
      </c>
      <c r="L568" s="29"/>
      <c r="M568" s="29"/>
      <c r="N568" s="29"/>
      <c r="O568" s="29"/>
      <c r="P568" s="29"/>
      <c r="Q568" s="29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G568" s="32"/>
    </row>
    <row r="569" spans="1:33">
      <c r="A569" s="44" t="s">
        <v>44</v>
      </c>
      <c r="B569" s="171"/>
      <c r="C569" s="100">
        <f>C605+C639</f>
        <v>922516135.814906</v>
      </c>
      <c r="D569" s="105"/>
      <c r="E569" s="21"/>
      <c r="F569" s="21">
        <f>F605+F639</f>
        <v>65536520</v>
      </c>
      <c r="G569" s="105"/>
      <c r="H569" s="44"/>
      <c r="I569" s="21">
        <f>I605+I639</f>
        <v>72786063</v>
      </c>
      <c r="J569" s="21"/>
      <c r="K569" s="21"/>
      <c r="L569" s="21"/>
      <c r="M569" s="21">
        <f>M605+M639</f>
        <v>74506968</v>
      </c>
      <c r="N569" s="21"/>
      <c r="O569" s="21"/>
      <c r="P569" s="21"/>
      <c r="Q569" s="21"/>
      <c r="Y569" s="2"/>
      <c r="Z569" s="2"/>
      <c r="AA569" s="2"/>
      <c r="AB569" s="2"/>
      <c r="AC569" s="2"/>
      <c r="AD569" s="2"/>
      <c r="AE569" s="2"/>
    </row>
    <row r="570" spans="1:33">
      <c r="A570" s="44" t="s">
        <v>18</v>
      </c>
      <c r="B570" s="96"/>
      <c r="C570" s="127">
        <f>C606+C640</f>
        <v>6097942.0909218071</v>
      </c>
      <c r="D570" s="37"/>
      <c r="E570" s="37"/>
      <c r="F570" s="35">
        <f>I570</f>
        <v>526986.3902728206</v>
      </c>
      <c r="G570" s="37"/>
      <c r="H570" s="37"/>
      <c r="I570" s="35">
        <f>I606+I640</f>
        <v>526986.3902728206</v>
      </c>
      <c r="J570" s="36"/>
      <c r="K570" s="138"/>
      <c r="L570" s="36"/>
      <c r="M570" s="35">
        <f>M606+M640</f>
        <v>526986.3902728206</v>
      </c>
      <c r="N570" s="36"/>
      <c r="O570" s="36"/>
      <c r="P570" s="36"/>
      <c r="Q570" s="36"/>
      <c r="Y570" s="2"/>
      <c r="Z570" s="2"/>
      <c r="AA570" s="2"/>
      <c r="AB570" s="2"/>
      <c r="AC570" s="2"/>
      <c r="AD570" s="2"/>
      <c r="AE570" s="2"/>
    </row>
    <row r="571" spans="1:33" ht="16.5" thickBot="1">
      <c r="A571" s="44" t="s">
        <v>45</v>
      </c>
      <c r="B571" s="44"/>
      <c r="C571" s="163">
        <f>SUM(C569)+C570</f>
        <v>928614077.90582776</v>
      </c>
      <c r="D571" s="144"/>
      <c r="E571" s="130"/>
      <c r="F571" s="131">
        <f>F569+F570</f>
        <v>66063506.390272819</v>
      </c>
      <c r="G571" s="144"/>
      <c r="H571" s="132"/>
      <c r="I571" s="131">
        <f>I569+I570</f>
        <v>73313049.390272826</v>
      </c>
      <c r="J571" s="131"/>
      <c r="K571" s="144"/>
      <c r="L571" s="131"/>
      <c r="M571" s="131">
        <f>M569+M570</f>
        <v>75033954.390272826</v>
      </c>
      <c r="N571" s="131"/>
      <c r="O571" s="131"/>
      <c r="P571" s="131"/>
      <c r="Q571" s="131"/>
      <c r="Y571" s="2"/>
      <c r="Z571" s="2"/>
      <c r="AA571" s="2"/>
      <c r="AB571" s="2"/>
      <c r="AC571" s="2"/>
      <c r="AD571" s="2"/>
      <c r="AE571" s="2"/>
    </row>
    <row r="572" spans="1:33" ht="16.5" thickTop="1">
      <c r="A572" s="44"/>
      <c r="B572" s="44"/>
      <c r="C572" s="88"/>
      <c r="D572" s="147"/>
      <c r="E572" s="137"/>
      <c r="F572" s="103"/>
      <c r="G572" s="147"/>
      <c r="H572" s="138"/>
      <c r="I572" s="103"/>
      <c r="J572" s="103"/>
      <c r="K572" s="147"/>
      <c r="L572" s="103"/>
      <c r="M572" s="103"/>
      <c r="N572" s="103"/>
      <c r="O572" s="103"/>
      <c r="P572" s="103"/>
      <c r="Q572" s="103"/>
      <c r="Y572" s="2"/>
      <c r="Z572" s="2"/>
      <c r="AA572" s="2"/>
      <c r="AB572" s="2"/>
      <c r="AC572" s="2"/>
      <c r="AD572" s="2"/>
      <c r="AE572" s="2"/>
    </row>
    <row r="573" spans="1:33" hidden="1">
      <c r="A573" s="44"/>
      <c r="B573" s="44"/>
      <c r="C573" s="88"/>
      <c r="D573" s="147"/>
      <c r="E573" s="137"/>
      <c r="F573" s="103"/>
      <c r="G573" s="147"/>
      <c r="H573" s="138"/>
      <c r="I573" s="103"/>
      <c r="J573" s="103"/>
      <c r="K573" s="147"/>
      <c r="L573" s="103"/>
      <c r="M573" s="103"/>
      <c r="N573" s="103"/>
      <c r="O573" s="103"/>
      <c r="P573" s="103"/>
      <c r="Q573" s="103"/>
      <c r="Y573" s="2"/>
      <c r="Z573" s="2"/>
      <c r="AA573" s="2"/>
      <c r="AB573" s="2"/>
      <c r="AC573" s="2"/>
      <c r="AD573" s="2"/>
      <c r="AE573" s="2"/>
    </row>
    <row r="574" spans="1:33" hidden="1">
      <c r="A574" s="44"/>
      <c r="B574" s="44"/>
      <c r="C574" s="53"/>
      <c r="D574" s="124" t="s">
        <v>14</v>
      </c>
      <c r="E574" s="21"/>
      <c r="F574" s="21"/>
      <c r="G574" s="124" t="s">
        <v>14</v>
      </c>
      <c r="H574" s="44"/>
      <c r="I574" s="21" t="s">
        <v>14</v>
      </c>
      <c r="J574" s="21"/>
      <c r="K574" s="72" t="s">
        <v>14</v>
      </c>
      <c r="L574" s="21"/>
      <c r="M574" s="21" t="s">
        <v>14</v>
      </c>
      <c r="N574" s="21"/>
      <c r="O574" s="21"/>
      <c r="P574" s="21"/>
      <c r="Q574" s="21"/>
      <c r="Y574" s="2"/>
      <c r="Z574" s="2"/>
      <c r="AA574" s="2"/>
      <c r="AB574" s="2"/>
      <c r="AC574" s="2"/>
      <c r="AD574" s="2"/>
      <c r="AE574" s="2"/>
    </row>
    <row r="575" spans="1:33" hidden="1">
      <c r="A575" s="52" t="s">
        <v>110</v>
      </c>
      <c r="B575" s="44"/>
      <c r="C575" s="44"/>
      <c r="D575" s="21"/>
      <c r="E575" s="21"/>
      <c r="F575" s="44" t="s">
        <v>14</v>
      </c>
      <c r="G575" s="21"/>
      <c r="H575" s="44"/>
      <c r="I575" s="44"/>
      <c r="J575" s="44"/>
      <c r="K575" s="21"/>
      <c r="L575" s="44"/>
      <c r="M575" s="44"/>
      <c r="N575" s="44"/>
      <c r="O575" s="44"/>
      <c r="P575" s="44"/>
      <c r="Q575" s="44"/>
      <c r="Y575" s="2"/>
      <c r="Z575" s="2"/>
      <c r="AA575" s="2"/>
      <c r="AB575" s="2"/>
      <c r="AC575" s="2"/>
      <c r="AD575" s="2"/>
      <c r="AE575" s="2"/>
    </row>
    <row r="576" spans="1:33" hidden="1">
      <c r="A576" s="37" t="s">
        <v>119</v>
      </c>
      <c r="B576" s="44"/>
      <c r="C576" s="44"/>
      <c r="D576" s="21"/>
      <c r="E576" s="21"/>
      <c r="F576" s="44"/>
      <c r="G576" s="21"/>
      <c r="H576" s="44"/>
      <c r="I576" s="44"/>
      <c r="J576" s="44"/>
      <c r="K576" s="21"/>
      <c r="L576" s="44"/>
      <c r="M576" s="44"/>
      <c r="N576" s="44"/>
      <c r="O576" s="44"/>
      <c r="P576" s="44"/>
      <c r="Q576" s="44"/>
      <c r="Y576" s="2"/>
      <c r="Z576" s="2"/>
      <c r="AA576" s="2"/>
      <c r="AB576" s="2"/>
      <c r="AC576" s="2"/>
      <c r="AD576" s="2"/>
      <c r="AE576" s="2"/>
    </row>
    <row r="577" spans="1:31" hidden="1">
      <c r="A577" s="104"/>
      <c r="B577" s="44"/>
      <c r="C577" s="44"/>
      <c r="D577" s="21"/>
      <c r="E577" s="21"/>
      <c r="F577" s="44"/>
      <c r="G577" s="21"/>
      <c r="H577" s="44"/>
      <c r="I577" s="44"/>
      <c r="J577" s="44"/>
      <c r="K577" s="21"/>
      <c r="L577" s="44"/>
      <c r="M577" s="44"/>
      <c r="N577" s="44"/>
      <c r="O577" s="44"/>
      <c r="P577" s="44"/>
      <c r="Q577" s="44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idden="1">
      <c r="A578" s="104" t="s">
        <v>59</v>
      </c>
      <c r="B578" s="44"/>
      <c r="C578" s="100"/>
      <c r="D578" s="21"/>
      <c r="E578" s="21"/>
      <c r="F578" s="44"/>
      <c r="G578" s="21"/>
      <c r="H578" s="44"/>
      <c r="I578" s="44"/>
      <c r="J578" s="44"/>
      <c r="K578" s="21"/>
      <c r="L578" s="44"/>
      <c r="M578" s="44"/>
      <c r="N578" s="44"/>
      <c r="O578" s="44"/>
      <c r="P578" s="44"/>
      <c r="Q578" s="44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idden="1">
      <c r="A579" s="104" t="s">
        <v>92</v>
      </c>
      <c r="B579" s="44"/>
      <c r="C579" s="100">
        <v>389.06666666666672</v>
      </c>
      <c r="D579" s="59">
        <v>259</v>
      </c>
      <c r="E579" s="104"/>
      <c r="F579" s="102">
        <f>ROUND(D579*$C579,0)</f>
        <v>100768</v>
      </c>
      <c r="G579" s="59">
        <f>$G$537</f>
        <v>264</v>
      </c>
      <c r="H579" s="104"/>
      <c r="I579" s="102">
        <f>ROUND(G579*C579,0)</f>
        <v>102714</v>
      </c>
      <c r="J579" s="102"/>
      <c r="K579" s="59">
        <f>$K$537</f>
        <v>268</v>
      </c>
      <c r="L579" s="102"/>
      <c r="M579" s="102">
        <f>ROUND(K579*C579,0)</f>
        <v>104270</v>
      </c>
      <c r="N579" s="102"/>
      <c r="O579" s="102"/>
      <c r="P579" s="102"/>
      <c r="Q579" s="10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idden="1">
      <c r="A580" s="104" t="s">
        <v>93</v>
      </c>
      <c r="B580" s="44"/>
      <c r="C580" s="100">
        <v>7908.9999999999536</v>
      </c>
      <c r="D580" s="59">
        <v>96</v>
      </c>
      <c r="E580" s="104"/>
      <c r="F580" s="102">
        <f>ROUND(D580*$C580,0)</f>
        <v>759264</v>
      </c>
      <c r="G580" s="59">
        <f>$G$538</f>
        <v>98</v>
      </c>
      <c r="H580" s="104"/>
      <c r="I580" s="102">
        <f>ROUND(G580*C580,0)</f>
        <v>775082</v>
      </c>
      <c r="J580" s="102"/>
      <c r="K580" s="59">
        <f>$K$538</f>
        <v>100</v>
      </c>
      <c r="L580" s="102"/>
      <c r="M580" s="102">
        <f>ROUND(K580*C580,0)</f>
        <v>790900</v>
      </c>
      <c r="N580" s="102"/>
      <c r="O580" s="102"/>
      <c r="P580" s="102"/>
      <c r="Q580" s="10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idden="1">
      <c r="A581" s="104" t="s">
        <v>94</v>
      </c>
      <c r="B581" s="44"/>
      <c r="C581" s="100">
        <v>3359.0333333333369</v>
      </c>
      <c r="D581" s="59">
        <v>192</v>
      </c>
      <c r="E581" s="106"/>
      <c r="F581" s="102">
        <f>ROUND(D581*$C581,0)</f>
        <v>644934</v>
      </c>
      <c r="G581" s="59">
        <f>$G$539</f>
        <v>195</v>
      </c>
      <c r="H581" s="106"/>
      <c r="I581" s="102">
        <f>ROUND(G581*C581,0)</f>
        <v>655012</v>
      </c>
      <c r="J581" s="102"/>
      <c r="K581" s="59">
        <f>$K$539</f>
        <v>200</v>
      </c>
      <c r="L581" s="102"/>
      <c r="M581" s="102">
        <f>ROUND(K581*C581,0)</f>
        <v>671807</v>
      </c>
      <c r="N581" s="102"/>
      <c r="O581" s="102"/>
      <c r="P581" s="102"/>
      <c r="Q581" s="10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idden="1">
      <c r="A582" s="104" t="s">
        <v>60</v>
      </c>
      <c r="B582" s="44"/>
      <c r="C582" s="100">
        <f>SUM(C579:C581)</f>
        <v>11657.099999999957</v>
      </c>
      <c r="D582" s="59"/>
      <c r="E582" s="104"/>
      <c r="F582" s="102"/>
      <c r="G582" s="59"/>
      <c r="H582" s="104"/>
      <c r="I582" s="102"/>
      <c r="J582" s="102"/>
      <c r="K582" s="59"/>
      <c r="L582" s="102"/>
      <c r="M582" s="102"/>
      <c r="N582" s="102"/>
      <c r="O582" s="102"/>
      <c r="P582" s="102"/>
      <c r="Q582" s="10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idden="1">
      <c r="A583" s="104" t="s">
        <v>93</v>
      </c>
      <c r="B583" s="44"/>
      <c r="C583" s="100">
        <v>1361738.5</v>
      </c>
      <c r="D583" s="59">
        <v>1.7</v>
      </c>
      <c r="E583" s="104" t="s">
        <v>14</v>
      </c>
      <c r="F583" s="102">
        <f>ROUND(D583*$C583,0)</f>
        <v>2314955</v>
      </c>
      <c r="G583" s="59">
        <f>$G$541</f>
        <v>1.79</v>
      </c>
      <c r="H583" s="104" t="s">
        <v>14</v>
      </c>
      <c r="I583" s="102">
        <f t="shared" ref="I583:I584" si="76">ROUND(G583*C583,0)</f>
        <v>2437512</v>
      </c>
      <c r="J583" s="102"/>
      <c r="K583" s="59">
        <f>$K$541</f>
        <v>1.83</v>
      </c>
      <c r="L583" s="102"/>
      <c r="M583" s="102">
        <f>ROUND(K583*C583,0)</f>
        <v>2491981</v>
      </c>
      <c r="N583" s="102"/>
      <c r="O583" s="102"/>
      <c r="P583" s="102"/>
      <c r="Q583" s="10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idden="1">
      <c r="A584" s="104" t="s">
        <v>94</v>
      </c>
      <c r="B584" s="44"/>
      <c r="C584" s="100">
        <v>1673144</v>
      </c>
      <c r="D584" s="59">
        <v>1.39</v>
      </c>
      <c r="E584" s="104" t="s">
        <v>14</v>
      </c>
      <c r="F584" s="102">
        <f>ROUND(D584*$C584,0)</f>
        <v>2325670</v>
      </c>
      <c r="G584" s="59">
        <f>$G$542</f>
        <v>1.46</v>
      </c>
      <c r="H584" s="104" t="s">
        <v>14</v>
      </c>
      <c r="I584" s="102">
        <f t="shared" si="76"/>
        <v>2442790</v>
      </c>
      <c r="J584" s="102"/>
      <c r="K584" s="59">
        <f>$K$542</f>
        <v>1.5</v>
      </c>
      <c r="L584" s="102"/>
      <c r="M584" s="102">
        <f>ROUND(K584*C584,0)</f>
        <v>2509716</v>
      </c>
      <c r="N584" s="102"/>
      <c r="O584" s="102"/>
      <c r="P584" s="102"/>
      <c r="Q584" s="10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idden="1">
      <c r="A585" s="37" t="s">
        <v>95</v>
      </c>
      <c r="B585" s="44"/>
      <c r="C585" s="100"/>
      <c r="D585" s="73"/>
      <c r="E585" s="104"/>
      <c r="F585" s="102"/>
      <c r="G585" s="73"/>
      <c r="H585" s="104"/>
      <c r="I585" s="102"/>
      <c r="J585" s="102"/>
      <c r="K585" s="73"/>
      <c r="L585" s="102"/>
      <c r="M585" s="102"/>
      <c r="N585" s="102"/>
      <c r="O585" s="102"/>
      <c r="P585" s="102"/>
      <c r="Q585" s="10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idden="1">
      <c r="A586" s="37" t="s">
        <v>96</v>
      </c>
      <c r="B586" s="44"/>
      <c r="C586" s="100">
        <v>2302073.5</v>
      </c>
      <c r="D586" s="59">
        <v>4.4400000000000004</v>
      </c>
      <c r="E586" s="104"/>
      <c r="F586" s="102">
        <f>ROUND(D586*$C586,0)</f>
        <v>10221206</v>
      </c>
      <c r="G586" s="59">
        <f>$G$544</f>
        <v>5.47</v>
      </c>
      <c r="H586" s="104"/>
      <c r="I586" s="102">
        <f t="shared" ref="I586:I587" si="77">ROUND(G586*C586,0)</f>
        <v>12592342</v>
      </c>
      <c r="J586" s="102"/>
      <c r="K586" s="59">
        <f>$K$544</f>
        <v>5.6</v>
      </c>
      <c r="L586" s="102"/>
      <c r="M586" s="102">
        <f>ROUND(K586*C586,0)</f>
        <v>12891612</v>
      </c>
      <c r="N586" s="102"/>
      <c r="O586" s="102"/>
      <c r="P586" s="102"/>
      <c r="Q586" s="10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idden="1">
      <c r="A587" s="37" t="s">
        <v>114</v>
      </c>
      <c r="B587" s="44"/>
      <c r="C587" s="100">
        <v>3562.6666666666692</v>
      </c>
      <c r="D587" s="165">
        <v>4.4400000000000004</v>
      </c>
      <c r="E587" s="104"/>
      <c r="F587" s="102">
        <f>ROUND(D587*$C587,0)</f>
        <v>15818</v>
      </c>
      <c r="G587" s="59">
        <f>$G$545</f>
        <v>5.47</v>
      </c>
      <c r="H587" s="104"/>
      <c r="I587" s="102">
        <f t="shared" si="77"/>
        <v>19488</v>
      </c>
      <c r="J587" s="102"/>
      <c r="K587" s="59">
        <f>$K$545</f>
        <v>5.6</v>
      </c>
      <c r="L587" s="102"/>
      <c r="M587" s="102">
        <f>ROUND(K587*C587,0)</f>
        <v>19951</v>
      </c>
      <c r="N587" s="102"/>
      <c r="O587" s="102"/>
      <c r="P587" s="102"/>
      <c r="Q587" s="10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idden="1">
      <c r="A588" s="104" t="s">
        <v>97</v>
      </c>
      <c r="B588" s="44"/>
      <c r="C588" s="100"/>
      <c r="D588" s="59"/>
      <c r="E588" s="104"/>
      <c r="F588" s="102"/>
      <c r="G588" s="59"/>
      <c r="H588" s="104"/>
      <c r="I588" s="102"/>
      <c r="J588" s="102"/>
      <c r="K588" s="59"/>
      <c r="L588" s="102"/>
      <c r="M588" s="102"/>
      <c r="N588" s="102"/>
      <c r="O588" s="102"/>
      <c r="P588" s="102"/>
      <c r="Q588" s="10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idden="1">
      <c r="A589" s="104" t="s">
        <v>98</v>
      </c>
      <c r="B589" s="100"/>
      <c r="C589" s="100">
        <v>364977559.51704049</v>
      </c>
      <c r="D589" s="176">
        <v>5.2919999999999998</v>
      </c>
      <c r="E589" s="104" t="s">
        <v>15</v>
      </c>
      <c r="F589" s="102">
        <f>ROUND(D589*$C589/100,0)</f>
        <v>19314612</v>
      </c>
      <c r="G589" s="166">
        <f>$G$547</f>
        <v>5.7730000000000006</v>
      </c>
      <c r="H589" s="104" t="s">
        <v>15</v>
      </c>
      <c r="I589" s="102">
        <f>ROUND(G589*C589/100,0)</f>
        <v>21070155</v>
      </c>
      <c r="J589" s="102"/>
      <c r="K589" s="166">
        <f>$K$547</f>
        <v>5.9119999999999999</v>
      </c>
      <c r="L589" s="102"/>
      <c r="M589" s="102">
        <f>ROUND(K589*C589/100,0)</f>
        <v>21577473</v>
      </c>
      <c r="N589" s="102"/>
      <c r="O589" s="102"/>
      <c r="P589" s="102"/>
      <c r="Q589" s="10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idden="1">
      <c r="A590" s="104" t="s">
        <v>64</v>
      </c>
      <c r="B590" s="100"/>
      <c r="C590" s="100">
        <v>452336004.29786551</v>
      </c>
      <c r="D590" s="176">
        <v>4.8499999999999996</v>
      </c>
      <c r="E590" s="104" t="s">
        <v>15</v>
      </c>
      <c r="F590" s="102">
        <f>ROUND(D590*$C590/100,0)</f>
        <v>21938296</v>
      </c>
      <c r="G590" s="166">
        <f>$G$548</f>
        <v>5.2879999999999994</v>
      </c>
      <c r="H590" s="104" t="s">
        <v>15</v>
      </c>
      <c r="I590" s="102">
        <f t="shared" ref="I590:I591" si="78">ROUND(G590*C590/100,0)</f>
        <v>23919528</v>
      </c>
      <c r="J590" s="102"/>
      <c r="K590" s="166">
        <f>$K$548</f>
        <v>5.41</v>
      </c>
      <c r="L590" s="102"/>
      <c r="M590" s="102">
        <f>ROUND(K590*C590/100,0)</f>
        <v>24471378</v>
      </c>
      <c r="N590" s="102"/>
      <c r="O590" s="102"/>
      <c r="P590" s="102"/>
      <c r="Q590" s="10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idden="1">
      <c r="A591" s="104" t="s">
        <v>65</v>
      </c>
      <c r="B591" s="44"/>
      <c r="C591" s="100">
        <v>391011.43333333306</v>
      </c>
      <c r="D591" s="177">
        <v>56</v>
      </c>
      <c r="E591" s="104" t="s">
        <v>15</v>
      </c>
      <c r="F591" s="102">
        <f>ROUND(D591*$C591/100,0)</f>
        <v>218966</v>
      </c>
      <c r="G591" s="404">
        <f>$G$549</f>
        <v>57</v>
      </c>
      <c r="H591" s="104" t="s">
        <v>15</v>
      </c>
      <c r="I591" s="102">
        <f t="shared" si="78"/>
        <v>222877</v>
      </c>
      <c r="J591" s="102"/>
      <c r="K591" s="404">
        <f>$K$549</f>
        <v>58</v>
      </c>
      <c r="L591" s="102"/>
      <c r="M591" s="102">
        <f>ROUND(K591*C591/100,0)</f>
        <v>226787</v>
      </c>
      <c r="N591" s="102"/>
      <c r="O591" s="102"/>
      <c r="P591" s="102"/>
      <c r="Q591" s="10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idden="1">
      <c r="A592" s="154" t="s">
        <v>72</v>
      </c>
      <c r="B592" s="44"/>
      <c r="C592" s="100"/>
      <c r="D592" s="119">
        <v>-0.01</v>
      </c>
      <c r="E592" s="21"/>
      <c r="F592" s="102"/>
      <c r="G592" s="119">
        <v>-0.01</v>
      </c>
      <c r="H592" s="44"/>
      <c r="I592" s="102"/>
      <c r="J592" s="102"/>
      <c r="K592" s="119">
        <v>-0.01</v>
      </c>
      <c r="L592" s="102"/>
      <c r="M592" s="102"/>
      <c r="N592" s="102"/>
      <c r="O592" s="102"/>
      <c r="P592" s="102"/>
      <c r="Q592" s="10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idden="1">
      <c r="A593" s="104" t="s">
        <v>92</v>
      </c>
      <c r="B593" s="53"/>
      <c r="C593" s="100">
        <v>7</v>
      </c>
      <c r="D593" s="73">
        <v>259</v>
      </c>
      <c r="E593" s="162"/>
      <c r="F593" s="102">
        <f>ROUND(D593*$C593*D592,0)</f>
        <v>-18</v>
      </c>
      <c r="G593" s="73">
        <f>$G$555</f>
        <v>264</v>
      </c>
      <c r="H593" s="52"/>
      <c r="I593" s="102">
        <f>ROUND(G593*C593*$G$592,0)</f>
        <v>-18</v>
      </c>
      <c r="J593" s="102"/>
      <c r="K593" s="73">
        <f>$K$555</f>
        <v>268</v>
      </c>
      <c r="L593" s="102"/>
      <c r="M593" s="102">
        <f>ROUND(K593*C593*$K$592,0)</f>
        <v>-19</v>
      </c>
      <c r="N593" s="102"/>
      <c r="O593" s="102"/>
      <c r="P593" s="102"/>
      <c r="Q593" s="10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idden="1">
      <c r="A594" s="104" t="s">
        <v>93</v>
      </c>
      <c r="B594" s="44"/>
      <c r="C594" s="100">
        <v>40.89999999999997</v>
      </c>
      <c r="D594" s="73">
        <v>96</v>
      </c>
      <c r="E594" s="162"/>
      <c r="F594" s="102">
        <f>ROUND(D594*$C594*D592,0)</f>
        <v>-39</v>
      </c>
      <c r="G594" s="73">
        <f>$G$556</f>
        <v>98</v>
      </c>
      <c r="H594" s="52"/>
      <c r="I594" s="102">
        <f t="shared" ref="I594:I599" si="79">ROUND(G594*C594*$G$592,0)</f>
        <v>-40</v>
      </c>
      <c r="J594" s="102"/>
      <c r="K594" s="73">
        <f>$K$556</f>
        <v>100</v>
      </c>
      <c r="L594" s="102"/>
      <c r="M594" s="102">
        <f t="shared" ref="M594:M599" si="80">ROUND(K594*C594*$K$592,0)</f>
        <v>-41</v>
      </c>
      <c r="N594" s="102"/>
      <c r="O594" s="102"/>
      <c r="P594" s="102"/>
      <c r="Q594" s="10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idden="1">
      <c r="A595" s="104" t="s">
        <v>94</v>
      </c>
      <c r="B595" s="44"/>
      <c r="C595" s="100">
        <v>71.866666666666703</v>
      </c>
      <c r="D595" s="73">
        <v>192</v>
      </c>
      <c r="E595" s="169"/>
      <c r="F595" s="102">
        <f>ROUND(D595*$C595*D592,0)</f>
        <v>-138</v>
      </c>
      <c r="G595" s="73">
        <f>$G$557</f>
        <v>195</v>
      </c>
      <c r="H595" s="170"/>
      <c r="I595" s="102">
        <f t="shared" si="79"/>
        <v>-140</v>
      </c>
      <c r="J595" s="102"/>
      <c r="K595" s="73">
        <f>$K$557</f>
        <v>200</v>
      </c>
      <c r="L595" s="102"/>
      <c r="M595" s="102">
        <f t="shared" si="80"/>
        <v>-144</v>
      </c>
      <c r="N595" s="102"/>
      <c r="O595" s="102"/>
      <c r="P595" s="102"/>
      <c r="Q595" s="10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idden="1">
      <c r="A596" s="104" t="s">
        <v>93</v>
      </c>
      <c r="B596" s="44"/>
      <c r="C596" s="100">
        <v>6443</v>
      </c>
      <c r="D596" s="73">
        <v>1.7</v>
      </c>
      <c r="E596" s="162"/>
      <c r="F596" s="102">
        <f>ROUND(D596*$C596*D592,0)</f>
        <v>-110</v>
      </c>
      <c r="G596" s="73">
        <f>$G$558</f>
        <v>1.79</v>
      </c>
      <c r="H596" s="52"/>
      <c r="I596" s="102">
        <f t="shared" si="79"/>
        <v>-115</v>
      </c>
      <c r="J596" s="102"/>
      <c r="K596" s="73">
        <f>$K$558</f>
        <v>1.83</v>
      </c>
      <c r="L596" s="102"/>
      <c r="M596" s="102">
        <f t="shared" si="80"/>
        <v>-118</v>
      </c>
      <c r="N596" s="102"/>
      <c r="O596" s="102"/>
      <c r="P596" s="102"/>
      <c r="Q596" s="10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idden="1">
      <c r="A597" s="104" t="s">
        <v>94</v>
      </c>
      <c r="B597" s="44"/>
      <c r="C597" s="100">
        <v>44991</v>
      </c>
      <c r="D597" s="73">
        <v>1.39</v>
      </c>
      <c r="E597" s="162" t="s">
        <v>14</v>
      </c>
      <c r="F597" s="102">
        <f>ROUND(D597*$C597*D592,0)</f>
        <v>-625</v>
      </c>
      <c r="G597" s="73">
        <f>$G$559</f>
        <v>1.46</v>
      </c>
      <c r="H597" s="52"/>
      <c r="I597" s="102">
        <f t="shared" si="79"/>
        <v>-657</v>
      </c>
      <c r="J597" s="102"/>
      <c r="K597" s="73">
        <f>$K$559</f>
        <v>1.5</v>
      </c>
      <c r="L597" s="102"/>
      <c r="M597" s="102">
        <f t="shared" si="80"/>
        <v>-675</v>
      </c>
      <c r="N597" s="102"/>
      <c r="O597" s="102"/>
      <c r="P597" s="102"/>
      <c r="Q597" s="10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idden="1">
      <c r="A598" s="37" t="s">
        <v>96</v>
      </c>
      <c r="B598" s="44"/>
      <c r="C598" s="100">
        <v>34590</v>
      </c>
      <c r="D598" s="73">
        <v>4.4400000000000004</v>
      </c>
      <c r="E598" s="162" t="s">
        <v>14</v>
      </c>
      <c r="F598" s="102">
        <f>ROUND(D598*$C598*D592,0)</f>
        <v>-1536</v>
      </c>
      <c r="G598" s="73">
        <f>$G$560</f>
        <v>5.47</v>
      </c>
      <c r="H598" s="52"/>
      <c r="I598" s="102">
        <f t="shared" si="79"/>
        <v>-1892</v>
      </c>
      <c r="J598" s="102"/>
      <c r="K598" s="73">
        <f>$K$560</f>
        <v>5.6</v>
      </c>
      <c r="L598" s="102"/>
      <c r="M598" s="102">
        <f t="shared" si="80"/>
        <v>-1937</v>
      </c>
      <c r="N598" s="102"/>
      <c r="O598" s="102"/>
      <c r="P598" s="102"/>
      <c r="Q598" s="10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idden="1">
      <c r="A599" s="37" t="s">
        <v>114</v>
      </c>
      <c r="B599" s="44"/>
      <c r="C599" s="100">
        <v>307</v>
      </c>
      <c r="D599" s="73">
        <v>4.4400000000000004</v>
      </c>
      <c r="E599" s="162" t="s">
        <v>14</v>
      </c>
      <c r="F599" s="102">
        <f>ROUND(D599*$C599*D592,0)</f>
        <v>-14</v>
      </c>
      <c r="G599" s="73">
        <f>$G$561</f>
        <v>5.47</v>
      </c>
      <c r="H599" s="52"/>
      <c r="I599" s="102">
        <f t="shared" si="79"/>
        <v>-17</v>
      </c>
      <c r="J599" s="102"/>
      <c r="K599" s="73">
        <f>$K$561</f>
        <v>5.6</v>
      </c>
      <c r="L599" s="102"/>
      <c r="M599" s="102">
        <f t="shared" si="80"/>
        <v>-17</v>
      </c>
      <c r="N599" s="102"/>
      <c r="O599" s="102"/>
      <c r="P599" s="102"/>
      <c r="Q599" s="10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idden="1">
      <c r="A600" s="104" t="s">
        <v>98</v>
      </c>
      <c r="B600" s="44"/>
      <c r="C600" s="100">
        <v>4148839.9999999972</v>
      </c>
      <c r="D600" s="157">
        <v>5.2939999999999996</v>
      </c>
      <c r="E600" s="102" t="s">
        <v>15</v>
      </c>
      <c r="F600" s="102">
        <f>ROUND(D600*$C600/100*D592,0)</f>
        <v>-2196</v>
      </c>
      <c r="G600" s="157">
        <f>$G$562</f>
        <v>5.7730000000000006</v>
      </c>
      <c r="H600" s="104" t="s">
        <v>15</v>
      </c>
      <c r="I600" s="102">
        <f>ROUND(G600*C600/100*$G$592,0)</f>
        <v>-2395</v>
      </c>
      <c r="J600" s="102"/>
      <c r="K600" s="157">
        <f>$K$562</f>
        <v>5.9119999999999999</v>
      </c>
      <c r="L600" s="102"/>
      <c r="M600" s="102">
        <f>ROUND(K600*C600/100*$K$592,0)</f>
        <v>-2453</v>
      </c>
      <c r="N600" s="102"/>
      <c r="O600" s="102"/>
      <c r="P600" s="102"/>
      <c r="Q600" s="10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idden="1">
      <c r="A601" s="104" t="s">
        <v>64</v>
      </c>
      <c r="B601" s="44"/>
      <c r="C601" s="100">
        <v>8404540.0000000037</v>
      </c>
      <c r="D601" s="157">
        <v>4.8520000000000003</v>
      </c>
      <c r="E601" s="102" t="s">
        <v>15</v>
      </c>
      <c r="F601" s="102">
        <f>ROUND(D601*$C601/100*D592,0)</f>
        <v>-4078</v>
      </c>
      <c r="G601" s="157">
        <f>$G$563</f>
        <v>5.2879999999999994</v>
      </c>
      <c r="H601" s="104" t="s">
        <v>15</v>
      </c>
      <c r="I601" s="102">
        <f>ROUND(G601*C601/100*$G$592,0)</f>
        <v>-4444</v>
      </c>
      <c r="J601" s="102"/>
      <c r="K601" s="157">
        <f>$K$563</f>
        <v>5.41</v>
      </c>
      <c r="L601" s="102"/>
      <c r="M601" s="102">
        <f>ROUND(K601*C601/100*$K$592,0)</f>
        <v>-4547</v>
      </c>
      <c r="N601" s="102"/>
      <c r="O601" s="102"/>
      <c r="P601" s="102"/>
      <c r="Q601" s="10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idden="1">
      <c r="A602" s="104" t="s">
        <v>65</v>
      </c>
      <c r="B602" s="44"/>
      <c r="C602" s="100">
        <v>7796.8333333333294</v>
      </c>
      <c r="D602" s="159">
        <v>56</v>
      </c>
      <c r="E602" s="102" t="s">
        <v>15</v>
      </c>
      <c r="F602" s="102">
        <f>ROUND(D602*$C602/100*D592,0)</f>
        <v>-44</v>
      </c>
      <c r="G602" s="159">
        <f>$G$564</f>
        <v>57</v>
      </c>
      <c r="H602" s="104" t="s">
        <v>15</v>
      </c>
      <c r="I602" s="102">
        <f>ROUND(G602*C602/100*$G$592,0)</f>
        <v>-44</v>
      </c>
      <c r="J602" s="102"/>
      <c r="K602" s="159">
        <f>$K$564</f>
        <v>58</v>
      </c>
      <c r="L602" s="102"/>
      <c r="M602" s="102">
        <f>ROUND(K602*C602/100*$K$592,0)</f>
        <v>-45</v>
      </c>
      <c r="N602" s="102"/>
      <c r="O602" s="102"/>
      <c r="P602" s="102"/>
      <c r="Q602" s="10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idden="1">
      <c r="A603" s="104" t="s">
        <v>117</v>
      </c>
      <c r="B603" s="44"/>
      <c r="C603" s="100">
        <v>119.76666666666668</v>
      </c>
      <c r="D603" s="59">
        <v>60</v>
      </c>
      <c r="E603" s="162" t="s">
        <v>14</v>
      </c>
      <c r="F603" s="102">
        <f>ROUND(D603*$C603,0)</f>
        <v>7186</v>
      </c>
      <c r="G603" s="59">
        <f>$G$565</f>
        <v>60</v>
      </c>
      <c r="H603" s="44"/>
      <c r="I603" s="102">
        <f>ROUND(G603*C603,0)</f>
        <v>7186</v>
      </c>
      <c r="J603" s="102"/>
      <c r="K603" s="59">
        <f>$K$565</f>
        <v>60</v>
      </c>
      <c r="L603" s="102"/>
      <c r="M603" s="102">
        <f>ROUND(K603*C603,0)</f>
        <v>7186</v>
      </c>
      <c r="N603" s="102"/>
      <c r="O603" s="102"/>
      <c r="P603" s="102"/>
      <c r="Q603" s="10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idden="1">
      <c r="A604" s="104" t="s">
        <v>118</v>
      </c>
      <c r="B604" s="84"/>
      <c r="C604" s="100">
        <v>51494</v>
      </c>
      <c r="D604" s="125">
        <v>-30</v>
      </c>
      <c r="E604" s="102" t="s">
        <v>15</v>
      </c>
      <c r="F604" s="102">
        <f>ROUND(D604*$C604/100,0)</f>
        <v>-15448</v>
      </c>
      <c r="G604" s="125">
        <f>$G$566</f>
        <v>-30</v>
      </c>
      <c r="H604" s="102" t="s">
        <v>15</v>
      </c>
      <c r="I604" s="102">
        <f>-ROUND(G604*C604*$G$592,0)</f>
        <v>-15448</v>
      </c>
      <c r="J604" s="102"/>
      <c r="K604" s="125">
        <f>$K$566</f>
        <v>-30</v>
      </c>
      <c r="L604" s="102"/>
      <c r="M604" s="102">
        <f>-ROUND(K604*C604*$K$592,0)</f>
        <v>-15448</v>
      </c>
      <c r="N604" s="102"/>
      <c r="O604" s="102"/>
      <c r="P604" s="102"/>
      <c r="Q604" s="10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idden="1">
      <c r="A605" s="44" t="s">
        <v>44</v>
      </c>
      <c r="B605" s="86"/>
      <c r="C605" s="100">
        <f>SUM(C589:C590)</f>
        <v>817313563.814906</v>
      </c>
      <c r="D605" s="111"/>
      <c r="E605" s="21"/>
      <c r="F605" s="21">
        <f>SUM(F579:F604)</f>
        <v>57837429</v>
      </c>
      <c r="G605" s="111"/>
      <c r="H605" s="44"/>
      <c r="I605" s="21">
        <f>SUM(I579:I604)</f>
        <v>64219476</v>
      </c>
      <c r="J605" s="21"/>
      <c r="K605" s="402"/>
      <c r="L605" s="21"/>
      <c r="M605" s="21">
        <f>SUM(M579:M604)</f>
        <v>65737617</v>
      </c>
      <c r="N605" s="21"/>
      <c r="O605" s="21"/>
      <c r="P605" s="21"/>
      <c r="Q605" s="21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idden="1">
      <c r="A606" s="44" t="s">
        <v>18</v>
      </c>
      <c r="B606" s="44"/>
      <c r="C606" s="146">
        <v>5770845.7835495584</v>
      </c>
      <c r="D606" s="37"/>
      <c r="E606" s="37"/>
      <c r="F606" s="35">
        <f>I606</f>
        <v>500452.88870847702</v>
      </c>
      <c r="G606" s="37"/>
      <c r="H606" s="37"/>
      <c r="I606" s="35">
        <v>500452.88870847702</v>
      </c>
      <c r="J606" s="36"/>
      <c r="K606" s="138"/>
      <c r="L606" s="36"/>
      <c r="M606" s="35">
        <v>500452.88870847702</v>
      </c>
      <c r="N606" s="36"/>
      <c r="O606" s="36"/>
      <c r="P606" s="36"/>
      <c r="Q606" s="36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6.5" hidden="1" thickBot="1">
      <c r="A607" s="44" t="s">
        <v>45</v>
      </c>
      <c r="B607" s="44"/>
      <c r="C607" s="163">
        <f>SUM(C605)+C606</f>
        <v>823084409.59845555</v>
      </c>
      <c r="D607" s="144"/>
      <c r="E607" s="130"/>
      <c r="F607" s="131">
        <f>F605+F606</f>
        <v>58337881.88870848</v>
      </c>
      <c r="G607" s="144"/>
      <c r="H607" s="132"/>
      <c r="I607" s="131">
        <f>I605+I606</f>
        <v>64719928.88870848</v>
      </c>
      <c r="J607" s="131"/>
      <c r="K607" s="144"/>
      <c r="L607" s="131"/>
      <c r="M607" s="131">
        <f>M605+M606</f>
        <v>66238069.88870848</v>
      </c>
      <c r="N607" s="131"/>
      <c r="O607" s="131"/>
      <c r="P607" s="131"/>
      <c r="Q607" s="131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idden="1">
      <c r="A608" s="44"/>
      <c r="B608" s="44"/>
      <c r="C608" s="53"/>
      <c r="D608" s="124" t="s">
        <v>14</v>
      </c>
      <c r="E608" s="21"/>
      <c r="F608" s="21"/>
      <c r="G608" s="124" t="s">
        <v>14</v>
      </c>
      <c r="H608" s="44"/>
      <c r="I608" s="21"/>
      <c r="J608" s="21"/>
      <c r="K608" s="72" t="s">
        <v>14</v>
      </c>
      <c r="L608" s="21"/>
      <c r="M608" s="21"/>
      <c r="N608" s="21"/>
      <c r="O608" s="21"/>
      <c r="P608" s="21"/>
      <c r="Q608" s="21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idden="1">
      <c r="A609" s="52" t="s">
        <v>110</v>
      </c>
      <c r="B609" s="44"/>
      <c r="C609" s="44"/>
      <c r="D609" s="21"/>
      <c r="E609" s="21"/>
      <c r="F609" s="44" t="s">
        <v>14</v>
      </c>
      <c r="G609" s="21"/>
      <c r="H609" s="44"/>
      <c r="I609" s="44"/>
      <c r="J609" s="44"/>
      <c r="K609" s="21"/>
      <c r="L609" s="44"/>
      <c r="M609" s="44"/>
      <c r="N609" s="44"/>
      <c r="O609" s="44"/>
      <c r="P609" s="44"/>
      <c r="Q609" s="44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idden="1">
      <c r="A610" s="37" t="s">
        <v>120</v>
      </c>
      <c r="B610" s="44"/>
      <c r="C610" s="44"/>
      <c r="D610" s="21"/>
      <c r="E610" s="21"/>
      <c r="F610" s="44"/>
      <c r="G610" s="21"/>
      <c r="H610" s="44"/>
      <c r="I610" s="44"/>
      <c r="J610" s="44"/>
      <c r="K610" s="21"/>
      <c r="L610" s="44"/>
      <c r="M610" s="44"/>
      <c r="N610" s="44"/>
      <c r="O610" s="44"/>
      <c r="P610" s="44"/>
      <c r="Q610" s="44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idden="1">
      <c r="A611" s="104"/>
      <c r="B611" s="44"/>
      <c r="C611" s="44"/>
      <c r="D611" s="21"/>
      <c r="E611" s="21"/>
      <c r="F611" s="44"/>
      <c r="G611" s="21"/>
      <c r="H611" s="44"/>
      <c r="I611" s="44"/>
      <c r="J611" s="44"/>
      <c r="K611" s="21"/>
      <c r="L611" s="44"/>
      <c r="M611" s="44"/>
      <c r="N611" s="44"/>
      <c r="O611" s="44"/>
      <c r="P611" s="44"/>
      <c r="Q611" s="44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idden="1">
      <c r="A612" s="104" t="s">
        <v>59</v>
      </c>
      <c r="B612" s="53"/>
      <c r="C612" s="100"/>
      <c r="D612" s="21"/>
      <c r="E612" s="21"/>
      <c r="F612" s="44"/>
      <c r="G612" s="21"/>
      <c r="H612" s="44"/>
      <c r="I612" s="44"/>
      <c r="J612" s="44"/>
      <c r="K612" s="21"/>
      <c r="L612" s="44"/>
      <c r="M612" s="44"/>
      <c r="N612" s="44"/>
      <c r="O612" s="44"/>
      <c r="P612" s="44"/>
      <c r="Q612" s="44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idden="1">
      <c r="A613" s="104" t="s">
        <v>92</v>
      </c>
      <c r="B613" s="44"/>
      <c r="C613" s="100">
        <v>24.6</v>
      </c>
      <c r="D613" s="59">
        <v>259</v>
      </c>
      <c r="E613" s="104"/>
      <c r="F613" s="102">
        <f>ROUND(D613*$C613,0)</f>
        <v>6371</v>
      </c>
      <c r="G613" s="59">
        <f>$G$537</f>
        <v>264</v>
      </c>
      <c r="H613" s="104"/>
      <c r="I613" s="102">
        <f>ROUND(G613*C613,0)</f>
        <v>6494</v>
      </c>
      <c r="J613" s="102"/>
      <c r="K613" s="59">
        <f>$K$537</f>
        <v>268</v>
      </c>
      <c r="L613" s="102"/>
      <c r="M613" s="102">
        <f>ROUND(K613*C613,0)</f>
        <v>6593</v>
      </c>
      <c r="N613" s="102"/>
      <c r="O613" s="102"/>
      <c r="P613" s="102"/>
      <c r="Q613" s="10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idden="1">
      <c r="A614" s="104" t="s">
        <v>93</v>
      </c>
      <c r="B614" s="44"/>
      <c r="C614" s="100">
        <v>807.26666666666597</v>
      </c>
      <c r="D614" s="59">
        <v>96</v>
      </c>
      <c r="E614" s="104"/>
      <c r="F614" s="102">
        <f>ROUND(D614*$C614,0)</f>
        <v>77498</v>
      </c>
      <c r="G614" s="59">
        <f>$G$538</f>
        <v>98</v>
      </c>
      <c r="H614" s="104"/>
      <c r="I614" s="102">
        <f>ROUND(G614*C614,0)</f>
        <v>79112</v>
      </c>
      <c r="J614" s="102"/>
      <c r="K614" s="59">
        <f>$K$538</f>
        <v>100</v>
      </c>
      <c r="L614" s="102"/>
      <c r="M614" s="102">
        <f>ROUND(K614*C614,0)</f>
        <v>80727</v>
      </c>
      <c r="N614" s="102"/>
      <c r="O614" s="102"/>
      <c r="P614" s="102"/>
      <c r="Q614" s="10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idden="1">
      <c r="A615" s="104" t="s">
        <v>94</v>
      </c>
      <c r="B615" s="44"/>
      <c r="C615" s="100">
        <v>541.26666666666597</v>
      </c>
      <c r="D615" s="59">
        <v>192</v>
      </c>
      <c r="E615" s="106"/>
      <c r="F615" s="102">
        <f>ROUND(D615*$C615,0)</f>
        <v>103923</v>
      </c>
      <c r="G615" s="59">
        <f>$G$539</f>
        <v>195</v>
      </c>
      <c r="H615" s="106"/>
      <c r="I615" s="102">
        <f>ROUND(G615*C615,0)</f>
        <v>105547</v>
      </c>
      <c r="J615" s="102"/>
      <c r="K615" s="59">
        <f>$K$539</f>
        <v>200</v>
      </c>
      <c r="L615" s="102"/>
      <c r="M615" s="102">
        <f>ROUND(K615*C615,0)</f>
        <v>108253</v>
      </c>
      <c r="N615" s="102"/>
      <c r="O615" s="102"/>
      <c r="P615" s="102"/>
      <c r="Q615" s="10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idden="1">
      <c r="A616" s="104" t="s">
        <v>60</v>
      </c>
      <c r="B616" s="44"/>
      <c r="C616" s="100">
        <f>SUM(C613:C615)</f>
        <v>1373.1333333333318</v>
      </c>
      <c r="D616" s="59"/>
      <c r="E616" s="104"/>
      <c r="F616" s="102"/>
      <c r="G616" s="59"/>
      <c r="H616" s="104"/>
      <c r="I616" s="102"/>
      <c r="J616" s="102"/>
      <c r="K616" s="59"/>
      <c r="L616" s="102"/>
      <c r="M616" s="102"/>
      <c r="N616" s="102"/>
      <c r="O616" s="102"/>
      <c r="P616" s="102"/>
      <c r="Q616" s="10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idden="1">
      <c r="A617" s="104" t="s">
        <v>93</v>
      </c>
      <c r="B617" s="44"/>
      <c r="C617" s="100">
        <v>137328.5</v>
      </c>
      <c r="D617" s="59">
        <v>1.7</v>
      </c>
      <c r="E617" s="104" t="s">
        <v>14</v>
      </c>
      <c r="F617" s="102">
        <f>ROUND(D617*$C617,0)</f>
        <v>233458</v>
      </c>
      <c r="G617" s="59">
        <f>$G$541</f>
        <v>1.79</v>
      </c>
      <c r="H617" s="104" t="s">
        <v>14</v>
      </c>
      <c r="I617" s="102">
        <f t="shared" ref="I617:I618" si="81">ROUND(G617*C617,0)</f>
        <v>245818</v>
      </c>
      <c r="J617" s="102"/>
      <c r="K617" s="59">
        <f>$K$541</f>
        <v>1.83</v>
      </c>
      <c r="L617" s="102"/>
      <c r="M617" s="102">
        <f>ROUND(K617*C617,0)</f>
        <v>251311</v>
      </c>
      <c r="N617" s="102"/>
      <c r="O617" s="102"/>
      <c r="P617" s="102"/>
      <c r="Q617" s="10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idden="1">
      <c r="A618" s="104" t="s">
        <v>94</v>
      </c>
      <c r="B618" s="44"/>
      <c r="C618" s="100">
        <v>302902</v>
      </c>
      <c r="D618" s="59">
        <v>1.39</v>
      </c>
      <c r="E618" s="104" t="s">
        <v>14</v>
      </c>
      <c r="F618" s="102">
        <f>ROUND(D618*$C618,0)</f>
        <v>421034</v>
      </c>
      <c r="G618" s="59">
        <f>$G$542</f>
        <v>1.46</v>
      </c>
      <c r="H618" s="104" t="s">
        <v>14</v>
      </c>
      <c r="I618" s="102">
        <f t="shared" si="81"/>
        <v>442237</v>
      </c>
      <c r="J618" s="102"/>
      <c r="K618" s="59">
        <f>$K$542</f>
        <v>1.5</v>
      </c>
      <c r="L618" s="102"/>
      <c r="M618" s="102">
        <f>ROUND(K618*C618,0)</f>
        <v>454353</v>
      </c>
      <c r="N618" s="102"/>
      <c r="O618" s="102"/>
      <c r="P618" s="102"/>
      <c r="Q618" s="10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idden="1">
      <c r="A619" s="37" t="s">
        <v>95</v>
      </c>
      <c r="B619" s="44"/>
      <c r="C619" s="100"/>
      <c r="D619" s="73"/>
      <c r="E619" s="104"/>
      <c r="F619" s="102"/>
      <c r="G619" s="73"/>
      <c r="H619" s="104"/>
      <c r="I619" s="102"/>
      <c r="J619" s="102"/>
      <c r="K619" s="73"/>
      <c r="L619" s="102"/>
      <c r="M619" s="102"/>
      <c r="N619" s="102"/>
      <c r="O619" s="102"/>
      <c r="P619" s="102"/>
      <c r="Q619" s="10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idden="1">
      <c r="A620" s="37" t="s">
        <v>96</v>
      </c>
      <c r="B620" s="44"/>
      <c r="C620" s="100">
        <v>340651</v>
      </c>
      <c r="D620" s="59">
        <v>4.4400000000000004</v>
      </c>
      <c r="E620" s="104"/>
      <c r="F620" s="102">
        <f>ROUND(D620*$C620,0)</f>
        <v>1512490</v>
      </c>
      <c r="G620" s="59">
        <f>$G$544</f>
        <v>5.47</v>
      </c>
      <c r="H620" s="104"/>
      <c r="I620" s="102">
        <f t="shared" ref="I620:I621" si="82">ROUND(G620*C620,0)</f>
        <v>1863361</v>
      </c>
      <c r="J620" s="102"/>
      <c r="K620" s="59">
        <f>$K$544</f>
        <v>5.6</v>
      </c>
      <c r="L620" s="102"/>
      <c r="M620" s="102">
        <f>ROUND(K620*C620,0)</f>
        <v>1907646</v>
      </c>
      <c r="N620" s="102"/>
      <c r="O620" s="102"/>
      <c r="P620" s="102"/>
      <c r="Q620" s="10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idden="1">
      <c r="A621" s="37" t="s">
        <v>114</v>
      </c>
      <c r="B621" s="44"/>
      <c r="C621" s="100">
        <v>17.5</v>
      </c>
      <c r="D621" s="165">
        <v>4.4400000000000004</v>
      </c>
      <c r="E621" s="104"/>
      <c r="F621" s="102">
        <f>ROUND(D621*$C621,0)</f>
        <v>78</v>
      </c>
      <c r="G621" s="59">
        <f>$G$545</f>
        <v>5.47</v>
      </c>
      <c r="H621" s="104"/>
      <c r="I621" s="102">
        <f t="shared" si="82"/>
        <v>96</v>
      </c>
      <c r="J621" s="102"/>
      <c r="K621" s="59">
        <f>$K$545</f>
        <v>5.6</v>
      </c>
      <c r="L621" s="102"/>
      <c r="M621" s="102">
        <f>ROUND(K621*C621,0)</f>
        <v>98</v>
      </c>
      <c r="N621" s="102"/>
      <c r="O621" s="102"/>
      <c r="P621" s="102"/>
      <c r="Q621" s="10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idden="1">
      <c r="A622" s="104" t="s">
        <v>97</v>
      </c>
      <c r="B622" s="44"/>
      <c r="C622" s="100"/>
      <c r="D622" s="59"/>
      <c r="E622" s="104"/>
      <c r="F622" s="102"/>
      <c r="G622" s="59"/>
      <c r="H622" s="104"/>
      <c r="I622" s="102"/>
      <c r="J622" s="102"/>
      <c r="K622" s="59"/>
      <c r="L622" s="102"/>
      <c r="M622" s="102"/>
      <c r="N622" s="102"/>
      <c r="O622" s="102"/>
      <c r="P622" s="102"/>
      <c r="Q622" s="10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idden="1">
      <c r="A623" s="104" t="s">
        <v>98</v>
      </c>
      <c r="B623" s="44"/>
      <c r="C623" s="100">
        <v>41625753.333333328</v>
      </c>
      <c r="D623" s="176">
        <v>5.2919999999999998</v>
      </c>
      <c r="E623" s="104" t="s">
        <v>15</v>
      </c>
      <c r="F623" s="102">
        <f>ROUND(D623*$C623/100,0)</f>
        <v>2202835</v>
      </c>
      <c r="G623" s="166">
        <f>$G$547</f>
        <v>5.7730000000000006</v>
      </c>
      <c r="H623" s="104" t="s">
        <v>15</v>
      </c>
      <c r="I623" s="102">
        <f>ROUND(G623*C623/100,0)</f>
        <v>2403055</v>
      </c>
      <c r="J623" s="102"/>
      <c r="K623" s="166">
        <f>$K$547</f>
        <v>5.9119999999999999</v>
      </c>
      <c r="L623" s="102"/>
      <c r="M623" s="102">
        <f>ROUND(K623*C623/100,0)</f>
        <v>2460915</v>
      </c>
      <c r="N623" s="102"/>
      <c r="O623" s="102"/>
      <c r="P623" s="102"/>
      <c r="Q623" s="10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idden="1">
      <c r="A624" s="104" t="s">
        <v>64</v>
      </c>
      <c r="B624" s="44"/>
      <c r="C624" s="100">
        <v>63576818.666666672</v>
      </c>
      <c r="D624" s="176">
        <v>4.8499999999999996</v>
      </c>
      <c r="E624" s="104" t="s">
        <v>15</v>
      </c>
      <c r="F624" s="102">
        <f>ROUND(D624*$C624/100,0)</f>
        <v>3083476</v>
      </c>
      <c r="G624" s="166">
        <f>$G$548</f>
        <v>5.2879999999999994</v>
      </c>
      <c r="H624" s="104" t="s">
        <v>15</v>
      </c>
      <c r="I624" s="102">
        <f t="shared" ref="I624:I625" si="83">ROUND(G624*C624/100,0)</f>
        <v>3361942</v>
      </c>
      <c r="J624" s="102"/>
      <c r="K624" s="166">
        <f>$K$548</f>
        <v>5.41</v>
      </c>
      <c r="L624" s="102"/>
      <c r="M624" s="102">
        <f>ROUND(K624*C624/100,0)</f>
        <v>3439506</v>
      </c>
      <c r="N624" s="102"/>
      <c r="O624" s="102"/>
      <c r="P624" s="102"/>
      <c r="Q624" s="10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idden="1">
      <c r="A625" s="104" t="s">
        <v>65</v>
      </c>
      <c r="B625" s="44"/>
      <c r="C625" s="100">
        <v>103480.49999999997</v>
      </c>
      <c r="D625" s="177">
        <v>56</v>
      </c>
      <c r="E625" s="104" t="s">
        <v>15</v>
      </c>
      <c r="F625" s="102">
        <f>ROUND(D625*$C625/100,0)</f>
        <v>57949</v>
      </c>
      <c r="G625" s="404">
        <f>$G$549</f>
        <v>57</v>
      </c>
      <c r="H625" s="104" t="s">
        <v>15</v>
      </c>
      <c r="I625" s="102">
        <f t="shared" si="83"/>
        <v>58984</v>
      </c>
      <c r="J625" s="102"/>
      <c r="K625" s="404">
        <f>$K$549</f>
        <v>58</v>
      </c>
      <c r="L625" s="102"/>
      <c r="M625" s="102">
        <f>ROUND(K625*C625/100,0)</f>
        <v>60019</v>
      </c>
      <c r="N625" s="102"/>
      <c r="O625" s="102"/>
      <c r="P625" s="102"/>
      <c r="Q625" s="10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idden="1">
      <c r="A626" s="154" t="s">
        <v>72</v>
      </c>
      <c r="B626" s="44"/>
      <c r="C626" s="100"/>
      <c r="D626" s="119">
        <v>-0.01</v>
      </c>
      <c r="E626" s="21"/>
      <c r="F626" s="102"/>
      <c r="G626" s="119">
        <v>-0.01</v>
      </c>
      <c r="H626" s="44"/>
      <c r="I626" s="102"/>
      <c r="J626" s="102"/>
      <c r="K626" s="119">
        <v>-0.01</v>
      </c>
      <c r="L626" s="102"/>
      <c r="M626" s="102"/>
      <c r="N626" s="102"/>
      <c r="O626" s="102"/>
      <c r="P626" s="102"/>
      <c r="Q626" s="10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idden="1">
      <c r="A627" s="104" t="s">
        <v>92</v>
      </c>
      <c r="B627" s="44"/>
      <c r="C627" s="100">
        <v>0</v>
      </c>
      <c r="D627" s="73">
        <v>259</v>
      </c>
      <c r="E627" s="162"/>
      <c r="F627" s="102">
        <f>ROUND(D627*$C627*D626,0)</f>
        <v>0</v>
      </c>
      <c r="G627" s="73">
        <f>$G$555</f>
        <v>264</v>
      </c>
      <c r="H627" s="52"/>
      <c r="I627" s="102">
        <f>ROUND(G627*C627*$G$592,0)</f>
        <v>0</v>
      </c>
      <c r="J627" s="102"/>
      <c r="K627" s="73">
        <f>$K$555</f>
        <v>268</v>
      </c>
      <c r="L627" s="102"/>
      <c r="M627" s="102">
        <f>ROUND(K627*C627*$K$592,0)</f>
        <v>0</v>
      </c>
      <c r="N627" s="102"/>
      <c r="O627" s="102"/>
      <c r="P627" s="102"/>
      <c r="Q627" s="10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idden="1">
      <c r="A628" s="104" t="s">
        <v>93</v>
      </c>
      <c r="B628" s="44"/>
      <c r="C628" s="100">
        <v>16.2</v>
      </c>
      <c r="D628" s="73">
        <v>96</v>
      </c>
      <c r="E628" s="162"/>
      <c r="F628" s="102">
        <f>ROUND(D628*$C628*D626,0)</f>
        <v>-16</v>
      </c>
      <c r="G628" s="73">
        <f>$G$556</f>
        <v>98</v>
      </c>
      <c r="H628" s="52"/>
      <c r="I628" s="102">
        <f t="shared" ref="I628:I633" si="84">ROUND(G628*C628*$G$592,0)</f>
        <v>-16</v>
      </c>
      <c r="J628" s="102"/>
      <c r="K628" s="73">
        <f>$K$556</f>
        <v>100</v>
      </c>
      <c r="L628" s="102"/>
      <c r="M628" s="102">
        <f>ROUND(K628*C628*$K$592,0)</f>
        <v>-16</v>
      </c>
      <c r="N628" s="102"/>
      <c r="O628" s="102"/>
      <c r="P628" s="102"/>
      <c r="Q628" s="10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idden="1">
      <c r="A629" s="104" t="s">
        <v>94</v>
      </c>
      <c r="B629" s="44"/>
      <c r="C629" s="100">
        <v>0</v>
      </c>
      <c r="D629" s="73">
        <v>192</v>
      </c>
      <c r="E629" s="169"/>
      <c r="F629" s="102">
        <f>ROUND(D629*$C629*D626,0)</f>
        <v>0</v>
      </c>
      <c r="G629" s="73">
        <f>$G$557</f>
        <v>195</v>
      </c>
      <c r="H629" s="170"/>
      <c r="I629" s="102">
        <f t="shared" si="84"/>
        <v>0</v>
      </c>
      <c r="J629" s="102"/>
      <c r="K629" s="73">
        <f>$K$557</f>
        <v>200</v>
      </c>
      <c r="L629" s="102"/>
      <c r="M629" s="102">
        <f t="shared" ref="M629:M633" si="85">ROUND(K629*C629*$K$592,0)</f>
        <v>0</v>
      </c>
      <c r="N629" s="102"/>
      <c r="O629" s="102"/>
      <c r="P629" s="102"/>
      <c r="Q629" s="10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idden="1">
      <c r="A630" s="104" t="s">
        <v>93</v>
      </c>
      <c r="B630" s="44"/>
      <c r="C630" s="100">
        <v>2032</v>
      </c>
      <c r="D630" s="73">
        <v>1.7</v>
      </c>
      <c r="E630" s="162"/>
      <c r="F630" s="102">
        <f>ROUND(D630*$C630*D626,0)</f>
        <v>-35</v>
      </c>
      <c r="G630" s="73">
        <f>$G$558</f>
        <v>1.79</v>
      </c>
      <c r="H630" s="52"/>
      <c r="I630" s="102">
        <f t="shared" si="84"/>
        <v>-36</v>
      </c>
      <c r="J630" s="102"/>
      <c r="K630" s="73">
        <f>$K$558</f>
        <v>1.83</v>
      </c>
      <c r="L630" s="102"/>
      <c r="M630" s="102">
        <f t="shared" si="85"/>
        <v>-37</v>
      </c>
      <c r="N630" s="102"/>
      <c r="O630" s="102"/>
      <c r="P630" s="102"/>
      <c r="Q630" s="10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idden="1">
      <c r="A631" s="104" t="s">
        <v>94</v>
      </c>
      <c r="B631" s="44"/>
      <c r="C631" s="100">
        <v>0</v>
      </c>
      <c r="D631" s="73">
        <v>1.39</v>
      </c>
      <c r="E631" s="162" t="s">
        <v>14</v>
      </c>
      <c r="F631" s="102">
        <f>ROUND(D631*$C631*D626,0)</f>
        <v>0</v>
      </c>
      <c r="G631" s="73">
        <f>$G$559</f>
        <v>1.46</v>
      </c>
      <c r="H631" s="52"/>
      <c r="I631" s="102">
        <f t="shared" si="84"/>
        <v>0</v>
      </c>
      <c r="J631" s="102"/>
      <c r="K631" s="73">
        <f>$K$559</f>
        <v>1.5</v>
      </c>
      <c r="L631" s="102"/>
      <c r="M631" s="102">
        <f t="shared" si="85"/>
        <v>0</v>
      </c>
      <c r="N631" s="102"/>
      <c r="O631" s="102"/>
      <c r="P631" s="102"/>
      <c r="Q631" s="10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idden="1">
      <c r="A632" s="37" t="s">
        <v>96</v>
      </c>
      <c r="B632" s="44"/>
      <c r="C632" s="100">
        <v>1286</v>
      </c>
      <c r="D632" s="73">
        <v>4.4400000000000004</v>
      </c>
      <c r="E632" s="162" t="s">
        <v>14</v>
      </c>
      <c r="F632" s="102">
        <f>ROUND(D632*$C632*D626,0)</f>
        <v>-57</v>
      </c>
      <c r="G632" s="73">
        <f>$G$560</f>
        <v>5.47</v>
      </c>
      <c r="H632" s="52"/>
      <c r="I632" s="102">
        <f t="shared" si="84"/>
        <v>-70</v>
      </c>
      <c r="J632" s="102"/>
      <c r="K632" s="73">
        <f>$K$560</f>
        <v>5.6</v>
      </c>
      <c r="L632" s="102"/>
      <c r="M632" s="102">
        <f t="shared" si="85"/>
        <v>-72</v>
      </c>
      <c r="N632" s="102"/>
      <c r="O632" s="102"/>
      <c r="P632" s="102"/>
      <c r="Q632" s="10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idden="1">
      <c r="A633" s="37" t="s">
        <v>114</v>
      </c>
      <c r="B633" s="44"/>
      <c r="C633" s="100">
        <v>0</v>
      </c>
      <c r="D633" s="73">
        <v>4.4400000000000004</v>
      </c>
      <c r="E633" s="162" t="s">
        <v>14</v>
      </c>
      <c r="F633" s="102">
        <f>ROUND(D633*$C633*D626,0)</f>
        <v>0</v>
      </c>
      <c r="G633" s="73">
        <f>$G$561</f>
        <v>5.47</v>
      </c>
      <c r="H633" s="52"/>
      <c r="I633" s="102">
        <f t="shared" si="84"/>
        <v>0</v>
      </c>
      <c r="J633" s="102"/>
      <c r="K633" s="73">
        <f>$K$561</f>
        <v>5.6</v>
      </c>
      <c r="L633" s="102"/>
      <c r="M633" s="102">
        <f t="shared" si="85"/>
        <v>0</v>
      </c>
      <c r="N633" s="102"/>
      <c r="O633" s="102"/>
      <c r="P633" s="102"/>
      <c r="Q633" s="10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idden="1">
      <c r="A634" s="104" t="s">
        <v>98</v>
      </c>
      <c r="B634" s="44"/>
      <c r="C634" s="100">
        <v>490733.33333333302</v>
      </c>
      <c r="D634" s="157">
        <v>5.2939999999999996</v>
      </c>
      <c r="E634" s="102" t="s">
        <v>15</v>
      </c>
      <c r="F634" s="102">
        <f>ROUND(D634*$C634/100*D626,0)</f>
        <v>-260</v>
      </c>
      <c r="G634" s="157">
        <f>$G$562</f>
        <v>5.7730000000000006</v>
      </c>
      <c r="H634" s="104" t="s">
        <v>15</v>
      </c>
      <c r="I634" s="102">
        <f>ROUND(G634*C634/100*$G$592,0)</f>
        <v>-283</v>
      </c>
      <c r="J634" s="102"/>
      <c r="K634" s="157">
        <f>$K$562</f>
        <v>5.9119999999999999</v>
      </c>
      <c r="L634" s="102"/>
      <c r="M634" s="102">
        <f>ROUND(K634*C634/100*$K$592,0)</f>
        <v>-290</v>
      </c>
      <c r="N634" s="102"/>
      <c r="O634" s="102"/>
      <c r="P634" s="102"/>
      <c r="Q634" s="10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idden="1">
      <c r="A635" s="104" t="s">
        <v>64</v>
      </c>
      <c r="B635" s="44"/>
      <c r="C635" s="100">
        <v>21066.666666666977</v>
      </c>
      <c r="D635" s="157">
        <v>4.8520000000000003</v>
      </c>
      <c r="E635" s="102" t="s">
        <v>15</v>
      </c>
      <c r="F635" s="102">
        <f>ROUND(D635*$C635/100*D626,0)</f>
        <v>-10</v>
      </c>
      <c r="G635" s="157">
        <f>$G$563</f>
        <v>5.2879999999999994</v>
      </c>
      <c r="H635" s="104" t="s">
        <v>15</v>
      </c>
      <c r="I635" s="102">
        <f>ROUND(G635*C635/100*$G$592,0)</f>
        <v>-11</v>
      </c>
      <c r="J635" s="102"/>
      <c r="K635" s="157">
        <f>$K$563</f>
        <v>5.41</v>
      </c>
      <c r="L635" s="102"/>
      <c r="M635" s="102">
        <f>ROUND(K635*C635/100*$K$592,0)</f>
        <v>-11</v>
      </c>
      <c r="N635" s="102"/>
      <c r="O635" s="102"/>
      <c r="P635" s="102"/>
      <c r="Q635" s="10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idden="1">
      <c r="A636" s="104" t="s">
        <v>65</v>
      </c>
      <c r="B636" s="44"/>
      <c r="C636" s="100">
        <v>955.13333333333298</v>
      </c>
      <c r="D636" s="159">
        <v>56</v>
      </c>
      <c r="E636" s="102" t="s">
        <v>15</v>
      </c>
      <c r="F636" s="102">
        <f>ROUND(D636*$C636/100*D626,0)</f>
        <v>-5</v>
      </c>
      <c r="G636" s="159">
        <f>$G$564</f>
        <v>57</v>
      </c>
      <c r="H636" s="104" t="s">
        <v>15</v>
      </c>
      <c r="I636" s="102">
        <f>ROUND(G636*C636/100*$G$592,0)</f>
        <v>-5</v>
      </c>
      <c r="J636" s="102"/>
      <c r="K636" s="159">
        <f>$K$564</f>
        <v>58</v>
      </c>
      <c r="L636" s="102"/>
      <c r="M636" s="102">
        <f>ROUND(K636*C636/100*$K$592,0)</f>
        <v>-6</v>
      </c>
      <c r="N636" s="102"/>
      <c r="O636" s="102"/>
      <c r="P636" s="102"/>
      <c r="Q636" s="10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idden="1">
      <c r="A637" s="104" t="s">
        <v>117</v>
      </c>
      <c r="B637" s="44"/>
      <c r="C637" s="100">
        <v>16.2</v>
      </c>
      <c r="D637" s="59">
        <v>60</v>
      </c>
      <c r="E637" s="162" t="s">
        <v>14</v>
      </c>
      <c r="F637" s="102">
        <f>ROUND(D637*$C637,0)</f>
        <v>972</v>
      </c>
      <c r="G637" s="59">
        <f>$G$565</f>
        <v>60</v>
      </c>
      <c r="H637" s="44"/>
      <c r="I637" s="102">
        <f>ROUND(G637*C637,0)</f>
        <v>972</v>
      </c>
      <c r="J637" s="102"/>
      <c r="K637" s="59">
        <f>$K$565</f>
        <v>60</v>
      </c>
      <c r="L637" s="102"/>
      <c r="M637" s="102">
        <f>ROUND(K637*C637,0)</f>
        <v>972</v>
      </c>
      <c r="N637" s="102"/>
      <c r="O637" s="102"/>
      <c r="P637" s="102"/>
      <c r="Q637" s="10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idden="1">
      <c r="A638" s="104" t="s">
        <v>118</v>
      </c>
      <c r="B638" s="44"/>
      <c r="C638" s="100">
        <v>2032</v>
      </c>
      <c r="D638" s="125">
        <v>-30</v>
      </c>
      <c r="E638" s="102" t="s">
        <v>15</v>
      </c>
      <c r="F638" s="102">
        <f>ROUND(D638*$C638/100,0)</f>
        <v>-610</v>
      </c>
      <c r="G638" s="125">
        <f>$G$566</f>
        <v>-30</v>
      </c>
      <c r="H638" s="102" t="s">
        <v>15</v>
      </c>
      <c r="I638" s="102">
        <f>-ROUND(G638*C638*$G$592,0)</f>
        <v>-610</v>
      </c>
      <c r="J638" s="102"/>
      <c r="K638" s="125">
        <f>$K$566</f>
        <v>-30</v>
      </c>
      <c r="L638" s="102"/>
      <c r="M638" s="102">
        <f>-ROUND(K638*C638*$K$592,0)</f>
        <v>-610</v>
      </c>
      <c r="N638" s="102"/>
      <c r="O638" s="102"/>
      <c r="P638" s="102"/>
      <c r="Q638" s="10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idden="1">
      <c r="A639" s="44" t="s">
        <v>44</v>
      </c>
      <c r="B639" s="44"/>
      <c r="C639" s="100">
        <f>SUM(C623:C624)</f>
        <v>105202572</v>
      </c>
      <c r="D639" s="111"/>
      <c r="E639" s="21"/>
      <c r="F639" s="21">
        <f>SUM(F613:F638)</f>
        <v>7699091</v>
      </c>
      <c r="G639" s="111"/>
      <c r="H639" s="44"/>
      <c r="I639" s="21">
        <f>SUM(I613:I638)</f>
        <v>8566587</v>
      </c>
      <c r="J639" s="21"/>
      <c r="K639" s="402"/>
      <c r="L639" s="21"/>
      <c r="M639" s="21">
        <f>SUM(M613:M638)</f>
        <v>8769351</v>
      </c>
      <c r="N639" s="21"/>
      <c r="O639" s="21"/>
      <c r="P639" s="21"/>
      <c r="Q639" s="21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idden="1">
      <c r="A640" s="44" t="s">
        <v>18</v>
      </c>
      <c r="B640" s="44"/>
      <c r="C640" s="146">
        <v>327096.30737224856</v>
      </c>
      <c r="D640" s="37"/>
      <c r="E640" s="37"/>
      <c r="F640" s="35">
        <f>I640</f>
        <v>26533.50156434354</v>
      </c>
      <c r="G640" s="37"/>
      <c r="H640" s="37"/>
      <c r="I640" s="35">
        <v>26533.50156434354</v>
      </c>
      <c r="J640" s="36"/>
      <c r="K640" s="138"/>
      <c r="L640" s="36"/>
      <c r="M640" s="35">
        <v>26533.50156434354</v>
      </c>
      <c r="N640" s="36"/>
      <c r="O640" s="36"/>
      <c r="P640" s="36"/>
      <c r="Q640" s="36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6.5" hidden="1" thickBot="1">
      <c r="A641" s="44" t="s">
        <v>45</v>
      </c>
      <c r="B641" s="44"/>
      <c r="C641" s="163">
        <f>SUM(C639)+C640</f>
        <v>105529668.30737224</v>
      </c>
      <c r="D641" s="144"/>
      <c r="E641" s="130"/>
      <c r="F641" s="131">
        <f>F639+F640</f>
        <v>7725624.5015643435</v>
      </c>
      <c r="G641" s="144"/>
      <c r="H641" s="132"/>
      <c r="I641" s="131">
        <f>I639+I640</f>
        <v>8593120.5015643444</v>
      </c>
      <c r="J641" s="131"/>
      <c r="K641" s="144"/>
      <c r="L641" s="131"/>
      <c r="M641" s="131">
        <f>M639+M640</f>
        <v>8795884.5015643444</v>
      </c>
      <c r="N641" s="131"/>
      <c r="O641" s="131"/>
      <c r="P641" s="131"/>
      <c r="Q641" s="131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>
      <c r="A642" s="69"/>
      <c r="B642" s="182"/>
      <c r="C642" s="69"/>
      <c r="D642" s="44"/>
      <c r="E642" s="53"/>
      <c r="F642" s="183"/>
      <c r="G642" s="44"/>
      <c r="H642" s="69"/>
      <c r="I642" s="183"/>
      <c r="J642" s="183"/>
      <c r="K642" s="69"/>
      <c r="L642" s="183"/>
      <c r="M642" s="183"/>
      <c r="N642" s="183"/>
      <c r="O642" s="183"/>
      <c r="P642" s="183"/>
      <c r="Q642" s="183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>
      <c r="A643" s="52" t="s">
        <v>121</v>
      </c>
      <c r="B643" s="44"/>
      <c r="C643" s="53"/>
      <c r="D643" s="124"/>
      <c r="E643" s="21"/>
      <c r="F643" s="21"/>
      <c r="G643" s="124"/>
      <c r="H643" s="44"/>
      <c r="I643" s="21"/>
      <c r="J643" s="21"/>
      <c r="K643" s="72"/>
      <c r="L643" s="21"/>
      <c r="M643" s="21"/>
      <c r="N643" s="21"/>
      <c r="O643" s="54" t="s">
        <v>122</v>
      </c>
      <c r="P643" s="384" t="s">
        <v>351</v>
      </c>
      <c r="Q643" s="384" t="s">
        <v>350</v>
      </c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>
      <c r="A644" s="37" t="s">
        <v>123</v>
      </c>
      <c r="B644" s="44"/>
      <c r="C644" s="53"/>
      <c r="D644" s="124"/>
      <c r="E644" s="21"/>
      <c r="F644" s="21"/>
      <c r="G644" s="124"/>
      <c r="H644" s="44"/>
      <c r="I644" s="21"/>
      <c r="J644" s="21"/>
      <c r="K644" s="72"/>
      <c r="L644" s="21"/>
      <c r="M644" s="21"/>
      <c r="N644" s="21"/>
      <c r="O644" s="55" t="s">
        <v>25</v>
      </c>
      <c r="P644" s="56">
        <f>I695</f>
        <v>14013389</v>
      </c>
      <c r="Q644" s="56">
        <f>M695</f>
        <v>14342201</v>
      </c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>
      <c r="A645" s="104"/>
      <c r="B645" s="44"/>
      <c r="C645" s="53"/>
      <c r="D645" s="124"/>
      <c r="E645" s="21"/>
      <c r="F645" s="72"/>
      <c r="G645" s="124"/>
      <c r="H645" s="44"/>
      <c r="I645" s="72"/>
      <c r="J645" s="72"/>
      <c r="K645" s="72"/>
      <c r="L645" s="72"/>
      <c r="M645" s="72"/>
      <c r="N645" s="72"/>
      <c r="O645" s="55" t="s">
        <v>26</v>
      </c>
      <c r="P645" s="58">
        <f>SUM(I647:I651,I661:I662,I664:I665,I672:I676)</f>
        <v>365320</v>
      </c>
      <c r="Q645" s="58">
        <f>SUM(M647:M651,M661:M662,M664:M665,M672:M676)</f>
        <v>374021</v>
      </c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>
      <c r="A646" s="37" t="s">
        <v>124</v>
      </c>
      <c r="B646" s="44"/>
      <c r="C646" s="100"/>
      <c r="D646" s="21" t="s">
        <v>14</v>
      </c>
      <c r="E646" s="21"/>
      <c r="F646" s="44"/>
      <c r="G646" s="21" t="s">
        <v>14</v>
      </c>
      <c r="H646" s="44"/>
      <c r="I646" s="44"/>
      <c r="J646" s="44"/>
      <c r="K646" s="21" t="s">
        <v>14</v>
      </c>
      <c r="L646" s="44"/>
      <c r="M646" s="44"/>
      <c r="N646" s="44"/>
      <c r="O646" s="60" t="s">
        <v>29</v>
      </c>
      <c r="P646" s="61">
        <f>'NPC Spread'!I33</f>
        <v>4576580.4424617374</v>
      </c>
      <c r="Q646" s="387">
        <f>P646</f>
        <v>4576580.4424617374</v>
      </c>
      <c r="R646" s="2"/>
      <c r="S646" s="2"/>
      <c r="T646" s="2"/>
      <c r="U646" s="2"/>
      <c r="Y646" s="2"/>
      <c r="Z646" s="2"/>
      <c r="AA646" s="2"/>
      <c r="AB646" s="2"/>
      <c r="AC646" s="2"/>
      <c r="AD646" s="2"/>
      <c r="AE646" s="2"/>
    </row>
    <row r="647" spans="1:31">
      <c r="A647" s="37" t="s">
        <v>125</v>
      </c>
      <c r="B647" s="44"/>
      <c r="C647" s="100">
        <f>C701+C752</f>
        <v>1019.8115973941144</v>
      </c>
      <c r="D647" s="124">
        <v>0</v>
      </c>
      <c r="E647" s="105"/>
      <c r="F647" s="102">
        <f>F701+F752</f>
        <v>0</v>
      </c>
      <c r="G647" s="124">
        <v>0</v>
      </c>
      <c r="H647" s="105"/>
      <c r="I647" s="102">
        <f>I701+I752</f>
        <v>0</v>
      </c>
      <c r="J647" s="102"/>
      <c r="K647" s="121">
        <v>0</v>
      </c>
      <c r="L647" s="102"/>
      <c r="M647" s="102">
        <f>M701+M752</f>
        <v>0</v>
      </c>
      <c r="N647" s="102"/>
      <c r="O647" s="64" t="s">
        <v>31</v>
      </c>
      <c r="P647" s="65">
        <f>P644-SUM(P645:P646)</f>
        <v>9071488.5575382635</v>
      </c>
      <c r="Q647" s="65">
        <f t="shared" ref="Q647" si="86">Q644-SUM(Q645:Q646)</f>
        <v>9391599.5575382635</v>
      </c>
      <c r="Z647" s="2"/>
      <c r="AA647" s="2"/>
      <c r="AB647" s="2"/>
      <c r="AC647" s="2"/>
      <c r="AD647" s="2"/>
      <c r="AE647" s="2"/>
    </row>
    <row r="648" spans="1:31">
      <c r="A648" s="37" t="s">
        <v>126</v>
      </c>
      <c r="B648" s="44"/>
      <c r="C648" s="100"/>
      <c r="D648" s="124"/>
      <c r="E648" s="105"/>
      <c r="F648" s="102"/>
      <c r="G648" s="124"/>
      <c r="H648" s="105"/>
      <c r="I648" s="102"/>
      <c r="J648" s="102"/>
      <c r="K648" s="121"/>
      <c r="L648" s="102"/>
      <c r="M648" s="102"/>
      <c r="N648" s="102"/>
      <c r="O648" s="55" t="s">
        <v>33</v>
      </c>
      <c r="P648" s="67">
        <f>C652</f>
        <v>5224.9278642093977</v>
      </c>
      <c r="Q648" s="386"/>
      <c r="R648" s="23"/>
      <c r="S648" s="184"/>
      <c r="T648" s="23"/>
      <c r="U648" s="23"/>
      <c r="V648" s="66"/>
      <c r="Z648" s="2"/>
      <c r="AA648" s="2"/>
      <c r="AB648" s="2"/>
      <c r="AC648" s="2"/>
      <c r="AD648" s="2"/>
      <c r="AE648" s="2"/>
    </row>
    <row r="649" spans="1:31">
      <c r="A649" s="37" t="s">
        <v>127</v>
      </c>
      <c r="B649" s="44"/>
      <c r="C649" s="100">
        <f t="shared" ref="C649:C654" si="87">C703+C754</f>
        <v>3760.393248727928</v>
      </c>
      <c r="D649" s="124">
        <v>0</v>
      </c>
      <c r="E649" s="105"/>
      <c r="F649" s="102">
        <f>F703+F754</f>
        <v>0</v>
      </c>
      <c r="G649" s="124">
        <v>0</v>
      </c>
      <c r="H649" s="105"/>
      <c r="I649" s="102">
        <f>I703+I754</f>
        <v>0</v>
      </c>
      <c r="J649" s="102"/>
      <c r="K649" s="121">
        <v>0</v>
      </c>
      <c r="L649" s="102"/>
      <c r="M649" s="102">
        <f>M703+M754</f>
        <v>0</v>
      </c>
      <c r="N649" s="102"/>
      <c r="O649" s="55" t="s">
        <v>35</v>
      </c>
      <c r="P649" s="67">
        <f>C695</f>
        <v>160874871.89494899</v>
      </c>
      <c r="Q649" s="386"/>
      <c r="R649" s="23"/>
      <c r="S649" s="184"/>
      <c r="T649" s="23"/>
      <c r="U649" s="23"/>
      <c r="V649" s="66"/>
      <c r="Z649" s="2"/>
      <c r="AA649" s="2"/>
      <c r="AB649" s="2"/>
      <c r="AC649" s="2"/>
      <c r="AD649" s="2"/>
      <c r="AE649" s="2"/>
    </row>
    <row r="650" spans="1:31">
      <c r="A650" s="37" t="s">
        <v>128</v>
      </c>
      <c r="B650" s="44"/>
      <c r="C650" s="100">
        <f t="shared" si="87"/>
        <v>431.38877405282796</v>
      </c>
      <c r="D650" s="124">
        <v>357</v>
      </c>
      <c r="E650" s="105"/>
      <c r="F650" s="102">
        <f>F704+F755</f>
        <v>154006</v>
      </c>
      <c r="G650" s="124">
        <v>370</v>
      </c>
      <c r="H650" s="105"/>
      <c r="I650" s="102">
        <f>I704+I755</f>
        <v>159614</v>
      </c>
      <c r="J650" s="102"/>
      <c r="K650" s="121">
        <v>379</v>
      </c>
      <c r="L650" s="102"/>
      <c r="M650" s="102">
        <f>M704+M755</f>
        <v>163496</v>
      </c>
      <c r="N650" s="102"/>
      <c r="O650" s="70" t="s">
        <v>37</v>
      </c>
      <c r="P650" s="71">
        <f>P647/P648</f>
        <v>1736.1940285678761</v>
      </c>
      <c r="Q650" s="71">
        <f>Q647/P648</f>
        <v>1797.4601375591124</v>
      </c>
      <c r="R650" s="23"/>
      <c r="S650" s="101"/>
      <c r="T650" s="23"/>
      <c r="U650" s="23"/>
      <c r="V650" s="46"/>
      <c r="Z650" s="2"/>
      <c r="AA650" s="2"/>
      <c r="AB650" s="2"/>
      <c r="AC650" s="2"/>
      <c r="AD650" s="2"/>
      <c r="AE650" s="2"/>
    </row>
    <row r="651" spans="1:31">
      <c r="A651" s="37" t="s">
        <v>129</v>
      </c>
      <c r="B651" s="44"/>
      <c r="C651" s="100">
        <f t="shared" si="87"/>
        <v>13.334244034527019</v>
      </c>
      <c r="D651" s="124">
        <v>1457</v>
      </c>
      <c r="E651" s="105"/>
      <c r="F651" s="102">
        <f>F705+F756</f>
        <v>19428</v>
      </c>
      <c r="G651" s="124">
        <v>1504</v>
      </c>
      <c r="H651" s="105"/>
      <c r="I651" s="102">
        <f>I705+I756</f>
        <v>20055</v>
      </c>
      <c r="J651" s="102"/>
      <c r="K651" s="121">
        <v>1539</v>
      </c>
      <c r="L651" s="102"/>
      <c r="M651" s="102">
        <f>M705+M756</f>
        <v>20521</v>
      </c>
      <c r="N651" s="102"/>
      <c r="O651" s="70" t="s">
        <v>39</v>
      </c>
      <c r="P651" s="74">
        <f>P647/$P$649</f>
        <v>5.638847416433021E-2</v>
      </c>
      <c r="Q651" s="74">
        <f t="shared" ref="Q651" si="88">Q647/$P$649</f>
        <v>5.8378287714634276E-2</v>
      </c>
      <c r="V651" s="2"/>
      <c r="Y651" s="2"/>
      <c r="Z651" s="2"/>
      <c r="AA651" s="2"/>
      <c r="AB651" s="2"/>
      <c r="AC651" s="2"/>
      <c r="AD651" s="2"/>
      <c r="AE651" s="2"/>
    </row>
    <row r="652" spans="1:31">
      <c r="A652" s="37" t="s">
        <v>17</v>
      </c>
      <c r="B652" s="44"/>
      <c r="C652" s="100">
        <f t="shared" si="87"/>
        <v>5224.9278642093977</v>
      </c>
      <c r="D652" s="124"/>
      <c r="E652" s="105"/>
      <c r="F652" s="102"/>
      <c r="G652" s="124"/>
      <c r="H652" s="105"/>
      <c r="I652" s="102"/>
      <c r="J652" s="102"/>
      <c r="K652" s="121"/>
      <c r="L652" s="102"/>
      <c r="M652" s="102"/>
      <c r="N652" s="102"/>
      <c r="O652" s="102"/>
      <c r="P652" s="102"/>
      <c r="Q652" s="102"/>
      <c r="V652" s="110"/>
      <c r="W652" s="110"/>
      <c r="X652" s="2"/>
      <c r="Y652" s="2"/>
      <c r="Z652" s="2"/>
      <c r="AA652" s="2"/>
      <c r="AB652" s="2"/>
      <c r="AC652" s="2"/>
      <c r="AD652" s="2"/>
      <c r="AE652" s="2"/>
    </row>
    <row r="653" spans="1:31">
      <c r="A653" s="37" t="s">
        <v>130</v>
      </c>
      <c r="B653" s="44"/>
      <c r="C653" s="100">
        <f t="shared" si="87"/>
        <v>39964.6016666668</v>
      </c>
      <c r="D653" s="124"/>
      <c r="E653" s="105"/>
      <c r="F653" s="102"/>
      <c r="G653" s="124"/>
      <c r="H653" s="105"/>
      <c r="I653" s="102"/>
      <c r="J653" s="102"/>
      <c r="K653" s="121"/>
      <c r="L653" s="102"/>
      <c r="M653" s="102"/>
      <c r="N653" s="102"/>
      <c r="O653" s="102"/>
      <c r="P653" s="102"/>
      <c r="Q653" s="102"/>
      <c r="X653" s="2"/>
      <c r="Y653" s="2"/>
      <c r="Z653" s="2"/>
      <c r="AA653" s="2"/>
      <c r="AB653" s="2"/>
      <c r="AC653" s="2"/>
      <c r="AD653" s="2"/>
      <c r="AE653" s="2"/>
    </row>
    <row r="654" spans="1:31">
      <c r="A654" s="37" t="s">
        <v>131</v>
      </c>
      <c r="B654" s="44"/>
      <c r="C654" s="100">
        <f t="shared" si="87"/>
        <v>5844</v>
      </c>
      <c r="D654" s="124"/>
      <c r="E654" s="102"/>
      <c r="F654" s="102"/>
      <c r="G654" s="124"/>
      <c r="H654" s="102"/>
      <c r="I654" s="102"/>
      <c r="J654" s="102"/>
      <c r="K654" s="121"/>
      <c r="L654" s="102"/>
      <c r="M654" s="102"/>
      <c r="N654" s="102"/>
      <c r="O654" s="102"/>
      <c r="P654" s="102"/>
      <c r="Q654" s="102"/>
      <c r="X654" s="2"/>
      <c r="Y654" s="2"/>
      <c r="Z654" s="2"/>
      <c r="AA654" s="2"/>
      <c r="AB654" s="2"/>
      <c r="AC654" s="2"/>
      <c r="AD654" s="2"/>
      <c r="AE654" s="2"/>
    </row>
    <row r="655" spans="1:31">
      <c r="A655" s="37" t="s">
        <v>132</v>
      </c>
      <c r="B655" s="44"/>
      <c r="C655" s="100"/>
      <c r="D655" s="124"/>
      <c r="E655" s="105"/>
      <c r="F655" s="102"/>
      <c r="G655" s="124"/>
      <c r="H655" s="105"/>
      <c r="I655" s="102"/>
      <c r="J655" s="102"/>
      <c r="K655" s="121"/>
      <c r="L655" s="102"/>
      <c r="M655" s="102"/>
      <c r="N655" s="102"/>
      <c r="O655" s="102"/>
      <c r="P655" s="102"/>
      <c r="Q655" s="102"/>
      <c r="X655" s="2"/>
      <c r="Y655" s="2"/>
      <c r="Z655" s="2"/>
      <c r="AA655" s="2"/>
      <c r="AB655" s="2"/>
      <c r="AC655" s="2"/>
      <c r="AD655" s="2"/>
      <c r="AE655" s="2"/>
    </row>
    <row r="656" spans="1:31">
      <c r="A656" s="37" t="s">
        <v>133</v>
      </c>
      <c r="B656" s="44"/>
      <c r="C656" s="100">
        <f>C710+C761</f>
        <v>3200.9016113138414</v>
      </c>
      <c r="D656" s="124">
        <v>23.87</v>
      </c>
      <c r="E656" s="105"/>
      <c r="F656" s="102">
        <f>F710+F761</f>
        <v>76406</v>
      </c>
      <c r="G656" s="124">
        <v>26.02</v>
      </c>
      <c r="H656" s="105"/>
      <c r="I656" s="102">
        <f>I710+I761</f>
        <v>83288</v>
      </c>
      <c r="J656" s="102"/>
      <c r="K656" s="121">
        <v>26.63</v>
      </c>
      <c r="L656" s="102"/>
      <c r="M656" s="102">
        <f>M710+M761</f>
        <v>85240</v>
      </c>
      <c r="N656" s="102"/>
      <c r="O656" s="102"/>
      <c r="P656" s="102"/>
      <c r="Q656" s="102"/>
      <c r="Z656" s="2"/>
      <c r="AA656" s="2"/>
      <c r="AB656" s="2"/>
      <c r="AC656" s="2"/>
      <c r="AD656" s="2"/>
      <c r="AE656" s="2"/>
    </row>
    <row r="657" spans="1:33">
      <c r="A657" s="37" t="s">
        <v>134</v>
      </c>
      <c r="B657" s="44"/>
      <c r="C657" s="100"/>
      <c r="D657" s="124"/>
      <c r="E657" s="105"/>
      <c r="F657" s="102"/>
      <c r="G657" s="124"/>
      <c r="H657" s="105"/>
      <c r="I657" s="102"/>
      <c r="J657" s="102"/>
      <c r="K657" s="121"/>
      <c r="L657" s="102"/>
      <c r="M657" s="102"/>
      <c r="N657" s="102"/>
      <c r="O657" s="102"/>
      <c r="P657" s="102"/>
      <c r="Q657" s="102"/>
      <c r="Z657" s="2"/>
      <c r="AA657" s="2"/>
      <c r="AB657" s="2"/>
      <c r="AC657" s="2"/>
      <c r="AD657" s="2"/>
      <c r="AE657" s="2"/>
    </row>
    <row r="658" spans="1:33">
      <c r="A658" s="37" t="s">
        <v>127</v>
      </c>
      <c r="B658" s="44"/>
      <c r="C658" s="100">
        <f>C712+C763</f>
        <v>53216.72760788173</v>
      </c>
      <c r="D658" s="124">
        <v>23.79</v>
      </c>
      <c r="E658" s="105"/>
      <c r="F658" s="102">
        <f>F712+F763</f>
        <v>1266026</v>
      </c>
      <c r="G658" s="124">
        <v>26.02</v>
      </c>
      <c r="H658" s="105"/>
      <c r="I658" s="102">
        <f>I712+I763</f>
        <v>1384699</v>
      </c>
      <c r="J658" s="102"/>
      <c r="K658" s="121">
        <v>26.63</v>
      </c>
      <c r="L658" s="102"/>
      <c r="M658" s="102">
        <f>M712+M763</f>
        <v>1417162</v>
      </c>
      <c r="N658" s="102"/>
      <c r="O658" s="102"/>
      <c r="P658" s="102"/>
      <c r="Q658" s="102"/>
      <c r="Z658" s="2"/>
      <c r="AA658" s="2"/>
      <c r="AB658" s="2"/>
      <c r="AC658" s="2"/>
      <c r="AD658" s="2"/>
      <c r="AE658" s="2"/>
    </row>
    <row r="659" spans="1:33">
      <c r="A659" s="37" t="s">
        <v>128</v>
      </c>
      <c r="B659" s="44"/>
      <c r="C659" s="100">
        <f>C713+C764</f>
        <v>40819.098454276304</v>
      </c>
      <c r="D659" s="124">
        <v>16.559999999999999</v>
      </c>
      <c r="E659" s="105"/>
      <c r="F659" s="102">
        <f>F713+F764</f>
        <v>675964</v>
      </c>
      <c r="G659" s="124">
        <v>18.101388370764003</v>
      </c>
      <c r="H659" s="105"/>
      <c r="I659" s="102">
        <f>I713+I764</f>
        <v>738882</v>
      </c>
      <c r="J659" s="102"/>
      <c r="K659" s="121">
        <v>18.526286850528336</v>
      </c>
      <c r="L659" s="102"/>
      <c r="M659" s="102">
        <f>M713+M764</f>
        <v>756227</v>
      </c>
      <c r="N659" s="102"/>
      <c r="O659" s="102"/>
      <c r="P659" s="102"/>
      <c r="Q659" s="102"/>
      <c r="R659" s="23"/>
      <c r="S659" s="23"/>
      <c r="T659" s="23"/>
      <c r="U659" s="23"/>
      <c r="V659" s="23"/>
      <c r="W659" s="66"/>
      <c r="X659" s="2" t="s">
        <v>14</v>
      </c>
      <c r="Y659" s="2"/>
      <c r="Z659" s="2"/>
      <c r="AA659" s="2"/>
      <c r="AB659" s="2"/>
      <c r="AC659" s="2"/>
      <c r="AD659" s="2"/>
      <c r="AE659" s="2"/>
    </row>
    <row r="660" spans="1:33">
      <c r="A660" s="37" t="s">
        <v>129</v>
      </c>
      <c r="B660" s="44" t="s">
        <v>14</v>
      </c>
      <c r="C660" s="100">
        <f>C714+C765</f>
        <v>5313.3743371072133</v>
      </c>
      <c r="D660" s="124">
        <v>12.96</v>
      </c>
      <c r="E660" s="105"/>
      <c r="F660" s="102">
        <f>F714+F765</f>
        <v>68862</v>
      </c>
      <c r="G660" s="124">
        <v>14.155824964645021</v>
      </c>
      <c r="H660" s="105"/>
      <c r="I660" s="102">
        <f>I714+I765</f>
        <v>75215</v>
      </c>
      <c r="J660" s="102"/>
      <c r="K660" s="121">
        <v>14.48810823397713</v>
      </c>
      <c r="L660" s="102"/>
      <c r="M660" s="102">
        <f>M714+M765</f>
        <v>76980</v>
      </c>
      <c r="N660" s="102"/>
      <c r="O660" s="102"/>
      <c r="P660" s="102"/>
      <c r="Q660" s="102"/>
      <c r="X660" s="2" t="s">
        <v>14</v>
      </c>
      <c r="Y660" s="2"/>
      <c r="Z660" s="2"/>
      <c r="AA660" s="2"/>
      <c r="AB660" s="2"/>
      <c r="AC660" s="2"/>
      <c r="AD660" s="2"/>
      <c r="AE660" s="2"/>
    </row>
    <row r="661" spans="1:33">
      <c r="A661" s="37" t="s">
        <v>135</v>
      </c>
      <c r="B661" s="44"/>
      <c r="C661" s="100">
        <f>C715+C766</f>
        <v>559.74429781916001</v>
      </c>
      <c r="D661" s="124">
        <v>71.61</v>
      </c>
      <c r="E661" s="105"/>
      <c r="F661" s="102">
        <f>F715+F766</f>
        <v>40084</v>
      </c>
      <c r="G661" s="124">
        <v>78.06</v>
      </c>
      <c r="H661" s="105"/>
      <c r="I661" s="102">
        <f>I715+I766</f>
        <v>43693</v>
      </c>
      <c r="J661" s="102"/>
      <c r="K661" s="121">
        <v>79.89</v>
      </c>
      <c r="L661" s="102"/>
      <c r="M661" s="102">
        <f>M715+M766</f>
        <v>44718</v>
      </c>
      <c r="N661" s="102"/>
      <c r="O661" s="102"/>
      <c r="P661" s="102"/>
      <c r="Q661" s="102"/>
      <c r="X661" s="2"/>
      <c r="Y661" s="2"/>
      <c r="Z661" s="2"/>
      <c r="AA661" s="2"/>
      <c r="AB661" s="2"/>
      <c r="AC661" s="2"/>
      <c r="AD661" s="2"/>
      <c r="AE661" s="2"/>
    </row>
    <row r="662" spans="1:33">
      <c r="A662" s="37" t="s">
        <v>136</v>
      </c>
      <c r="B662" s="44"/>
      <c r="C662" s="100">
        <f>C716+C767</f>
        <v>984.58847619077994</v>
      </c>
      <c r="D662" s="124">
        <v>142.74</v>
      </c>
      <c r="E662" s="105"/>
      <c r="F662" s="102">
        <f>F716+F767</f>
        <v>140541</v>
      </c>
      <c r="G662" s="124">
        <v>156.12</v>
      </c>
      <c r="H662" s="105"/>
      <c r="I662" s="102">
        <f>I716+I767</f>
        <v>153714</v>
      </c>
      <c r="J662" s="102"/>
      <c r="K662" s="121">
        <v>159.78</v>
      </c>
      <c r="L662" s="102"/>
      <c r="M662" s="102">
        <f>M716+M767</f>
        <v>157318</v>
      </c>
      <c r="N662" s="102"/>
      <c r="O662" s="102"/>
      <c r="P662" s="102"/>
      <c r="Q662" s="102"/>
      <c r="X662" s="2"/>
      <c r="Y662" s="2"/>
      <c r="Z662" s="2"/>
      <c r="AA662" s="2"/>
      <c r="AB662" s="2"/>
      <c r="AC662" s="2"/>
      <c r="AD662" s="2"/>
      <c r="AE662" s="2"/>
    </row>
    <row r="663" spans="1:33">
      <c r="A663" s="37" t="s">
        <v>137</v>
      </c>
      <c r="B663" s="44"/>
      <c r="C663" s="100"/>
      <c r="D663" s="124"/>
      <c r="E663" s="105"/>
      <c r="F663" s="102"/>
      <c r="G663" s="124"/>
      <c r="H663" s="105"/>
      <c r="I663" s="102"/>
      <c r="J663" s="102"/>
      <c r="K663" s="121"/>
      <c r="L663" s="102"/>
      <c r="M663" s="102"/>
      <c r="N663" s="102"/>
      <c r="O663" s="102"/>
      <c r="P663" s="102"/>
      <c r="Q663" s="102"/>
      <c r="X663" s="2"/>
      <c r="Y663" s="2"/>
      <c r="Z663" s="2"/>
      <c r="AA663" s="2"/>
      <c r="AB663" s="2"/>
      <c r="AC663" s="2"/>
      <c r="AD663" s="2"/>
      <c r="AE663" s="2"/>
    </row>
    <row r="664" spans="1:33">
      <c r="A664" s="37" t="s">
        <v>133</v>
      </c>
      <c r="B664" s="44"/>
      <c r="C664" s="100">
        <f>C718+C769</f>
        <v>40.035839968204996</v>
      </c>
      <c r="D664" s="121">
        <v>-23.87</v>
      </c>
      <c r="E664" s="105"/>
      <c r="F664" s="102">
        <f>F718+F769</f>
        <v>-955</v>
      </c>
      <c r="G664" s="121">
        <v>-26.02</v>
      </c>
      <c r="H664" s="105"/>
      <c r="I664" s="102">
        <f>I718+I769</f>
        <v>-1041</v>
      </c>
      <c r="J664" s="102"/>
      <c r="K664" s="121">
        <v>-26.63</v>
      </c>
      <c r="L664" s="102"/>
      <c r="M664" s="102">
        <f>M718+M769</f>
        <v>-1066</v>
      </c>
      <c r="N664" s="102"/>
      <c r="O664" s="102"/>
      <c r="P664" s="102"/>
      <c r="Q664" s="102"/>
      <c r="X664" s="2"/>
      <c r="Y664" s="2"/>
      <c r="Z664" s="2"/>
      <c r="AA664" s="2"/>
      <c r="AB664" s="2"/>
      <c r="AC664" s="2"/>
      <c r="AD664" s="2"/>
      <c r="AE664" s="2"/>
    </row>
    <row r="665" spans="1:33">
      <c r="A665" s="37" t="s">
        <v>138</v>
      </c>
      <c r="B665" s="44"/>
      <c r="C665" s="100">
        <f>C719+C770</f>
        <v>411.79827649787603</v>
      </c>
      <c r="D665" s="121">
        <v>-23.79</v>
      </c>
      <c r="E665" s="105"/>
      <c r="F665" s="102">
        <f>F719+F770</f>
        <v>-9797</v>
      </c>
      <c r="G665" s="121">
        <v>-26.02</v>
      </c>
      <c r="H665" s="105"/>
      <c r="I665" s="102">
        <f>I719+I770</f>
        <v>-10715</v>
      </c>
      <c r="J665" s="102"/>
      <c r="K665" s="121">
        <v>-26.63</v>
      </c>
      <c r="L665" s="102"/>
      <c r="M665" s="102">
        <f>M719+M770</f>
        <v>-10966</v>
      </c>
      <c r="N665" s="102"/>
      <c r="O665" s="102"/>
      <c r="P665" s="102"/>
      <c r="Q665" s="102"/>
      <c r="X665" s="2"/>
      <c r="Y665" s="2"/>
      <c r="Z665" s="2"/>
      <c r="AA665" s="2"/>
      <c r="AB665" s="2"/>
      <c r="AC665" s="2"/>
      <c r="AD665" s="2"/>
      <c r="AE665" s="2"/>
    </row>
    <row r="666" spans="1:33">
      <c r="A666" s="104" t="s">
        <v>97</v>
      </c>
      <c r="B666" s="44"/>
      <c r="C666" s="100">
        <f>C720+C771</f>
        <v>0</v>
      </c>
      <c r="D666" s="124"/>
      <c r="E666" s="102"/>
      <c r="F666" s="102"/>
      <c r="G666" s="124"/>
      <c r="H666" s="102"/>
      <c r="I666" s="102"/>
      <c r="J666" s="102"/>
      <c r="K666" s="121"/>
      <c r="L666" s="102"/>
      <c r="M666" s="102"/>
      <c r="N666" s="102"/>
      <c r="O666" s="102"/>
      <c r="P666" s="102"/>
      <c r="Q666" s="102"/>
      <c r="X666" s="2"/>
      <c r="Y666" s="2"/>
      <c r="Z666" s="2"/>
      <c r="AA666" s="2"/>
      <c r="AB666" s="2"/>
      <c r="AC666" s="2"/>
      <c r="AD666" s="2"/>
      <c r="AE666" s="2"/>
    </row>
    <row r="667" spans="1:33">
      <c r="A667" s="37" t="s">
        <v>139</v>
      </c>
      <c r="B667" s="44"/>
      <c r="C667" s="100">
        <f>C721+C772</f>
        <v>158323871.89494899</v>
      </c>
      <c r="D667" s="185">
        <v>6.4390000000000001</v>
      </c>
      <c r="E667" s="102" t="s">
        <v>15</v>
      </c>
      <c r="F667" s="102">
        <f>F721+F772</f>
        <v>10194474</v>
      </c>
      <c r="G667" s="185">
        <v>7.0350000000000001</v>
      </c>
      <c r="H667" s="102" t="s">
        <v>15</v>
      </c>
      <c r="I667" s="102">
        <f>I721+I772</f>
        <v>11138085</v>
      </c>
      <c r="J667" s="102"/>
      <c r="K667" s="403">
        <v>7.2030000000000003</v>
      </c>
      <c r="L667" s="102"/>
      <c r="M667" s="102">
        <f>M721+M772</f>
        <v>11404068</v>
      </c>
      <c r="N667" s="102"/>
      <c r="O667" s="102"/>
      <c r="P667" s="102"/>
      <c r="Q667" s="102"/>
      <c r="X667" s="2"/>
      <c r="Y667" s="2"/>
      <c r="Z667" s="2"/>
      <c r="AA667" s="2"/>
      <c r="AB667" s="2"/>
      <c r="AC667" s="2"/>
      <c r="AD667" s="2"/>
      <c r="AE667" s="2"/>
    </row>
    <row r="668" spans="1:33">
      <c r="A668" s="104" t="s">
        <v>65</v>
      </c>
      <c r="B668" s="44"/>
      <c r="C668" s="100">
        <f>C722+C773</f>
        <v>60236</v>
      </c>
      <c r="D668" s="186">
        <v>56</v>
      </c>
      <c r="E668" s="104" t="s">
        <v>15</v>
      </c>
      <c r="F668" s="102">
        <f>F722+F773</f>
        <v>33732</v>
      </c>
      <c r="G668" s="186">
        <v>57</v>
      </c>
      <c r="H668" s="104" t="s">
        <v>15</v>
      </c>
      <c r="I668" s="102">
        <f>I722+I773</f>
        <v>34334</v>
      </c>
      <c r="J668" s="102"/>
      <c r="K668" s="161">
        <v>58</v>
      </c>
      <c r="L668" s="102"/>
      <c r="M668" s="102">
        <f>M722+M773</f>
        <v>34937</v>
      </c>
      <c r="N668" s="102"/>
      <c r="O668" s="102"/>
      <c r="P668" s="102"/>
      <c r="Q668" s="102"/>
      <c r="X668" s="2"/>
      <c r="Y668" s="2"/>
      <c r="Z668" s="2"/>
      <c r="AA668" s="2"/>
      <c r="AB668" s="2"/>
      <c r="AC668" s="2"/>
      <c r="AD668" s="2"/>
      <c r="AE668" s="2"/>
    </row>
    <row r="669" spans="1:33" s="26" customFormat="1" hidden="1">
      <c r="A669" s="25" t="s">
        <v>140</v>
      </c>
      <c r="C669" s="113">
        <f>C667</f>
        <v>158323871.89494899</v>
      </c>
      <c r="D669" s="24"/>
      <c r="E669" s="28"/>
      <c r="F669" s="29"/>
      <c r="G669" s="24">
        <v>0</v>
      </c>
      <c r="H669" s="28"/>
      <c r="I669" s="29"/>
      <c r="J669" s="29"/>
      <c r="K669" s="196">
        <v>0</v>
      </c>
      <c r="L669" s="29"/>
      <c r="M669" s="29"/>
      <c r="N669" s="29"/>
      <c r="O669" s="29"/>
      <c r="P669" s="29"/>
      <c r="Q669" s="29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G669" s="32"/>
    </row>
    <row r="670" spans="1:33" s="26" customFormat="1" hidden="1">
      <c r="A670" s="76" t="s">
        <v>141</v>
      </c>
      <c r="B670" s="77"/>
      <c r="C670" s="115"/>
      <c r="D670" s="79"/>
      <c r="E670" s="80"/>
      <c r="F670" s="81"/>
      <c r="G670" s="187">
        <v>7.0350000000000001</v>
      </c>
      <c r="H670" s="116" t="s">
        <v>15</v>
      </c>
      <c r="I670" s="81"/>
      <c r="J670" s="81"/>
      <c r="K670" s="389">
        <v>7.2030000000000003</v>
      </c>
      <c r="L670" s="81"/>
      <c r="M670" s="81"/>
      <c r="N670" s="81"/>
      <c r="O670" s="81"/>
      <c r="P670" s="81"/>
      <c r="Q670" s="81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G670" s="32"/>
    </row>
    <row r="671" spans="1:33">
      <c r="A671" s="154" t="s">
        <v>72</v>
      </c>
      <c r="B671" s="44"/>
      <c r="C671" s="100"/>
      <c r="D671" s="119">
        <v>-0.01</v>
      </c>
      <c r="E671" s="21"/>
      <c r="F671" s="102"/>
      <c r="G671" s="119">
        <v>-0.01</v>
      </c>
      <c r="H671" s="44"/>
      <c r="I671" s="102"/>
      <c r="J671" s="102"/>
      <c r="K671" s="397">
        <v>-0.01</v>
      </c>
      <c r="L671" s="102"/>
      <c r="M671" s="102"/>
      <c r="N671" s="102"/>
      <c r="O671" s="102"/>
      <c r="P671" s="102"/>
      <c r="Q671" s="102"/>
      <c r="X671" s="2"/>
      <c r="Y671" s="2"/>
      <c r="Z671" s="2"/>
      <c r="AA671" s="2"/>
      <c r="AB671" s="2"/>
      <c r="AC671" s="2"/>
      <c r="AD671" s="2"/>
      <c r="AE671" s="2"/>
    </row>
    <row r="672" spans="1:33">
      <c r="A672" s="37" t="s">
        <v>56</v>
      </c>
      <c r="B672" s="44"/>
      <c r="C672" s="100">
        <f>C724+C775</f>
        <v>0</v>
      </c>
      <c r="D672" s="72">
        <v>0</v>
      </c>
      <c r="E672" s="105"/>
      <c r="F672" s="102">
        <f>F724+F775</f>
        <v>0</v>
      </c>
      <c r="G672" s="72">
        <v>0</v>
      </c>
      <c r="H672" s="105"/>
      <c r="I672" s="102">
        <f>I724+I775</f>
        <v>0</v>
      </c>
      <c r="J672" s="102"/>
      <c r="K672" s="121">
        <v>0</v>
      </c>
      <c r="L672" s="102"/>
      <c r="M672" s="102">
        <f>M724+M775</f>
        <v>0</v>
      </c>
      <c r="N672" s="102"/>
      <c r="O672" s="102"/>
      <c r="P672" s="102"/>
      <c r="Q672" s="102"/>
      <c r="X672" s="2"/>
      <c r="Y672" s="2"/>
      <c r="Z672" s="2"/>
      <c r="AA672" s="2"/>
      <c r="AB672" s="2"/>
      <c r="AC672" s="2"/>
      <c r="AD672" s="2"/>
      <c r="AE672" s="2"/>
    </row>
    <row r="673" spans="1:31">
      <c r="A673" s="37" t="s">
        <v>57</v>
      </c>
      <c r="B673" s="44"/>
      <c r="C673" s="100"/>
      <c r="D673" s="72"/>
      <c r="E673" s="105"/>
      <c r="F673" s="102"/>
      <c r="G673" s="72"/>
      <c r="H673" s="105"/>
      <c r="I673" s="102"/>
      <c r="J673" s="102"/>
      <c r="K673" s="121"/>
      <c r="L673" s="102"/>
      <c r="M673" s="102"/>
      <c r="N673" s="102"/>
      <c r="O673" s="102"/>
      <c r="P673" s="102"/>
      <c r="Q673" s="102"/>
      <c r="X673" s="2"/>
      <c r="Y673" s="2"/>
      <c r="Z673" s="2"/>
      <c r="AA673" s="2"/>
      <c r="AB673" s="2"/>
      <c r="AC673" s="2"/>
      <c r="AD673" s="2"/>
      <c r="AE673" s="2"/>
    </row>
    <row r="674" spans="1:31">
      <c r="A674" s="37" t="s">
        <v>127</v>
      </c>
      <c r="B674" s="44"/>
      <c r="C674" s="100">
        <f>C726+C777</f>
        <v>1.0000071591230999</v>
      </c>
      <c r="D674" s="72">
        <v>0</v>
      </c>
      <c r="E674" s="105"/>
      <c r="F674" s="102">
        <f>F726+F777</f>
        <v>0</v>
      </c>
      <c r="G674" s="72">
        <v>0</v>
      </c>
      <c r="H674" s="105"/>
      <c r="I674" s="102">
        <f>I726+I777</f>
        <v>0</v>
      </c>
      <c r="J674" s="102"/>
      <c r="K674" s="121">
        <v>0</v>
      </c>
      <c r="L674" s="102"/>
      <c r="M674" s="102">
        <f>M726+M777</f>
        <v>0</v>
      </c>
      <c r="N674" s="102"/>
      <c r="O674" s="102"/>
      <c r="P674" s="102"/>
      <c r="Q674" s="102"/>
      <c r="X674" s="2"/>
      <c r="Y674" s="2"/>
      <c r="Z674" s="2"/>
      <c r="AA674" s="2"/>
      <c r="AB674" s="2"/>
      <c r="AC674" s="2"/>
      <c r="AD674" s="2"/>
      <c r="AE674" s="2"/>
    </row>
    <row r="675" spans="1:31">
      <c r="A675" s="37" t="s">
        <v>128</v>
      </c>
      <c r="B675" s="44"/>
      <c r="C675" s="100">
        <f>C727+C778</f>
        <v>0</v>
      </c>
      <c r="D675" s="72">
        <v>357</v>
      </c>
      <c r="E675" s="105"/>
      <c r="F675" s="102">
        <f>F727+F778</f>
        <v>0</v>
      </c>
      <c r="G675" s="72">
        <v>370</v>
      </c>
      <c r="H675" s="105"/>
      <c r="I675" s="102">
        <f>I727+I778</f>
        <v>0</v>
      </c>
      <c r="J675" s="102"/>
      <c r="K675" s="121">
        <v>379</v>
      </c>
      <c r="L675" s="102"/>
      <c r="M675" s="102">
        <f>M727+M778</f>
        <v>0</v>
      </c>
      <c r="N675" s="102"/>
      <c r="O675" s="102"/>
      <c r="P675" s="102"/>
      <c r="Q675" s="102"/>
      <c r="X675" s="2"/>
      <c r="Y675" s="2"/>
      <c r="Z675" s="2"/>
      <c r="AA675" s="2"/>
      <c r="AB675" s="2"/>
      <c r="AC675" s="2"/>
      <c r="AD675" s="2"/>
      <c r="AE675" s="2"/>
    </row>
    <row r="676" spans="1:31">
      <c r="A676" s="37" t="s">
        <v>129</v>
      </c>
      <c r="B676" s="44"/>
      <c r="C676" s="100">
        <f>C728+C779</f>
        <v>0</v>
      </c>
      <c r="D676" s="72">
        <v>1457</v>
      </c>
      <c r="E676" s="105"/>
      <c r="F676" s="102">
        <f>F728+F779</f>
        <v>0</v>
      </c>
      <c r="G676" s="72">
        <v>1504</v>
      </c>
      <c r="H676" s="105"/>
      <c r="I676" s="102">
        <f>I728+I779</f>
        <v>0</v>
      </c>
      <c r="J676" s="102"/>
      <c r="K676" s="121">
        <v>1539</v>
      </c>
      <c r="L676" s="102"/>
      <c r="M676" s="102">
        <f>M728+M779</f>
        <v>0</v>
      </c>
      <c r="N676" s="102"/>
      <c r="O676" s="102"/>
      <c r="P676" s="102"/>
      <c r="Q676" s="102"/>
      <c r="X676" s="2"/>
      <c r="Y676" s="2"/>
      <c r="Z676" s="2"/>
      <c r="AA676" s="2"/>
      <c r="AB676" s="2"/>
      <c r="AC676" s="2"/>
      <c r="AD676" s="2"/>
      <c r="AE676" s="2"/>
    </row>
    <row r="677" spans="1:31">
      <c r="A677" s="37" t="s">
        <v>56</v>
      </c>
      <c r="B677" s="44"/>
      <c r="C677" s="100">
        <f>C729+C780</f>
        <v>0</v>
      </c>
      <c r="D677" s="72">
        <v>23.87</v>
      </c>
      <c r="E677" s="105"/>
      <c r="F677" s="102">
        <f>F729+F780</f>
        <v>0</v>
      </c>
      <c r="G677" s="72">
        <v>26.02</v>
      </c>
      <c r="H677" s="105"/>
      <c r="I677" s="102">
        <f>I729+I780</f>
        <v>0</v>
      </c>
      <c r="J677" s="102"/>
      <c r="K677" s="121">
        <v>26.63</v>
      </c>
      <c r="L677" s="102"/>
      <c r="M677" s="102">
        <f>M729+M780</f>
        <v>0</v>
      </c>
      <c r="N677" s="102"/>
      <c r="O677" s="102"/>
      <c r="P677" s="102"/>
      <c r="Q677" s="102"/>
      <c r="X677" s="2"/>
      <c r="Y677" s="2"/>
      <c r="Z677" s="2"/>
      <c r="AA677" s="2"/>
      <c r="AB677" s="2"/>
      <c r="AC677" s="2"/>
      <c r="AD677" s="2"/>
      <c r="AE677" s="2"/>
    </row>
    <row r="678" spans="1:31">
      <c r="A678" s="37" t="s">
        <v>57</v>
      </c>
      <c r="B678" s="44"/>
      <c r="C678" s="100"/>
      <c r="D678" s="72"/>
      <c r="E678" s="105"/>
      <c r="F678" s="102"/>
      <c r="G678" s="72"/>
      <c r="H678" s="105"/>
      <c r="I678" s="102"/>
      <c r="J678" s="102"/>
      <c r="K678" s="121"/>
      <c r="L678" s="102"/>
      <c r="M678" s="102"/>
      <c r="N678" s="102"/>
      <c r="O678" s="102"/>
      <c r="P678" s="102"/>
      <c r="Q678" s="102"/>
      <c r="X678" s="2"/>
      <c r="Y678" s="2"/>
      <c r="Z678" s="2"/>
      <c r="AA678" s="2"/>
      <c r="AB678" s="2"/>
      <c r="AC678" s="2"/>
      <c r="AD678" s="2"/>
      <c r="AE678" s="2"/>
    </row>
    <row r="679" spans="1:31">
      <c r="A679" s="37" t="s">
        <v>127</v>
      </c>
      <c r="B679" s="44"/>
      <c r="C679" s="100">
        <f>C731+C782</f>
        <v>38.0002720466778</v>
      </c>
      <c r="D679" s="72">
        <v>23.79</v>
      </c>
      <c r="E679" s="105"/>
      <c r="F679" s="102">
        <f>F731+F782</f>
        <v>-9</v>
      </c>
      <c r="G679" s="72">
        <v>26.02</v>
      </c>
      <c r="H679" s="105"/>
      <c r="I679" s="102">
        <f>I731+I782</f>
        <v>-10</v>
      </c>
      <c r="J679" s="102"/>
      <c r="K679" s="121">
        <v>26.63</v>
      </c>
      <c r="L679" s="102"/>
      <c r="M679" s="102">
        <f>M731+M782</f>
        <v>-10</v>
      </c>
      <c r="N679" s="102"/>
      <c r="O679" s="102"/>
      <c r="P679" s="102"/>
      <c r="Q679" s="102"/>
      <c r="X679" s="2"/>
      <c r="Y679" s="2"/>
      <c r="Z679" s="2"/>
      <c r="AA679" s="2"/>
      <c r="AB679" s="2"/>
      <c r="AC679" s="2"/>
      <c r="AD679" s="2"/>
      <c r="AE679" s="2"/>
    </row>
    <row r="680" spans="1:31">
      <c r="A680" s="37" t="s">
        <v>128</v>
      </c>
      <c r="B680" s="44"/>
      <c r="C680" s="100">
        <f>C732+C783</f>
        <v>0</v>
      </c>
      <c r="D680" s="72">
        <v>16.559999999999999</v>
      </c>
      <c r="E680" s="105"/>
      <c r="F680" s="102">
        <f>F732+F783</f>
        <v>0</v>
      </c>
      <c r="G680" s="72">
        <v>18.101388370764003</v>
      </c>
      <c r="H680" s="105"/>
      <c r="I680" s="102">
        <f>I732+I783</f>
        <v>0</v>
      </c>
      <c r="J680" s="102"/>
      <c r="K680" s="121">
        <v>18.526286850528336</v>
      </c>
      <c r="L680" s="102"/>
      <c r="M680" s="102">
        <f>M732+M783</f>
        <v>0</v>
      </c>
      <c r="N680" s="102"/>
      <c r="O680" s="102"/>
      <c r="P680" s="102"/>
      <c r="Q680" s="102"/>
      <c r="X680" s="2"/>
      <c r="Y680" s="2"/>
      <c r="Z680" s="2"/>
      <c r="AA680" s="2"/>
      <c r="AB680" s="2"/>
      <c r="AC680" s="2"/>
      <c r="AD680" s="2"/>
      <c r="AE680" s="2"/>
    </row>
    <row r="681" spans="1:31">
      <c r="A681" s="37" t="s">
        <v>129</v>
      </c>
      <c r="B681" s="44"/>
      <c r="C681" s="100">
        <f>C733+C784</f>
        <v>0</v>
      </c>
      <c r="D681" s="72">
        <v>12.96</v>
      </c>
      <c r="E681" s="105"/>
      <c r="F681" s="102">
        <f>F733+F784</f>
        <v>0</v>
      </c>
      <c r="G681" s="72">
        <v>14.155824964645021</v>
      </c>
      <c r="H681" s="105"/>
      <c r="I681" s="102">
        <f>I733+I784</f>
        <v>0</v>
      </c>
      <c r="J681" s="102"/>
      <c r="K681" s="121">
        <v>14.48810823397713</v>
      </c>
      <c r="L681" s="102"/>
      <c r="M681" s="102">
        <f>M733+M784</f>
        <v>0</v>
      </c>
      <c r="N681" s="102"/>
      <c r="O681" s="102"/>
      <c r="P681" s="102"/>
      <c r="Q681" s="102"/>
      <c r="X681" s="2"/>
      <c r="Y681" s="2"/>
      <c r="Z681" s="2"/>
      <c r="AA681" s="2"/>
      <c r="AB681" s="2"/>
      <c r="AC681" s="2"/>
      <c r="AD681" s="2"/>
      <c r="AE681" s="2"/>
    </row>
    <row r="682" spans="1:31">
      <c r="A682" s="37" t="s">
        <v>142</v>
      </c>
      <c r="B682" s="44"/>
      <c r="C682" s="100">
        <f>C734+C785</f>
        <v>0</v>
      </c>
      <c r="D682" s="121">
        <v>71.61</v>
      </c>
      <c r="E682" s="105"/>
      <c r="F682" s="102">
        <f>F734+F785</f>
        <v>0</v>
      </c>
      <c r="G682" s="121">
        <v>78.06</v>
      </c>
      <c r="H682" s="105"/>
      <c r="I682" s="102">
        <f>I734+I785</f>
        <v>0</v>
      </c>
      <c r="J682" s="102"/>
      <c r="K682" s="121">
        <v>79.89</v>
      </c>
      <c r="L682" s="102"/>
      <c r="M682" s="102">
        <f>M734+M785</f>
        <v>0</v>
      </c>
      <c r="N682" s="102"/>
      <c r="O682" s="102"/>
      <c r="P682" s="102"/>
      <c r="Q682" s="102"/>
      <c r="X682" s="2"/>
      <c r="Y682" s="2"/>
      <c r="Z682" s="2"/>
      <c r="AA682" s="2"/>
      <c r="AB682" s="2"/>
      <c r="AC682" s="2"/>
      <c r="AD682" s="2"/>
      <c r="AE682" s="2"/>
    </row>
    <row r="683" spans="1:31">
      <c r="A683" s="37" t="s">
        <v>143</v>
      </c>
      <c r="B683" s="44"/>
      <c r="C683" s="100">
        <f>C735+C786</f>
        <v>0</v>
      </c>
      <c r="D683" s="121">
        <v>142.74</v>
      </c>
      <c r="E683" s="105"/>
      <c r="F683" s="102">
        <f>F735+F786</f>
        <v>0</v>
      </c>
      <c r="G683" s="121">
        <v>156.12</v>
      </c>
      <c r="H683" s="105"/>
      <c r="I683" s="102">
        <f>I735+I786</f>
        <v>0</v>
      </c>
      <c r="J683" s="102"/>
      <c r="K683" s="121">
        <v>159.78</v>
      </c>
      <c r="L683" s="102"/>
      <c r="M683" s="102">
        <f>M735+M786</f>
        <v>0</v>
      </c>
      <c r="N683" s="102"/>
      <c r="O683" s="102"/>
      <c r="P683" s="102"/>
      <c r="Q683" s="102"/>
      <c r="X683" s="2"/>
      <c r="Y683" s="2"/>
      <c r="Z683" s="2"/>
      <c r="AA683" s="2"/>
      <c r="AB683" s="2"/>
      <c r="AC683" s="2"/>
      <c r="AD683" s="2"/>
      <c r="AE683" s="2"/>
    </row>
    <row r="684" spans="1:31">
      <c r="A684" s="37" t="s">
        <v>137</v>
      </c>
      <c r="B684" s="44"/>
      <c r="C684" s="100"/>
      <c r="D684" s="124"/>
      <c r="E684" s="105"/>
      <c r="F684" s="102"/>
      <c r="G684" s="124"/>
      <c r="H684" s="105"/>
      <c r="I684" s="102"/>
      <c r="J684" s="102"/>
      <c r="K684" s="121"/>
      <c r="L684" s="102"/>
      <c r="M684" s="102"/>
      <c r="N684" s="102"/>
      <c r="O684" s="102"/>
      <c r="P684" s="102"/>
      <c r="Q684" s="102"/>
      <c r="X684" s="2"/>
      <c r="Y684" s="2"/>
      <c r="Z684" s="2"/>
      <c r="AA684" s="2"/>
      <c r="AB684" s="2"/>
      <c r="AC684" s="2"/>
      <c r="AD684" s="2"/>
      <c r="AE684" s="2"/>
    </row>
    <row r="685" spans="1:31">
      <c r="A685" s="37" t="s">
        <v>133</v>
      </c>
      <c r="B685" s="44"/>
      <c r="C685" s="100">
        <f>C737+C788</f>
        <v>0</v>
      </c>
      <c r="D685" s="121">
        <v>-23.87</v>
      </c>
      <c r="E685" s="105"/>
      <c r="F685" s="102">
        <f>F737+F788</f>
        <v>0</v>
      </c>
      <c r="G685" s="121">
        <v>-26.02</v>
      </c>
      <c r="H685" s="105"/>
      <c r="I685" s="102">
        <f>I737+I788</f>
        <v>0</v>
      </c>
      <c r="J685" s="102"/>
      <c r="K685" s="121">
        <v>-26.63</v>
      </c>
      <c r="L685" s="102"/>
      <c r="M685" s="102">
        <f>M737+M788</f>
        <v>0</v>
      </c>
      <c r="N685" s="102"/>
      <c r="O685" s="102"/>
      <c r="P685" s="102"/>
      <c r="Q685" s="102"/>
      <c r="X685" s="2"/>
      <c r="Y685" s="2"/>
      <c r="Z685" s="2"/>
      <c r="AA685" s="2"/>
      <c r="AB685" s="2"/>
      <c r="AC685" s="2"/>
      <c r="AD685" s="2"/>
      <c r="AE685" s="2"/>
    </row>
    <row r="686" spans="1:31">
      <c r="A686" s="37" t="s">
        <v>138</v>
      </c>
      <c r="B686" s="44"/>
      <c r="C686" s="100">
        <f>C738+C789</f>
        <v>0</v>
      </c>
      <c r="D686" s="121">
        <v>-23.79</v>
      </c>
      <c r="E686" s="105"/>
      <c r="F686" s="102">
        <f>F738+F789</f>
        <v>0</v>
      </c>
      <c r="G686" s="121">
        <v>-26.02</v>
      </c>
      <c r="H686" s="105"/>
      <c r="I686" s="102">
        <f>I738+I789</f>
        <v>0</v>
      </c>
      <c r="J686" s="102"/>
      <c r="K686" s="121">
        <v>-26.63</v>
      </c>
      <c r="L686" s="102"/>
      <c r="M686" s="102">
        <f>M738+M789</f>
        <v>0</v>
      </c>
      <c r="N686" s="102"/>
      <c r="O686" s="102"/>
      <c r="P686" s="102"/>
      <c r="Q686" s="102"/>
      <c r="X686" s="2"/>
      <c r="Y686" s="2"/>
      <c r="Z686" s="2"/>
      <c r="AA686" s="2"/>
      <c r="AB686" s="2"/>
      <c r="AC686" s="2"/>
      <c r="AD686" s="2"/>
      <c r="AE686" s="2"/>
    </row>
    <row r="687" spans="1:31">
      <c r="A687" s="104" t="s">
        <v>97</v>
      </c>
      <c r="B687" s="44"/>
      <c r="C687" s="100"/>
      <c r="D687" s="72"/>
      <c r="E687" s="102"/>
      <c r="F687" s="102"/>
      <c r="G687" s="72"/>
      <c r="H687" s="102"/>
      <c r="I687" s="102"/>
      <c r="J687" s="102"/>
      <c r="K687" s="121"/>
      <c r="L687" s="102"/>
      <c r="M687" s="102"/>
      <c r="N687" s="102"/>
      <c r="O687" s="102"/>
      <c r="P687" s="102"/>
      <c r="Q687" s="102"/>
      <c r="X687" s="2"/>
      <c r="Y687" s="2"/>
      <c r="Z687" s="2"/>
      <c r="AA687" s="2"/>
      <c r="AB687" s="2"/>
      <c r="AC687" s="2"/>
      <c r="AD687" s="2"/>
      <c r="AE687" s="2"/>
    </row>
    <row r="688" spans="1:31">
      <c r="A688" s="37" t="s">
        <v>139</v>
      </c>
      <c r="B688" s="44"/>
      <c r="C688" s="100">
        <f>C740+C791</f>
        <v>10034</v>
      </c>
      <c r="D688" s="188">
        <v>6.4390000000000001</v>
      </c>
      <c r="E688" s="102" t="s">
        <v>15</v>
      </c>
      <c r="F688" s="102">
        <f>F740+F791</f>
        <v>-6</v>
      </c>
      <c r="G688" s="188">
        <v>7.0339999999999998</v>
      </c>
      <c r="H688" s="102" t="s">
        <v>15</v>
      </c>
      <c r="I688" s="102">
        <f>I740+I791</f>
        <v>-7</v>
      </c>
      <c r="J688" s="102"/>
      <c r="K688" s="407">
        <v>7.2030000000000003</v>
      </c>
      <c r="L688" s="102"/>
      <c r="M688" s="102">
        <f>M740+M791</f>
        <v>-7</v>
      </c>
      <c r="N688" s="102"/>
      <c r="O688" s="102"/>
      <c r="P688" s="102"/>
      <c r="Q688" s="102"/>
      <c r="X688" s="2"/>
      <c r="Y688" s="2"/>
      <c r="Z688" s="2"/>
      <c r="AA688" s="2"/>
      <c r="AB688" s="2"/>
      <c r="AC688" s="2"/>
      <c r="AD688" s="2"/>
      <c r="AE688" s="2"/>
    </row>
    <row r="689" spans="1:33">
      <c r="A689" s="104" t="s">
        <v>65</v>
      </c>
      <c r="B689" s="44"/>
      <c r="C689" s="100">
        <f>C741+C792</f>
        <v>0</v>
      </c>
      <c r="D689" s="159">
        <v>56</v>
      </c>
      <c r="E689" s="102" t="s">
        <v>15</v>
      </c>
      <c r="F689" s="102">
        <f>F741+F792</f>
        <v>0</v>
      </c>
      <c r="G689" s="159">
        <v>57</v>
      </c>
      <c r="H689" s="104" t="s">
        <v>15</v>
      </c>
      <c r="I689" s="102">
        <f>I741+I792</f>
        <v>0</v>
      </c>
      <c r="J689" s="102"/>
      <c r="K689" s="158">
        <v>58</v>
      </c>
      <c r="L689" s="102"/>
      <c r="M689" s="102">
        <f>M741+M792</f>
        <v>0</v>
      </c>
      <c r="N689" s="102"/>
      <c r="O689" s="102"/>
      <c r="P689" s="102"/>
      <c r="Q689" s="102"/>
      <c r="X689" s="2"/>
      <c r="Y689" s="2"/>
      <c r="Z689" s="2"/>
      <c r="AA689" s="2"/>
      <c r="AB689" s="2"/>
      <c r="AC689" s="2"/>
      <c r="AD689" s="2"/>
      <c r="AE689" s="2"/>
    </row>
    <row r="690" spans="1:33">
      <c r="A690" s="104" t="s">
        <v>117</v>
      </c>
      <c r="B690" s="44"/>
      <c r="C690" s="100">
        <f>C742+C793</f>
        <v>12</v>
      </c>
      <c r="D690" s="124">
        <v>60</v>
      </c>
      <c r="E690" s="162" t="s">
        <v>14</v>
      </c>
      <c r="F690" s="102">
        <f>F742+F793</f>
        <v>720</v>
      </c>
      <c r="G690" s="124">
        <v>60</v>
      </c>
      <c r="H690" s="44"/>
      <c r="I690" s="102">
        <f>I742+I793</f>
        <v>720</v>
      </c>
      <c r="J690" s="102"/>
      <c r="K690" s="121">
        <v>60</v>
      </c>
      <c r="L690" s="102"/>
      <c r="M690" s="102">
        <f>M742+M793</f>
        <v>720</v>
      </c>
      <c r="N690" s="102"/>
      <c r="O690" s="102"/>
      <c r="P690" s="102"/>
      <c r="Q690" s="102"/>
      <c r="X690" s="2"/>
      <c r="Y690" s="2"/>
      <c r="Z690" s="2"/>
      <c r="AA690" s="2"/>
      <c r="AB690" s="2"/>
      <c r="AC690" s="2"/>
      <c r="AD690" s="2"/>
      <c r="AE690" s="2"/>
    </row>
    <row r="691" spans="1:33">
      <c r="A691" s="104" t="s">
        <v>118</v>
      </c>
      <c r="B691" s="44"/>
      <c r="C691" s="100">
        <f>C743+C794</f>
        <v>456.00326456013363</v>
      </c>
      <c r="D691" s="186">
        <v>-30</v>
      </c>
      <c r="E691" s="102" t="s">
        <v>15</v>
      </c>
      <c r="F691" s="102">
        <f>F743+F794</f>
        <v>-13680</v>
      </c>
      <c r="G691" s="186">
        <v>-30</v>
      </c>
      <c r="H691" s="102" t="s">
        <v>15</v>
      </c>
      <c r="I691" s="102">
        <f>I743+I794</f>
        <v>-137</v>
      </c>
      <c r="J691" s="102"/>
      <c r="K691" s="161">
        <v>-30</v>
      </c>
      <c r="L691" s="102"/>
      <c r="M691" s="102">
        <f>M743+M794</f>
        <v>-137</v>
      </c>
      <c r="N691" s="102"/>
      <c r="O691" s="102"/>
      <c r="P691" s="102"/>
      <c r="Q691" s="102"/>
      <c r="X691" s="2"/>
      <c r="Y691" s="2"/>
      <c r="Z691" s="2"/>
      <c r="AA691" s="2"/>
      <c r="AB691" s="2"/>
      <c r="AC691" s="2"/>
      <c r="AD691" s="2"/>
      <c r="AE691" s="2"/>
    </row>
    <row r="692" spans="1:33" s="26" customFormat="1" hidden="1">
      <c r="A692" s="25" t="s">
        <v>140</v>
      </c>
      <c r="C692" s="113">
        <f>C688</f>
        <v>10034</v>
      </c>
      <c r="D692" s="24"/>
      <c r="E692" s="28"/>
      <c r="F692" s="29"/>
      <c r="G692" s="24">
        <v>0</v>
      </c>
      <c r="H692" s="28"/>
      <c r="I692" s="29"/>
      <c r="J692" s="29"/>
      <c r="K692" s="388">
        <v>0</v>
      </c>
      <c r="L692" s="29"/>
      <c r="M692" s="29"/>
      <c r="N692" s="29"/>
      <c r="O692" s="29"/>
      <c r="P692" s="29"/>
      <c r="Q692" s="29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G692" s="32"/>
    </row>
    <row r="693" spans="1:33">
      <c r="A693" s="44" t="s">
        <v>44</v>
      </c>
      <c r="B693" s="44"/>
      <c r="C693" s="100">
        <f>C744+C795</f>
        <v>158323871.89494899</v>
      </c>
      <c r="D693" s="105"/>
      <c r="E693" s="21"/>
      <c r="F693" s="21">
        <f>F744+F795</f>
        <v>12645796</v>
      </c>
      <c r="G693" s="105"/>
      <c r="H693" s="104"/>
      <c r="I693" s="21">
        <f>I744+I795</f>
        <v>13820389</v>
      </c>
      <c r="J693" s="21"/>
      <c r="K693" s="21"/>
      <c r="L693" s="21"/>
      <c r="M693" s="21">
        <f>M744+M795</f>
        <v>14149201</v>
      </c>
      <c r="N693" s="21"/>
      <c r="O693" s="21"/>
      <c r="P693" s="21"/>
      <c r="Q693" s="21"/>
      <c r="X693" s="2"/>
      <c r="Y693" s="2"/>
      <c r="Z693" s="2"/>
      <c r="AA693" s="2"/>
      <c r="AB693" s="2"/>
      <c r="AC693" s="2"/>
      <c r="AD693" s="2"/>
      <c r="AE693" s="2"/>
    </row>
    <row r="694" spans="1:33" ht="14.25" customHeight="1">
      <c r="A694" s="44" t="s">
        <v>18</v>
      </c>
      <c r="B694" s="44"/>
      <c r="C694" s="127">
        <f>C745+C796</f>
        <v>2550999.9999999995</v>
      </c>
      <c r="D694" s="37"/>
      <c r="E694" s="37"/>
      <c r="F694" s="35">
        <f>I694</f>
        <v>193000</v>
      </c>
      <c r="G694" s="37"/>
      <c r="H694" s="37"/>
      <c r="I694" s="35">
        <f>I745+I796</f>
        <v>193000</v>
      </c>
      <c r="J694" s="36"/>
      <c r="K694" s="138"/>
      <c r="L694" s="36"/>
      <c r="M694" s="35">
        <f>M745+M796</f>
        <v>193000</v>
      </c>
      <c r="N694" s="36"/>
      <c r="O694" s="36"/>
      <c r="P694" s="36"/>
      <c r="Q694" s="36"/>
      <c r="X694" s="2"/>
      <c r="Y694" s="2"/>
      <c r="Z694" s="2"/>
      <c r="AA694" s="2"/>
      <c r="AB694" s="2"/>
      <c r="AC694" s="2"/>
      <c r="AD694" s="2"/>
      <c r="AE694" s="2"/>
    </row>
    <row r="695" spans="1:33" ht="17.25" customHeight="1" thickBot="1">
      <c r="A695" s="44" t="s">
        <v>45</v>
      </c>
      <c r="B695" s="44"/>
      <c r="C695" s="163">
        <f>SUM(C693:C694)</f>
        <v>160874871.89494899</v>
      </c>
      <c r="D695" s="144"/>
      <c r="E695" s="130"/>
      <c r="F695" s="131">
        <f>F693+F694</f>
        <v>12838796</v>
      </c>
      <c r="G695" s="144"/>
      <c r="H695" s="132"/>
      <c r="I695" s="131">
        <f>I693+I694</f>
        <v>14013389</v>
      </c>
      <c r="J695" s="131"/>
      <c r="K695" s="144"/>
      <c r="L695" s="131"/>
      <c r="M695" s="131">
        <f>M693+M694</f>
        <v>14342201</v>
      </c>
      <c r="N695" s="131"/>
      <c r="O695" s="131"/>
      <c r="P695" s="131"/>
      <c r="Q695" s="131"/>
      <c r="X695" s="2"/>
      <c r="Y695" s="2"/>
      <c r="Z695" s="2"/>
      <c r="AA695" s="2"/>
      <c r="AB695" s="2"/>
      <c r="AC695" s="2"/>
      <c r="AD695" s="2"/>
      <c r="AE695" s="2"/>
    </row>
    <row r="696" spans="1:33" ht="16.5" hidden="1" thickTop="1">
      <c r="A696" s="44"/>
      <c r="B696" s="44"/>
      <c r="C696" s="88"/>
      <c r="D696" s="147" t="s">
        <v>14</v>
      </c>
      <c r="E696" s="137"/>
      <c r="F696" s="103"/>
      <c r="G696" s="147" t="s">
        <v>14</v>
      </c>
      <c r="H696" s="138"/>
      <c r="I696" s="103"/>
      <c r="J696" s="103"/>
      <c r="K696" s="147" t="s">
        <v>14</v>
      </c>
      <c r="L696" s="103"/>
      <c r="M696" s="103"/>
      <c r="N696" s="103"/>
      <c r="O696" s="103"/>
      <c r="P696" s="103"/>
      <c r="Q696" s="103"/>
      <c r="X696" s="2"/>
      <c r="Y696" s="2"/>
      <c r="Z696" s="2"/>
      <c r="AA696" s="2"/>
      <c r="AB696" s="2"/>
      <c r="AC696" s="2"/>
      <c r="AD696" s="2"/>
      <c r="AE696" s="2"/>
    </row>
    <row r="697" spans="1:33" ht="16.5" hidden="1" thickTop="1">
      <c r="A697" s="52" t="s">
        <v>121</v>
      </c>
      <c r="B697" s="44"/>
      <c r="C697" s="53"/>
      <c r="D697" s="124"/>
      <c r="E697" s="21"/>
      <c r="F697" s="21"/>
      <c r="G697" s="124"/>
      <c r="H697" s="44"/>
      <c r="I697" s="21"/>
      <c r="J697" s="21"/>
      <c r="K697" s="72"/>
      <c r="L697" s="21"/>
      <c r="M697" s="21"/>
      <c r="N697" s="21"/>
      <c r="O697" s="21"/>
      <c r="P697" s="21"/>
      <c r="Q697" s="21"/>
      <c r="X697" s="2"/>
      <c r="Y697" s="2"/>
      <c r="Z697" s="2"/>
      <c r="AA697" s="2"/>
      <c r="AB697" s="2"/>
      <c r="AC697" s="2"/>
      <c r="AD697" s="2"/>
      <c r="AE697" s="2"/>
    </row>
    <row r="698" spans="1:33" ht="16.5" hidden="1" thickTop="1">
      <c r="A698" s="37" t="s">
        <v>144</v>
      </c>
      <c r="B698" s="44"/>
      <c r="C698" s="53"/>
      <c r="D698" s="124"/>
      <c r="E698" s="21"/>
      <c r="F698" s="21"/>
      <c r="G698" s="124"/>
      <c r="H698" s="44"/>
      <c r="I698" s="21"/>
      <c r="J698" s="21"/>
      <c r="K698" s="72"/>
      <c r="L698" s="21"/>
      <c r="M698" s="21"/>
      <c r="N698" s="21"/>
      <c r="O698" s="21"/>
      <c r="P698" s="21"/>
      <c r="Q698" s="21"/>
      <c r="X698" s="2"/>
      <c r="Y698" s="2"/>
      <c r="Z698" s="2"/>
      <c r="AA698" s="2"/>
      <c r="AB698" s="2"/>
      <c r="AC698" s="2"/>
      <c r="AD698" s="2"/>
      <c r="AE698" s="2"/>
    </row>
    <row r="699" spans="1:33" ht="16.5" hidden="1" thickTop="1">
      <c r="A699" s="104"/>
      <c r="B699" s="44"/>
      <c r="C699" s="53"/>
      <c r="D699" s="124"/>
      <c r="E699" s="21"/>
      <c r="F699" s="72"/>
      <c r="G699" s="124"/>
      <c r="H699" s="44"/>
      <c r="I699" s="72"/>
      <c r="J699" s="72"/>
      <c r="K699" s="72"/>
      <c r="L699" s="72"/>
      <c r="M699" s="72"/>
      <c r="N699" s="72"/>
      <c r="O699" s="72"/>
      <c r="P699" s="72"/>
      <c r="Q699" s="7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3" ht="16.5" hidden="1" thickTop="1">
      <c r="A700" s="37" t="s">
        <v>124</v>
      </c>
      <c r="B700" s="44"/>
      <c r="C700" s="100"/>
      <c r="D700" s="21" t="s">
        <v>14</v>
      </c>
      <c r="E700" s="21"/>
      <c r="F700" s="44"/>
      <c r="G700" s="21" t="s">
        <v>14</v>
      </c>
      <c r="H700" s="44"/>
      <c r="I700" s="44"/>
      <c r="J700" s="44"/>
      <c r="K700" s="21" t="s">
        <v>14</v>
      </c>
      <c r="L700" s="44"/>
      <c r="M700" s="44"/>
      <c r="N700" s="44"/>
      <c r="O700" s="44"/>
      <c r="P700" s="44"/>
      <c r="Q700" s="44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3" ht="16.5" hidden="1" thickTop="1">
      <c r="A701" s="37" t="s">
        <v>125</v>
      </c>
      <c r="B701" s="44"/>
      <c r="C701" s="100">
        <v>585.32901446738447</v>
      </c>
      <c r="D701" s="124">
        <v>0</v>
      </c>
      <c r="E701" s="105"/>
      <c r="F701" s="102">
        <f>ROUND(D701*$C701,0)</f>
        <v>0</v>
      </c>
      <c r="G701" s="124">
        <f>$G$647</f>
        <v>0</v>
      </c>
      <c r="H701" s="105"/>
      <c r="I701" s="102">
        <f>ROUND(G701*C701,0)</f>
        <v>0</v>
      </c>
      <c r="J701" s="102"/>
      <c r="K701" s="124">
        <f>$K$647</f>
        <v>0</v>
      </c>
      <c r="L701" s="102"/>
      <c r="M701" s="102">
        <f>ROUND(K701*C701,0)</f>
        <v>0</v>
      </c>
      <c r="N701" s="102"/>
      <c r="O701" s="102"/>
      <c r="P701" s="102"/>
      <c r="Q701" s="10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3" ht="16.5" hidden="1" thickTop="1">
      <c r="A702" s="37" t="s">
        <v>126</v>
      </c>
      <c r="B702" s="44"/>
      <c r="C702" s="100"/>
      <c r="D702" s="124"/>
      <c r="E702" s="105"/>
      <c r="F702" s="102"/>
      <c r="G702" s="124"/>
      <c r="H702" s="105"/>
      <c r="I702" s="102"/>
      <c r="J702" s="102"/>
      <c r="K702" s="124"/>
      <c r="L702" s="102"/>
      <c r="M702" s="102"/>
      <c r="N702" s="102"/>
      <c r="O702" s="102"/>
      <c r="P702" s="102"/>
      <c r="Q702" s="10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3" ht="16.5" hidden="1" thickTop="1">
      <c r="A703" s="37" t="s">
        <v>127</v>
      </c>
      <c r="B703" s="44"/>
      <c r="C703" s="100">
        <v>2639.7847546294379</v>
      </c>
      <c r="D703" s="124">
        <v>0</v>
      </c>
      <c r="E703" s="105"/>
      <c r="F703" s="102">
        <f>ROUND(D703*$C703,0)</f>
        <v>0</v>
      </c>
      <c r="G703" s="124">
        <f>$G$649</f>
        <v>0</v>
      </c>
      <c r="H703" s="105"/>
      <c r="I703" s="102">
        <f t="shared" ref="I703:I705" si="89">ROUND(G703*C703,0)</f>
        <v>0</v>
      </c>
      <c r="J703" s="102"/>
      <c r="K703" s="124">
        <f>$K$649</f>
        <v>0</v>
      </c>
      <c r="L703" s="102"/>
      <c r="M703" s="102">
        <f>ROUND(K703*C703,0)</f>
        <v>0</v>
      </c>
      <c r="N703" s="102"/>
      <c r="O703" s="102"/>
      <c r="P703" s="102"/>
      <c r="Q703" s="10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3" ht="16.5" hidden="1" thickTop="1">
      <c r="A704" s="37" t="s">
        <v>128</v>
      </c>
      <c r="B704" s="44"/>
      <c r="C704" s="100">
        <v>314.59706558952797</v>
      </c>
      <c r="D704" s="124">
        <v>357</v>
      </c>
      <c r="E704" s="105"/>
      <c r="F704" s="102">
        <f>ROUND(D704*$C704,0)</f>
        <v>112311</v>
      </c>
      <c r="G704" s="124">
        <f>$G$650</f>
        <v>370</v>
      </c>
      <c r="H704" s="105"/>
      <c r="I704" s="102">
        <f t="shared" si="89"/>
        <v>116401</v>
      </c>
      <c r="J704" s="102"/>
      <c r="K704" s="124">
        <f>$K$650</f>
        <v>379</v>
      </c>
      <c r="L704" s="102"/>
      <c r="M704" s="102">
        <f>ROUND(K704*C704,0)</f>
        <v>119232</v>
      </c>
      <c r="N704" s="102"/>
      <c r="O704" s="102"/>
      <c r="P704" s="102"/>
      <c r="Q704" s="10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6.5" hidden="1" thickTop="1">
      <c r="A705" s="37" t="s">
        <v>129</v>
      </c>
      <c r="B705" s="44"/>
      <c r="C705" s="100">
        <v>10.9999976307206</v>
      </c>
      <c r="D705" s="124">
        <v>1457</v>
      </c>
      <c r="E705" s="105"/>
      <c r="F705" s="102">
        <f>ROUND(D705*$C705,0)</f>
        <v>16027</v>
      </c>
      <c r="G705" s="124">
        <f>$G$651</f>
        <v>1504</v>
      </c>
      <c r="H705" s="105"/>
      <c r="I705" s="102">
        <f t="shared" si="89"/>
        <v>16544</v>
      </c>
      <c r="J705" s="102"/>
      <c r="K705" s="124">
        <f>$K$651</f>
        <v>1539</v>
      </c>
      <c r="L705" s="102"/>
      <c r="M705" s="102">
        <f>ROUND(K705*C705,0)</f>
        <v>16929</v>
      </c>
      <c r="N705" s="102"/>
      <c r="O705" s="102"/>
      <c r="P705" s="102"/>
      <c r="Q705" s="10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6.5" hidden="1" thickTop="1">
      <c r="A706" s="37" t="s">
        <v>17</v>
      </c>
      <c r="B706" s="44"/>
      <c r="C706" s="100">
        <f>SUM(C701:C705)</f>
        <v>3550.7108323170714</v>
      </c>
      <c r="D706" s="124"/>
      <c r="E706" s="105"/>
      <c r="F706" s="102"/>
      <c r="G706" s="124"/>
      <c r="H706" s="105"/>
      <c r="I706" s="102"/>
      <c r="J706" s="102"/>
      <c r="K706" s="124"/>
      <c r="L706" s="102"/>
      <c r="M706" s="102"/>
      <c r="N706" s="102"/>
      <c r="O706" s="102"/>
      <c r="P706" s="102"/>
      <c r="Q706" s="10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6.5" hidden="1" thickTop="1">
      <c r="A707" s="37" t="s">
        <v>130</v>
      </c>
      <c r="B707" s="44"/>
      <c r="C707" s="100">
        <v>26978.440555555677</v>
      </c>
      <c r="D707" s="124"/>
      <c r="E707" s="102"/>
      <c r="F707" s="102"/>
      <c r="G707" s="124"/>
      <c r="H707" s="102"/>
      <c r="I707" s="102"/>
      <c r="J707" s="102"/>
      <c r="K707" s="124"/>
      <c r="L707" s="102"/>
      <c r="M707" s="102"/>
      <c r="N707" s="102"/>
      <c r="O707" s="102"/>
      <c r="P707" s="102"/>
      <c r="Q707" s="10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6.5" hidden="1" thickTop="1">
      <c r="A708" s="37" t="s">
        <v>131</v>
      </c>
      <c r="B708" s="44"/>
      <c r="C708" s="100">
        <v>3789</v>
      </c>
      <c r="D708" s="124"/>
      <c r="E708" s="102"/>
      <c r="F708" s="102"/>
      <c r="G708" s="124"/>
      <c r="H708" s="102"/>
      <c r="I708" s="102"/>
      <c r="J708" s="102"/>
      <c r="K708" s="124"/>
      <c r="L708" s="102"/>
      <c r="M708" s="102"/>
      <c r="N708" s="102"/>
      <c r="O708" s="102"/>
      <c r="P708" s="102"/>
      <c r="Q708" s="10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6.5" hidden="1" thickTop="1">
      <c r="A709" s="37" t="s">
        <v>132</v>
      </c>
      <c r="B709" s="44"/>
      <c r="C709" s="100"/>
      <c r="D709" s="124"/>
      <c r="E709" s="105"/>
      <c r="F709" s="102"/>
      <c r="G709" s="124"/>
      <c r="H709" s="105"/>
      <c r="I709" s="102"/>
      <c r="J709" s="102"/>
      <c r="K709" s="124"/>
      <c r="L709" s="102"/>
      <c r="M709" s="102"/>
      <c r="N709" s="102"/>
      <c r="O709" s="102"/>
      <c r="P709" s="102"/>
      <c r="Q709" s="10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6.5" hidden="1" thickTop="1">
      <c r="A710" s="37" t="s">
        <v>133</v>
      </c>
      <c r="B710" s="44"/>
      <c r="C710" s="100">
        <v>2076.8587101006215</v>
      </c>
      <c r="D710" s="124">
        <v>23.87</v>
      </c>
      <c r="E710" s="105"/>
      <c r="F710" s="102">
        <f>ROUND(D710*$C710,0)</f>
        <v>49575</v>
      </c>
      <c r="G710" s="124">
        <f>$G$656</f>
        <v>26.02</v>
      </c>
      <c r="H710" s="105"/>
      <c r="I710" s="102">
        <f>ROUND(G710*C710,0)</f>
        <v>54040</v>
      </c>
      <c r="J710" s="102"/>
      <c r="K710" s="124">
        <f>$K$656</f>
        <v>26.63</v>
      </c>
      <c r="L710" s="102"/>
      <c r="M710" s="102">
        <f>ROUND(K710*C710,0)</f>
        <v>55307</v>
      </c>
      <c r="N710" s="102"/>
      <c r="O710" s="102"/>
      <c r="P710" s="102"/>
      <c r="Q710" s="10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6.5" hidden="1" thickTop="1">
      <c r="A711" s="37" t="s">
        <v>134</v>
      </c>
      <c r="B711" s="44"/>
      <c r="C711" s="100"/>
      <c r="D711" s="124"/>
      <c r="E711" s="105"/>
      <c r="F711" s="102"/>
      <c r="G711" s="124"/>
      <c r="H711" s="105"/>
      <c r="I711" s="102"/>
      <c r="J711" s="102"/>
      <c r="K711" s="124"/>
      <c r="L711" s="102"/>
      <c r="M711" s="102"/>
      <c r="N711" s="102"/>
      <c r="O711" s="102"/>
      <c r="P711" s="102"/>
      <c r="Q711" s="10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6.5" hidden="1" thickTop="1">
      <c r="A712" s="37" t="s">
        <v>127</v>
      </c>
      <c r="B712" s="44"/>
      <c r="C712" s="100">
        <v>39873.252848561533</v>
      </c>
      <c r="D712" s="124">
        <v>23.79</v>
      </c>
      <c r="E712" s="105"/>
      <c r="F712" s="102">
        <f>ROUND(D712*$C712,0)</f>
        <v>948585</v>
      </c>
      <c r="G712" s="124">
        <f>$G$658</f>
        <v>26.02</v>
      </c>
      <c r="H712" s="105"/>
      <c r="I712" s="102">
        <f t="shared" ref="I712:I716" si="90">ROUND(G712*C712,0)</f>
        <v>1037502</v>
      </c>
      <c r="J712" s="102"/>
      <c r="K712" s="124">
        <f>$K$658</f>
        <v>26.63</v>
      </c>
      <c r="L712" s="102"/>
      <c r="M712" s="102">
        <f>ROUND(K712*C712,0)</f>
        <v>1061825</v>
      </c>
      <c r="N712" s="102"/>
      <c r="O712" s="102"/>
      <c r="P712" s="102"/>
      <c r="Q712" s="10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6.5" hidden="1" thickTop="1">
      <c r="A713" s="37" t="s">
        <v>128</v>
      </c>
      <c r="B713" s="44"/>
      <c r="C713" s="100">
        <v>29185.4347915853</v>
      </c>
      <c r="D713" s="124">
        <v>16.559999999999999</v>
      </c>
      <c r="E713" s="105"/>
      <c r="F713" s="102">
        <f>ROUND(D713*$C713,0)</f>
        <v>483311</v>
      </c>
      <c r="G713" s="124">
        <f>$G$659</f>
        <v>18.101388370764003</v>
      </c>
      <c r="H713" s="105"/>
      <c r="I713" s="102">
        <f t="shared" si="90"/>
        <v>528297</v>
      </c>
      <c r="J713" s="102"/>
      <c r="K713" s="124">
        <f>$K$659</f>
        <v>18.526286850528336</v>
      </c>
      <c r="L713" s="102"/>
      <c r="M713" s="102">
        <f>ROUND(K713*C713,0)</f>
        <v>540698</v>
      </c>
      <c r="N713" s="102"/>
      <c r="O713" s="102"/>
      <c r="P713" s="102"/>
      <c r="Q713" s="10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6.5" hidden="1" thickTop="1">
      <c r="A714" s="37" t="s">
        <v>129</v>
      </c>
      <c r="B714" s="44"/>
      <c r="C714" s="100">
        <v>4458.9991006743103</v>
      </c>
      <c r="D714" s="124">
        <v>12.96</v>
      </c>
      <c r="E714" s="105"/>
      <c r="F714" s="102">
        <f>ROUND(D714*$C714,0)</f>
        <v>57789</v>
      </c>
      <c r="G714" s="124">
        <f>$G$660</f>
        <v>14.155824964645021</v>
      </c>
      <c r="H714" s="105"/>
      <c r="I714" s="102">
        <f t="shared" si="90"/>
        <v>63121</v>
      </c>
      <c r="J714" s="102"/>
      <c r="K714" s="124">
        <f>$K$660</f>
        <v>14.48810823397713</v>
      </c>
      <c r="L714" s="102"/>
      <c r="M714" s="102">
        <f>ROUND(K714*C714,0)</f>
        <v>64602</v>
      </c>
      <c r="N714" s="102"/>
      <c r="O714" s="102"/>
      <c r="P714" s="102"/>
      <c r="Q714" s="10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6.5" hidden="1" thickTop="1">
      <c r="A715" s="37" t="s">
        <v>135</v>
      </c>
      <c r="B715" s="44"/>
      <c r="C715" s="100">
        <v>287.38362640647603</v>
      </c>
      <c r="D715" s="124">
        <v>71.61</v>
      </c>
      <c r="E715" s="105"/>
      <c r="F715" s="102">
        <f>ROUND(D715*$C715,0)</f>
        <v>20580</v>
      </c>
      <c r="G715" s="124">
        <f>$G$661</f>
        <v>78.06</v>
      </c>
      <c r="H715" s="105"/>
      <c r="I715" s="102">
        <f t="shared" si="90"/>
        <v>22433</v>
      </c>
      <c r="J715" s="102"/>
      <c r="K715" s="124">
        <f>$K$661</f>
        <v>79.89</v>
      </c>
      <c r="L715" s="102"/>
      <c r="M715" s="102">
        <f>ROUND(K715*C715,0)</f>
        <v>22959</v>
      </c>
      <c r="N715" s="102"/>
      <c r="O715" s="102"/>
      <c r="P715" s="102"/>
      <c r="Q715" s="10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6.5" hidden="1" thickTop="1">
      <c r="A716" s="37" t="s">
        <v>136</v>
      </c>
      <c r="B716" s="44"/>
      <c r="C716" s="100">
        <v>596.26328693931896</v>
      </c>
      <c r="D716" s="124">
        <v>142.74</v>
      </c>
      <c r="E716" s="105"/>
      <c r="F716" s="102">
        <f>ROUND(D716*$C716,0)</f>
        <v>85111</v>
      </c>
      <c r="G716" s="124">
        <f>$G$662</f>
        <v>156.12</v>
      </c>
      <c r="H716" s="105"/>
      <c r="I716" s="102">
        <f t="shared" si="90"/>
        <v>93089</v>
      </c>
      <c r="J716" s="102"/>
      <c r="K716" s="124">
        <f>$K$662</f>
        <v>159.78</v>
      </c>
      <c r="L716" s="102"/>
      <c r="M716" s="102">
        <f>ROUND(K716*C716,0)</f>
        <v>95271</v>
      </c>
      <c r="N716" s="102"/>
      <c r="O716" s="102"/>
      <c r="P716" s="102"/>
      <c r="Q716" s="10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6.5" hidden="1" thickTop="1">
      <c r="A717" s="37" t="s">
        <v>137</v>
      </c>
      <c r="B717" s="44"/>
      <c r="C717" s="100"/>
      <c r="D717" s="124"/>
      <c r="E717" s="105"/>
      <c r="F717" s="102"/>
      <c r="G717" s="124"/>
      <c r="H717" s="105"/>
      <c r="I717" s="102"/>
      <c r="J717" s="102"/>
      <c r="K717" s="124"/>
      <c r="L717" s="102"/>
      <c r="M717" s="102"/>
      <c r="N717" s="102"/>
      <c r="O717" s="102"/>
      <c r="P717" s="102"/>
      <c r="Q717" s="10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6.5" hidden="1" thickTop="1">
      <c r="A718" s="37" t="s">
        <v>133</v>
      </c>
      <c r="B718" s="44"/>
      <c r="C718" s="100">
        <v>13.885153858261599</v>
      </c>
      <c r="D718" s="121">
        <v>-23.87</v>
      </c>
      <c r="E718" s="105"/>
      <c r="F718" s="102">
        <f>ROUND(D718*$C718,0)</f>
        <v>-331</v>
      </c>
      <c r="G718" s="124">
        <f>$G$664</f>
        <v>-26.02</v>
      </c>
      <c r="H718" s="105"/>
      <c r="I718" s="102">
        <f t="shared" ref="I718:I719" si="91">ROUND(G718*C718,0)</f>
        <v>-361</v>
      </c>
      <c r="J718" s="102"/>
      <c r="K718" s="124">
        <f>$K$664</f>
        <v>-26.63</v>
      </c>
      <c r="L718" s="102"/>
      <c r="M718" s="102">
        <f>ROUND(K718*C718,0)</f>
        <v>-370</v>
      </c>
      <c r="N718" s="102"/>
      <c r="O718" s="102"/>
      <c r="P718" s="102"/>
      <c r="Q718" s="10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6.5" hidden="1" thickTop="1">
      <c r="A719" s="37" t="s">
        <v>138</v>
      </c>
      <c r="B719" s="44"/>
      <c r="C719" s="100">
        <v>218.78375922302399</v>
      </c>
      <c r="D719" s="121">
        <v>-23.79</v>
      </c>
      <c r="E719" s="105"/>
      <c r="F719" s="102">
        <f>ROUND(D719*$C719,0)</f>
        <v>-5205</v>
      </c>
      <c r="G719" s="124">
        <f>$G$665</f>
        <v>-26.02</v>
      </c>
      <c r="H719" s="105"/>
      <c r="I719" s="102">
        <f t="shared" si="91"/>
        <v>-5693</v>
      </c>
      <c r="J719" s="102"/>
      <c r="K719" s="124">
        <f>$K$665</f>
        <v>-26.63</v>
      </c>
      <c r="L719" s="102"/>
      <c r="M719" s="102">
        <f>ROUND(K719*C719,0)</f>
        <v>-5826</v>
      </c>
      <c r="N719" s="102"/>
      <c r="O719" s="102"/>
      <c r="P719" s="102"/>
      <c r="Q719" s="10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6.5" hidden="1" thickTop="1">
      <c r="A720" s="104" t="s">
        <v>97</v>
      </c>
      <c r="B720" s="44"/>
      <c r="C720" s="100" t="s">
        <v>14</v>
      </c>
      <c r="D720" s="124"/>
      <c r="E720" s="102"/>
      <c r="F720" s="102"/>
      <c r="G720" s="124"/>
      <c r="H720" s="102"/>
      <c r="I720" s="102"/>
      <c r="J720" s="102"/>
      <c r="K720" s="124"/>
      <c r="L720" s="102"/>
      <c r="M720" s="102"/>
      <c r="N720" s="102"/>
      <c r="O720" s="102"/>
      <c r="P720" s="102"/>
      <c r="Q720" s="10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6.5" hidden="1" thickTop="1">
      <c r="A721" s="37" t="s">
        <v>139</v>
      </c>
      <c r="B721" s="44"/>
      <c r="C721" s="100">
        <v>110142584.89494899</v>
      </c>
      <c r="D721" s="192">
        <v>6.4390000000000001</v>
      </c>
      <c r="E721" s="102" t="s">
        <v>15</v>
      </c>
      <c r="F721" s="102">
        <f>ROUND(D721/100*$C721,0)</f>
        <v>7092081</v>
      </c>
      <c r="G721" s="185">
        <f>$G$667</f>
        <v>7.0350000000000001</v>
      </c>
      <c r="H721" s="102" t="s">
        <v>15</v>
      </c>
      <c r="I721" s="102">
        <f>ROUND(G721/100*C721,0)</f>
        <v>7748531</v>
      </c>
      <c r="J721" s="102"/>
      <c r="K721" s="185">
        <f>$K$667</f>
        <v>7.2030000000000003</v>
      </c>
      <c r="L721" s="102"/>
      <c r="M721" s="102">
        <f>ROUND(K721/100*C721,0)</f>
        <v>7933570</v>
      </c>
      <c r="N721" s="102"/>
      <c r="O721" s="102"/>
      <c r="P721" s="102"/>
      <c r="Q721" s="10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6.5" hidden="1" thickTop="1">
      <c r="A722" s="104" t="s">
        <v>65</v>
      </c>
      <c r="B722" s="44"/>
      <c r="C722" s="100">
        <v>43439</v>
      </c>
      <c r="D722" s="125">
        <v>56</v>
      </c>
      <c r="E722" s="104" t="s">
        <v>15</v>
      </c>
      <c r="F722" s="102">
        <f>ROUND(D722*$C722/100,0)</f>
        <v>24326</v>
      </c>
      <c r="G722" s="186">
        <f>$G$668</f>
        <v>57</v>
      </c>
      <c r="H722" s="104" t="s">
        <v>15</v>
      </c>
      <c r="I722" s="102">
        <f>ROUND(G722/100*C722,0)</f>
        <v>24760</v>
      </c>
      <c r="J722" s="102"/>
      <c r="K722" s="186">
        <f>$K$668</f>
        <v>58</v>
      </c>
      <c r="L722" s="102"/>
      <c r="M722" s="102">
        <f>ROUND(K722/100*C722,0)</f>
        <v>25195</v>
      </c>
      <c r="N722" s="102"/>
      <c r="O722" s="102"/>
      <c r="P722" s="102"/>
      <c r="Q722" s="10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6.5" hidden="1" thickTop="1">
      <c r="A723" s="154" t="s">
        <v>72</v>
      </c>
      <c r="B723" s="44"/>
      <c r="C723" s="100"/>
      <c r="D723" s="119">
        <v>-0.01</v>
      </c>
      <c r="E723" s="21"/>
      <c r="F723" s="102"/>
      <c r="G723" s="119">
        <v>-0.01</v>
      </c>
      <c r="H723" s="44"/>
      <c r="I723" s="102"/>
      <c r="J723" s="102"/>
      <c r="K723" s="119">
        <v>-0.01</v>
      </c>
      <c r="L723" s="102"/>
      <c r="M723" s="102"/>
      <c r="N723" s="102"/>
      <c r="O723" s="102"/>
      <c r="P723" s="102"/>
      <c r="Q723" s="10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6.5" hidden="1" thickTop="1">
      <c r="A724" s="37" t="s">
        <v>56</v>
      </c>
      <c r="B724" s="44"/>
      <c r="C724" s="100">
        <v>0</v>
      </c>
      <c r="D724" s="72">
        <v>0</v>
      </c>
      <c r="E724" s="105"/>
      <c r="F724" s="102">
        <f>ROUND(D724*$C724*$D$671,0)</f>
        <v>0</v>
      </c>
      <c r="G724" s="72">
        <f>$G$672</f>
        <v>0</v>
      </c>
      <c r="H724" s="105"/>
      <c r="I724" s="102">
        <f>ROUND(G724*C724*$G$671,0)</f>
        <v>0</v>
      </c>
      <c r="J724" s="102"/>
      <c r="K724" s="72">
        <f>$K$672</f>
        <v>0</v>
      </c>
      <c r="L724" s="102"/>
      <c r="M724" s="102">
        <f>ROUND(K724*C724*$K$671,0)</f>
        <v>0</v>
      </c>
      <c r="N724" s="102"/>
      <c r="O724" s="102"/>
      <c r="P724" s="102"/>
      <c r="Q724" s="10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6.5" hidden="1" thickTop="1">
      <c r="A725" s="37" t="s">
        <v>57</v>
      </c>
      <c r="B725" s="44"/>
      <c r="C725" s="100"/>
      <c r="D725" s="72"/>
      <c r="E725" s="105"/>
      <c r="F725" s="102"/>
      <c r="G725" s="72"/>
      <c r="H725" s="105"/>
      <c r="I725" s="102"/>
      <c r="J725" s="102"/>
      <c r="K725" s="72"/>
      <c r="L725" s="102"/>
      <c r="M725" s="102"/>
      <c r="N725" s="102"/>
      <c r="O725" s="102"/>
      <c r="P725" s="102"/>
      <c r="Q725" s="10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6.5" hidden="1" thickTop="1">
      <c r="A726" s="37" t="s">
        <v>127</v>
      </c>
      <c r="B726" s="44"/>
      <c r="C726" s="100">
        <v>1.0000071591230999</v>
      </c>
      <c r="D726" s="72">
        <v>0</v>
      </c>
      <c r="E726" s="105"/>
      <c r="F726" s="102">
        <f>ROUND(D726*$C726*$D$671,0)</f>
        <v>0</v>
      </c>
      <c r="G726" s="72">
        <f>$G$674</f>
        <v>0</v>
      </c>
      <c r="H726" s="105"/>
      <c r="I726" s="102">
        <f t="shared" ref="I726:I729" si="92">ROUND(G726*C726*$G$671,0)</f>
        <v>0</v>
      </c>
      <c r="J726" s="102"/>
      <c r="K726" s="72">
        <f>$K$674</f>
        <v>0</v>
      </c>
      <c r="L726" s="102"/>
      <c r="M726" s="102">
        <f>ROUND(K726*C726*$K$671,0)</f>
        <v>0</v>
      </c>
      <c r="N726" s="102"/>
      <c r="O726" s="102"/>
      <c r="P726" s="102"/>
      <c r="Q726" s="10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6.5" hidden="1" thickTop="1">
      <c r="A727" s="37" t="s">
        <v>128</v>
      </c>
      <c r="B727" s="44"/>
      <c r="C727" s="100">
        <v>0</v>
      </c>
      <c r="D727" s="72">
        <v>357</v>
      </c>
      <c r="E727" s="105"/>
      <c r="F727" s="102">
        <f>ROUND(D727*$C727*$D$671,0)</f>
        <v>0</v>
      </c>
      <c r="G727" s="72">
        <f>$G$675</f>
        <v>370</v>
      </c>
      <c r="H727" s="105"/>
      <c r="I727" s="102">
        <f t="shared" si="92"/>
        <v>0</v>
      </c>
      <c r="J727" s="102"/>
      <c r="K727" s="72">
        <f>$K$675</f>
        <v>379</v>
      </c>
      <c r="L727" s="102"/>
      <c r="M727" s="102">
        <f>ROUND(K727*C727*$K$671,0)</f>
        <v>0</v>
      </c>
      <c r="N727" s="102"/>
      <c r="O727" s="102"/>
      <c r="P727" s="102"/>
      <c r="Q727" s="10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6.5" hidden="1" thickTop="1">
      <c r="A728" s="37" t="s">
        <v>129</v>
      </c>
      <c r="B728" s="44"/>
      <c r="C728" s="100">
        <v>0</v>
      </c>
      <c r="D728" s="72">
        <v>1457</v>
      </c>
      <c r="E728" s="105"/>
      <c r="F728" s="102">
        <f>ROUND(D728*$C728*$D$671,0)</f>
        <v>0</v>
      </c>
      <c r="G728" s="72">
        <f>$G$676</f>
        <v>1504</v>
      </c>
      <c r="H728" s="105"/>
      <c r="I728" s="102">
        <f t="shared" si="92"/>
        <v>0</v>
      </c>
      <c r="J728" s="102"/>
      <c r="K728" s="72">
        <f>$K$676</f>
        <v>1539</v>
      </c>
      <c r="L728" s="102"/>
      <c r="M728" s="102">
        <f>ROUND(K728*C728*$K$671,0)</f>
        <v>0</v>
      </c>
      <c r="N728" s="102"/>
      <c r="O728" s="102"/>
      <c r="P728" s="102"/>
      <c r="Q728" s="10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6.5" hidden="1" thickTop="1">
      <c r="A729" s="37" t="s">
        <v>56</v>
      </c>
      <c r="B729" s="44"/>
      <c r="C729" s="100">
        <v>0</v>
      </c>
      <c r="D729" s="72">
        <v>23.87</v>
      </c>
      <c r="E729" s="105"/>
      <c r="F729" s="102">
        <f>ROUND(D729*$C729*$D$671,0)</f>
        <v>0</v>
      </c>
      <c r="G729" s="72">
        <f>$G$677</f>
        <v>26.02</v>
      </c>
      <c r="H729" s="105"/>
      <c r="I729" s="102">
        <f t="shared" si="92"/>
        <v>0</v>
      </c>
      <c r="J729" s="102"/>
      <c r="K729" s="72">
        <f>$K$677</f>
        <v>26.63</v>
      </c>
      <c r="L729" s="102"/>
      <c r="M729" s="102">
        <f>ROUND(K729*C729*$K$671,0)</f>
        <v>0</v>
      </c>
      <c r="N729" s="102"/>
      <c r="O729" s="102"/>
      <c r="P729" s="102"/>
      <c r="Q729" s="10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6.5" hidden="1" thickTop="1">
      <c r="A730" s="37" t="s">
        <v>57</v>
      </c>
      <c r="B730" s="44"/>
      <c r="C730" s="100"/>
      <c r="D730" s="72"/>
      <c r="E730" s="105"/>
      <c r="F730" s="102"/>
      <c r="G730" s="72"/>
      <c r="H730" s="105"/>
      <c r="I730" s="102"/>
      <c r="J730" s="102"/>
      <c r="K730" s="72"/>
      <c r="L730" s="102"/>
      <c r="M730" s="102"/>
      <c r="N730" s="102"/>
      <c r="O730" s="102"/>
      <c r="P730" s="102"/>
      <c r="Q730" s="10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6.5" hidden="1" thickTop="1">
      <c r="A731" s="37" t="s">
        <v>127</v>
      </c>
      <c r="B731" s="44"/>
      <c r="C731" s="100">
        <v>38.0002720466778</v>
      </c>
      <c r="D731" s="72">
        <v>23.79</v>
      </c>
      <c r="E731" s="105"/>
      <c r="F731" s="102">
        <f>ROUND(D731*$C731*$D$671,0)</f>
        <v>-9</v>
      </c>
      <c r="G731" s="72">
        <f>$G$679</f>
        <v>26.02</v>
      </c>
      <c r="H731" s="105"/>
      <c r="I731" s="102">
        <f t="shared" ref="I731:I735" si="93">ROUND(G731*C731*$G$671,0)</f>
        <v>-10</v>
      </c>
      <c r="J731" s="102"/>
      <c r="K731" s="72">
        <f>$K$679</f>
        <v>26.63</v>
      </c>
      <c r="L731" s="102"/>
      <c r="M731" s="102">
        <f>ROUND(K731*C731*$K$671,0)</f>
        <v>-10</v>
      </c>
      <c r="N731" s="102"/>
      <c r="O731" s="102"/>
      <c r="P731" s="102"/>
      <c r="Q731" s="10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6.5" hidden="1" thickTop="1">
      <c r="A732" s="37" t="s">
        <v>128</v>
      </c>
      <c r="B732" s="44"/>
      <c r="C732" s="100">
        <v>0</v>
      </c>
      <c r="D732" s="72">
        <v>16.559999999999999</v>
      </c>
      <c r="E732" s="105"/>
      <c r="F732" s="102">
        <f>ROUND(D732*$C732*$D$671,0)</f>
        <v>0</v>
      </c>
      <c r="G732" s="72">
        <f>$G$680</f>
        <v>18.101388370764003</v>
      </c>
      <c r="H732" s="105"/>
      <c r="I732" s="102">
        <f t="shared" si="93"/>
        <v>0</v>
      </c>
      <c r="J732" s="102"/>
      <c r="K732" s="72">
        <f>$K$680</f>
        <v>18.526286850528336</v>
      </c>
      <c r="L732" s="102"/>
      <c r="M732" s="102">
        <f t="shared" ref="M732:M735" si="94">ROUND(K732*C732*$K$671,0)</f>
        <v>0</v>
      </c>
      <c r="N732" s="102"/>
      <c r="O732" s="102"/>
      <c r="P732" s="102"/>
      <c r="Q732" s="10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6.5" hidden="1" thickTop="1">
      <c r="A733" s="37" t="s">
        <v>129</v>
      </c>
      <c r="B733" s="44"/>
      <c r="C733" s="100">
        <v>0</v>
      </c>
      <c r="D733" s="72">
        <v>12.96</v>
      </c>
      <c r="E733" s="105"/>
      <c r="F733" s="102">
        <f>ROUND(D733*$C733*$D$671,0)</f>
        <v>0</v>
      </c>
      <c r="G733" s="72">
        <f>$G$681</f>
        <v>14.155824964645021</v>
      </c>
      <c r="H733" s="105"/>
      <c r="I733" s="102">
        <f t="shared" si="93"/>
        <v>0</v>
      </c>
      <c r="J733" s="102"/>
      <c r="K733" s="72">
        <f>$K$681</f>
        <v>14.48810823397713</v>
      </c>
      <c r="L733" s="102"/>
      <c r="M733" s="102">
        <f t="shared" si="94"/>
        <v>0</v>
      </c>
      <c r="N733" s="102"/>
      <c r="O733" s="102"/>
      <c r="P733" s="102"/>
      <c r="Q733" s="10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6.5" hidden="1" thickTop="1">
      <c r="A734" s="37" t="s">
        <v>142</v>
      </c>
      <c r="B734" s="44"/>
      <c r="C734" s="100">
        <v>0</v>
      </c>
      <c r="D734" s="121">
        <v>71.61</v>
      </c>
      <c r="E734" s="105"/>
      <c r="F734" s="102">
        <f>ROUND(D734*$C734*$D$671,0)</f>
        <v>0</v>
      </c>
      <c r="G734" s="72">
        <f>$G$682</f>
        <v>78.06</v>
      </c>
      <c r="H734" s="105"/>
      <c r="I734" s="102">
        <f t="shared" si="93"/>
        <v>0</v>
      </c>
      <c r="J734" s="102"/>
      <c r="K734" s="72">
        <f>$K$682</f>
        <v>79.89</v>
      </c>
      <c r="L734" s="102"/>
      <c r="M734" s="102">
        <f t="shared" si="94"/>
        <v>0</v>
      </c>
      <c r="N734" s="102"/>
      <c r="O734" s="102"/>
      <c r="P734" s="102"/>
      <c r="Q734" s="10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6.5" hidden="1" thickTop="1">
      <c r="A735" s="37" t="s">
        <v>143</v>
      </c>
      <c r="B735" s="44"/>
      <c r="C735" s="100">
        <v>0</v>
      </c>
      <c r="D735" s="121">
        <v>142.74</v>
      </c>
      <c r="E735" s="105"/>
      <c r="F735" s="102">
        <f>ROUND(D735*$C735*$D$671,0)</f>
        <v>0</v>
      </c>
      <c r="G735" s="72">
        <f>$G$683</f>
        <v>156.12</v>
      </c>
      <c r="H735" s="105"/>
      <c r="I735" s="102">
        <f t="shared" si="93"/>
        <v>0</v>
      </c>
      <c r="J735" s="102"/>
      <c r="K735" s="72">
        <f>$K$683</f>
        <v>159.78</v>
      </c>
      <c r="L735" s="102"/>
      <c r="M735" s="102">
        <f t="shared" si="94"/>
        <v>0</v>
      </c>
      <c r="N735" s="102"/>
      <c r="O735" s="102"/>
      <c r="P735" s="102"/>
      <c r="Q735" s="10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6.5" hidden="1" thickTop="1">
      <c r="A736" s="37" t="s">
        <v>137</v>
      </c>
      <c r="B736" s="44"/>
      <c r="C736" s="100"/>
      <c r="D736" s="124"/>
      <c r="E736" s="105"/>
      <c r="F736" s="102"/>
      <c r="G736" s="124"/>
      <c r="H736" s="105"/>
      <c r="I736" s="102"/>
      <c r="J736" s="102"/>
      <c r="K736" s="124"/>
      <c r="L736" s="102"/>
      <c r="M736" s="102"/>
      <c r="N736" s="102"/>
      <c r="O736" s="102"/>
      <c r="P736" s="102"/>
      <c r="Q736" s="10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6.5" hidden="1" thickTop="1">
      <c r="A737" s="37" t="s">
        <v>133</v>
      </c>
      <c r="B737" s="44"/>
      <c r="C737" s="100">
        <v>0</v>
      </c>
      <c r="D737" s="121">
        <v>-23.87</v>
      </c>
      <c r="E737" s="105"/>
      <c r="F737" s="102">
        <f>ROUND(D737*$C737*$D$671,0)</f>
        <v>0</v>
      </c>
      <c r="G737" s="72">
        <f>$G$685</f>
        <v>-26.02</v>
      </c>
      <c r="H737" s="105"/>
      <c r="I737" s="102">
        <f t="shared" ref="I737:I738" si="95">ROUND(G737*C737*$G$671,0)</f>
        <v>0</v>
      </c>
      <c r="J737" s="102"/>
      <c r="K737" s="72">
        <f>$K$685</f>
        <v>-26.63</v>
      </c>
      <c r="L737" s="102"/>
      <c r="M737" s="102">
        <f>ROUND(K737*C737*$K$671,0)</f>
        <v>0</v>
      </c>
      <c r="N737" s="102"/>
      <c r="O737" s="102"/>
      <c r="P737" s="102"/>
      <c r="Q737" s="10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6.5" hidden="1" thickTop="1">
      <c r="A738" s="37" t="s">
        <v>138</v>
      </c>
      <c r="B738" s="44"/>
      <c r="C738" s="100">
        <v>0</v>
      </c>
      <c r="D738" s="121">
        <v>-23.79</v>
      </c>
      <c r="E738" s="105"/>
      <c r="F738" s="102">
        <f>ROUND(D738*$C738*$D$671,0)</f>
        <v>0</v>
      </c>
      <c r="G738" s="72">
        <f>$G$686</f>
        <v>-26.02</v>
      </c>
      <c r="H738" s="105"/>
      <c r="I738" s="102">
        <f t="shared" si="95"/>
        <v>0</v>
      </c>
      <c r="J738" s="102"/>
      <c r="K738" s="72">
        <f>$K$686</f>
        <v>-26.63</v>
      </c>
      <c r="L738" s="102"/>
      <c r="M738" s="102">
        <f>ROUND(K738*C738*$K$671,0)</f>
        <v>0</v>
      </c>
      <c r="N738" s="102"/>
      <c r="O738" s="102"/>
      <c r="P738" s="102"/>
      <c r="Q738" s="10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6.5" hidden="1" thickTop="1">
      <c r="A739" s="104" t="s">
        <v>97</v>
      </c>
      <c r="B739" s="44"/>
      <c r="C739" s="100"/>
      <c r="D739" s="72"/>
      <c r="E739" s="102"/>
      <c r="F739" s="102"/>
      <c r="G739" s="72"/>
      <c r="H739" s="102"/>
      <c r="I739" s="102"/>
      <c r="J739" s="102"/>
      <c r="K739" s="72"/>
      <c r="L739" s="102"/>
      <c r="M739" s="102"/>
      <c r="N739" s="102"/>
      <c r="O739" s="102"/>
      <c r="P739" s="102"/>
      <c r="Q739" s="10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6.5" hidden="1" thickTop="1">
      <c r="A740" s="37" t="s">
        <v>139</v>
      </c>
      <c r="B740" s="44"/>
      <c r="C740" s="100">
        <v>10034</v>
      </c>
      <c r="D740" s="188">
        <v>6.4390000000000001</v>
      </c>
      <c r="E740" s="102" t="s">
        <v>15</v>
      </c>
      <c r="F740" s="102">
        <f>ROUND(D740/100*$C740*$D$671,0)</f>
        <v>-6</v>
      </c>
      <c r="G740" s="188">
        <f>$G$688</f>
        <v>7.0339999999999998</v>
      </c>
      <c r="H740" s="102" t="s">
        <v>15</v>
      </c>
      <c r="I740" s="102">
        <f>ROUND(G740*C740/100*G723,0)</f>
        <v>-7</v>
      </c>
      <c r="J740" s="102"/>
      <c r="K740" s="188">
        <f>$K$688</f>
        <v>7.2030000000000003</v>
      </c>
      <c r="L740" s="102"/>
      <c r="M740" s="102">
        <f>ROUND(K740*C740/100*K723,0)</f>
        <v>-7</v>
      </c>
      <c r="N740" s="102"/>
      <c r="O740" s="102"/>
      <c r="P740" s="102"/>
      <c r="Q740" s="10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6.5" hidden="1" thickTop="1">
      <c r="A741" s="104" t="s">
        <v>65</v>
      </c>
      <c r="B741" s="44"/>
      <c r="C741" s="100">
        <v>0</v>
      </c>
      <c r="D741" s="159">
        <v>56</v>
      </c>
      <c r="E741" s="102" t="s">
        <v>15</v>
      </c>
      <c r="F741" s="102">
        <f>ROUND(D741/100*$C741*$D$671,0)</f>
        <v>0</v>
      </c>
      <c r="G741" s="159">
        <f>$G$689</f>
        <v>57</v>
      </c>
      <c r="H741" s="104" t="s">
        <v>15</v>
      </c>
      <c r="I741" s="102">
        <f t="shared" ref="I741" si="96">ROUND(G741*C741,0)</f>
        <v>0</v>
      </c>
      <c r="J741" s="102"/>
      <c r="K741" s="159">
        <f>$K$689</f>
        <v>58</v>
      </c>
      <c r="L741" s="102"/>
      <c r="M741" s="102">
        <f>ROUND(K741*C741,0)</f>
        <v>0</v>
      </c>
      <c r="N741" s="102"/>
      <c r="O741" s="102"/>
      <c r="P741" s="102"/>
      <c r="Q741" s="10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6.5" hidden="1" thickTop="1">
      <c r="A742" s="104" t="s">
        <v>117</v>
      </c>
      <c r="B742" s="44"/>
      <c r="C742" s="100">
        <v>12</v>
      </c>
      <c r="D742" s="59">
        <v>60</v>
      </c>
      <c r="E742" s="162" t="s">
        <v>14</v>
      </c>
      <c r="F742" s="102">
        <f>ROUND(D742*$C742,0)</f>
        <v>720</v>
      </c>
      <c r="G742" s="124">
        <f>$G$690</f>
        <v>60</v>
      </c>
      <c r="H742" s="44"/>
      <c r="I742" s="102">
        <f>ROUND(G742*$C742,0)</f>
        <v>720</v>
      </c>
      <c r="J742" s="102"/>
      <c r="K742" s="124">
        <f>$K$690</f>
        <v>60</v>
      </c>
      <c r="L742" s="102"/>
      <c r="M742" s="102">
        <f>ROUND(K742*$C742,0)</f>
        <v>720</v>
      </c>
      <c r="N742" s="102"/>
      <c r="O742" s="102"/>
      <c r="P742" s="102"/>
      <c r="Q742" s="10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6.5" hidden="1" thickTop="1">
      <c r="A743" s="104" t="s">
        <v>118</v>
      </c>
      <c r="B743" s="44"/>
      <c r="C743" s="100">
        <v>456.00326456013363</v>
      </c>
      <c r="D743" s="125">
        <v>-30</v>
      </c>
      <c r="E743" s="102" t="s">
        <v>15</v>
      </c>
      <c r="F743" s="102">
        <f>ROUND(D743*$C743,0)</f>
        <v>-13680</v>
      </c>
      <c r="G743" s="186">
        <f>$G$691</f>
        <v>-30</v>
      </c>
      <c r="H743" s="102" t="s">
        <v>15</v>
      </c>
      <c r="I743" s="102">
        <f>ROUND(G743*$C743/100,0)</f>
        <v>-137</v>
      </c>
      <c r="J743" s="102"/>
      <c r="K743" s="186">
        <f>$K$691</f>
        <v>-30</v>
      </c>
      <c r="L743" s="102"/>
      <c r="M743" s="102">
        <f>ROUND(K743*$C743/100,0)</f>
        <v>-137</v>
      </c>
      <c r="N743" s="102"/>
      <c r="O743" s="102"/>
      <c r="P743" s="102"/>
      <c r="Q743" s="10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6.5" hidden="1" thickTop="1">
      <c r="A744" s="44" t="s">
        <v>44</v>
      </c>
      <c r="B744" s="44"/>
      <c r="C744" s="100">
        <f>SUM(C721:C721)</f>
        <v>110142584.89494899</v>
      </c>
      <c r="D744" s="111"/>
      <c r="E744" s="21"/>
      <c r="F744" s="21">
        <f>SUM(F701:F743)</f>
        <v>8871185</v>
      </c>
      <c r="G744" s="111"/>
      <c r="H744" s="104"/>
      <c r="I744" s="21">
        <f>SUM(I701:I743)</f>
        <v>9699230</v>
      </c>
      <c r="J744" s="21"/>
      <c r="K744" s="402"/>
      <c r="L744" s="21"/>
      <c r="M744" s="21">
        <f>SUM(M701:M743)</f>
        <v>9929958</v>
      </c>
      <c r="N744" s="21"/>
      <c r="O744" s="21"/>
      <c r="P744" s="21"/>
      <c r="Q744" s="21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6.5" hidden="1" thickTop="1">
      <c r="A745" s="44" t="s">
        <v>18</v>
      </c>
      <c r="B745" s="44"/>
      <c r="C745" s="146">
        <v>1885731.2072950637</v>
      </c>
      <c r="D745" s="37"/>
      <c r="E745" s="37"/>
      <c r="F745" s="35">
        <f>I745</f>
        <v>142267.21150160185</v>
      </c>
      <c r="G745" s="37"/>
      <c r="H745" s="37"/>
      <c r="I745" s="35">
        <v>142267.21150160185</v>
      </c>
      <c r="J745" s="36"/>
      <c r="K745" s="138"/>
      <c r="L745" s="36"/>
      <c r="M745" s="35">
        <v>142267.21150160185</v>
      </c>
      <c r="N745" s="36"/>
      <c r="O745" s="36"/>
      <c r="P745" s="36"/>
      <c r="Q745" s="36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7.25" hidden="1" thickTop="1" thickBot="1">
      <c r="A746" s="44" t="s">
        <v>45</v>
      </c>
      <c r="B746" s="44"/>
      <c r="C746" s="163">
        <f>SUM(C744:C745)</f>
        <v>112028316.10224405</v>
      </c>
      <c r="D746" s="144"/>
      <c r="E746" s="130"/>
      <c r="F746" s="131">
        <f>F744+F745</f>
        <v>9013452.2115016021</v>
      </c>
      <c r="G746" s="144"/>
      <c r="H746" s="132"/>
      <c r="I746" s="131">
        <f>I744+I745</f>
        <v>9841497.2115016021</v>
      </c>
      <c r="J746" s="131"/>
      <c r="K746" s="144"/>
      <c r="L746" s="131"/>
      <c r="M746" s="131">
        <f>M744+M745</f>
        <v>10072225.211501602</v>
      </c>
      <c r="N746" s="131"/>
      <c r="O746" s="131"/>
      <c r="P746" s="131"/>
      <c r="Q746" s="131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6.5" hidden="1" thickTop="1">
      <c r="A747" s="44"/>
      <c r="B747" s="44"/>
      <c r="C747" s="88"/>
      <c r="D747" s="147" t="s">
        <v>14</v>
      </c>
      <c r="E747" s="137"/>
      <c r="F747" s="103"/>
      <c r="G747" s="147" t="s">
        <v>14</v>
      </c>
      <c r="H747" s="138"/>
      <c r="I747" s="103"/>
      <c r="J747" s="103"/>
      <c r="K747" s="147" t="s">
        <v>14</v>
      </c>
      <c r="L747" s="103"/>
      <c r="M747" s="103"/>
      <c r="N747" s="103"/>
      <c r="O747" s="103"/>
      <c r="P747" s="103"/>
      <c r="Q747" s="103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6.5" hidden="1" thickTop="1">
      <c r="A748" s="52" t="s">
        <v>145</v>
      </c>
      <c r="B748" s="44"/>
      <c r="C748" s="53"/>
      <c r="D748" s="124"/>
      <c r="E748" s="21"/>
      <c r="F748" s="21"/>
      <c r="G748" s="124"/>
      <c r="H748" s="44"/>
      <c r="I748" s="21"/>
      <c r="J748" s="21"/>
      <c r="K748" s="72"/>
      <c r="L748" s="21"/>
      <c r="M748" s="21"/>
      <c r="N748" s="21"/>
      <c r="O748" s="21"/>
      <c r="P748" s="21"/>
      <c r="Q748" s="21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6.5" hidden="1" thickTop="1">
      <c r="A749" s="37" t="s">
        <v>146</v>
      </c>
      <c r="B749" s="44"/>
      <c r="C749" s="53"/>
      <c r="D749" s="124"/>
      <c r="E749" s="21"/>
      <c r="F749" s="21"/>
      <c r="G749" s="124"/>
      <c r="H749" s="44"/>
      <c r="I749" s="21"/>
      <c r="J749" s="21"/>
      <c r="K749" s="72"/>
      <c r="L749" s="21"/>
      <c r="M749" s="21"/>
      <c r="N749" s="21"/>
      <c r="O749" s="21"/>
      <c r="P749" s="21"/>
      <c r="Q749" s="21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6.5" hidden="1" thickTop="1">
      <c r="A750" s="104"/>
      <c r="B750" s="44"/>
      <c r="C750" s="53"/>
      <c r="D750" s="124"/>
      <c r="E750" s="21"/>
      <c r="F750" s="72"/>
      <c r="G750" s="124"/>
      <c r="H750" s="44"/>
      <c r="I750" s="72"/>
      <c r="J750" s="72"/>
      <c r="K750" s="72"/>
      <c r="L750" s="72"/>
      <c r="M750" s="72"/>
      <c r="N750" s="72"/>
      <c r="O750" s="72"/>
      <c r="P750" s="72"/>
      <c r="Q750" s="7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6.5" hidden="1" thickTop="1">
      <c r="A751" s="37" t="s">
        <v>124</v>
      </c>
      <c r="B751" s="44"/>
      <c r="C751" s="100"/>
      <c r="D751" s="21" t="s">
        <v>14</v>
      </c>
      <c r="E751" s="21"/>
      <c r="F751" s="44"/>
      <c r="G751" s="21" t="s">
        <v>14</v>
      </c>
      <c r="H751" s="44"/>
      <c r="I751" s="44"/>
      <c r="J751" s="44"/>
      <c r="K751" s="21" t="s">
        <v>14</v>
      </c>
      <c r="L751" s="44"/>
      <c r="M751" s="44"/>
      <c r="N751" s="44"/>
      <c r="O751" s="44"/>
      <c r="P751" s="44"/>
      <c r="Q751" s="44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6.5" hidden="1" thickTop="1">
      <c r="A752" s="37" t="s">
        <v>125</v>
      </c>
      <c r="B752" s="44"/>
      <c r="C752" s="100">
        <v>434.48258292673</v>
      </c>
      <c r="D752" s="124">
        <v>0</v>
      </c>
      <c r="E752" s="105"/>
      <c r="F752" s="102">
        <f>ROUND(D752*$C752,0)</f>
        <v>0</v>
      </c>
      <c r="G752" s="124">
        <f>$G$647</f>
        <v>0</v>
      </c>
      <c r="H752" s="105"/>
      <c r="I752" s="102">
        <f>ROUND(G752*C752,0)</f>
        <v>0</v>
      </c>
      <c r="J752" s="102"/>
      <c r="K752" s="124">
        <f>$K$647</f>
        <v>0</v>
      </c>
      <c r="L752" s="102"/>
      <c r="M752" s="102">
        <f>ROUND(K752*G752,0)</f>
        <v>0</v>
      </c>
      <c r="N752" s="102"/>
      <c r="O752" s="102"/>
      <c r="P752" s="102"/>
      <c r="Q752" s="10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6.5" hidden="1" thickTop="1">
      <c r="A753" s="37" t="s">
        <v>126</v>
      </c>
      <c r="B753" s="44"/>
      <c r="C753" s="100">
        <v>0</v>
      </c>
      <c r="D753" s="124"/>
      <c r="E753" s="105"/>
      <c r="F753" s="102"/>
      <c r="G753" s="124"/>
      <c r="H753" s="105"/>
      <c r="I753" s="102"/>
      <c r="J753" s="102"/>
      <c r="K753" s="124"/>
      <c r="L753" s="102"/>
      <c r="M753" s="102"/>
      <c r="N753" s="102"/>
      <c r="O753" s="102"/>
      <c r="P753" s="102"/>
      <c r="Q753" s="10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6.5" hidden="1" thickTop="1">
      <c r="A754" s="37" t="s">
        <v>127</v>
      </c>
      <c r="B754" s="44"/>
      <c r="C754" s="100">
        <v>1120.6084940984899</v>
      </c>
      <c r="D754" s="124">
        <v>0</v>
      </c>
      <c r="E754" s="105"/>
      <c r="F754" s="102">
        <f>ROUND(D754*$C754,0)</f>
        <v>0</v>
      </c>
      <c r="G754" s="124">
        <f>$G$649</f>
        <v>0</v>
      </c>
      <c r="H754" s="105"/>
      <c r="I754" s="102">
        <f t="shared" ref="I754:I756" si="97">ROUND(G754*C754,0)</f>
        <v>0</v>
      </c>
      <c r="J754" s="102"/>
      <c r="K754" s="124">
        <f>$K$649</f>
        <v>0</v>
      </c>
      <c r="L754" s="102"/>
      <c r="M754" s="102">
        <f t="shared" ref="M754" si="98">ROUND(K754*G754,0)</f>
        <v>0</v>
      </c>
      <c r="N754" s="102"/>
      <c r="O754" s="102"/>
      <c r="P754" s="102"/>
      <c r="Q754" s="10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6.5" hidden="1" thickTop="1">
      <c r="A755" s="37" t="s">
        <v>128</v>
      </c>
      <c r="B755" s="44"/>
      <c r="C755" s="100">
        <v>116.7917084633</v>
      </c>
      <c r="D755" s="124">
        <v>357</v>
      </c>
      <c r="E755" s="105"/>
      <c r="F755" s="102">
        <f>ROUND(D755*$C755,0)</f>
        <v>41695</v>
      </c>
      <c r="G755" s="124">
        <f>$G$650</f>
        <v>370</v>
      </c>
      <c r="H755" s="105"/>
      <c r="I755" s="102">
        <f t="shared" si="97"/>
        <v>43213</v>
      </c>
      <c r="J755" s="102"/>
      <c r="K755" s="124">
        <f>$K$650</f>
        <v>379</v>
      </c>
      <c r="L755" s="102"/>
      <c r="M755" s="102">
        <f>ROUND(K755*C755,0)</f>
        <v>44264</v>
      </c>
      <c r="N755" s="102"/>
      <c r="O755" s="102"/>
      <c r="P755" s="102"/>
      <c r="Q755" s="10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6.5" hidden="1" thickTop="1">
      <c r="A756" s="37" t="s">
        <v>129</v>
      </c>
      <c r="B756" s="44"/>
      <c r="C756" s="100">
        <v>2.3342464038064201</v>
      </c>
      <c r="D756" s="124">
        <v>1457</v>
      </c>
      <c r="E756" s="105"/>
      <c r="F756" s="102">
        <f>ROUND(D756*$C756,0)</f>
        <v>3401</v>
      </c>
      <c r="G756" s="124">
        <f>$G$651</f>
        <v>1504</v>
      </c>
      <c r="H756" s="105"/>
      <c r="I756" s="102">
        <f t="shared" si="97"/>
        <v>3511</v>
      </c>
      <c r="J756" s="102"/>
      <c r="K756" s="124">
        <f>$K$651</f>
        <v>1539</v>
      </c>
      <c r="L756" s="102"/>
      <c r="M756" s="102">
        <f>ROUND(K756*C756,0)</f>
        <v>3592</v>
      </c>
      <c r="N756" s="102"/>
      <c r="O756" s="102"/>
      <c r="P756" s="102"/>
      <c r="Q756" s="10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6.5" hidden="1" thickTop="1">
      <c r="A757" s="37" t="s">
        <v>17</v>
      </c>
      <c r="B757" s="44"/>
      <c r="C757" s="100">
        <f>SUM(C752:C756)</f>
        <v>1674.2170318923263</v>
      </c>
      <c r="D757" s="124"/>
      <c r="E757" s="105"/>
      <c r="F757" s="102"/>
      <c r="G757" s="124"/>
      <c r="H757" s="105"/>
      <c r="I757" s="102"/>
      <c r="J757" s="102"/>
      <c r="K757" s="124"/>
      <c r="L757" s="102"/>
      <c r="M757" s="102"/>
      <c r="N757" s="102"/>
      <c r="O757" s="102"/>
      <c r="P757" s="102"/>
      <c r="Q757" s="10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6.5" hidden="1" thickTop="1">
      <c r="A758" s="37" t="s">
        <v>130</v>
      </c>
      <c r="B758" s="44"/>
      <c r="C758" s="100">
        <v>12986.161111111121</v>
      </c>
      <c r="D758" s="124"/>
      <c r="E758" s="102"/>
      <c r="F758" s="102"/>
      <c r="G758" s="124"/>
      <c r="H758" s="102"/>
      <c r="I758" s="102"/>
      <c r="J758" s="102"/>
      <c r="K758" s="124"/>
      <c r="L758" s="102"/>
      <c r="M758" s="102"/>
      <c r="N758" s="102"/>
      <c r="O758" s="102"/>
      <c r="P758" s="102"/>
      <c r="Q758" s="10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6.5" hidden="1" thickTop="1">
      <c r="A759" s="37" t="s">
        <v>131</v>
      </c>
      <c r="B759" s="44"/>
      <c r="C759" s="100">
        <v>2055</v>
      </c>
      <c r="D759" s="124"/>
      <c r="E759" s="102"/>
      <c r="F759" s="102"/>
      <c r="G759" s="124"/>
      <c r="H759" s="102"/>
      <c r="I759" s="102"/>
      <c r="J759" s="102"/>
      <c r="K759" s="124"/>
      <c r="L759" s="102"/>
      <c r="M759" s="102"/>
      <c r="N759" s="102"/>
      <c r="O759" s="102"/>
      <c r="P759" s="102"/>
      <c r="Q759" s="10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6.5" hidden="1" thickTop="1">
      <c r="A760" s="37" t="s">
        <v>132</v>
      </c>
      <c r="B760" s="44"/>
      <c r="C760" s="100"/>
      <c r="D760" s="124"/>
      <c r="E760" s="105"/>
      <c r="F760" s="102"/>
      <c r="G760" s="124"/>
      <c r="H760" s="105"/>
      <c r="I760" s="102"/>
      <c r="J760" s="102"/>
      <c r="K760" s="124"/>
      <c r="L760" s="102"/>
      <c r="M760" s="102"/>
      <c r="N760" s="102"/>
      <c r="O760" s="102"/>
      <c r="P760" s="102"/>
      <c r="Q760" s="10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6.5" hidden="1" thickTop="1">
      <c r="A761" s="37" t="s">
        <v>133</v>
      </c>
      <c r="B761" s="44"/>
      <c r="C761" s="100">
        <v>1124.0429012132199</v>
      </c>
      <c r="D761" s="124">
        <v>23.87</v>
      </c>
      <c r="E761" s="105"/>
      <c r="F761" s="102">
        <f>ROUND(D761*$C761,0)</f>
        <v>26831</v>
      </c>
      <c r="G761" s="124">
        <f>$G$656</f>
        <v>26.02</v>
      </c>
      <c r="H761" s="105"/>
      <c r="I761" s="102">
        <f>ROUND(G761*C761,0)</f>
        <v>29248</v>
      </c>
      <c r="J761" s="102"/>
      <c r="K761" s="124">
        <f>$K$656</f>
        <v>26.63</v>
      </c>
      <c r="L761" s="102"/>
      <c r="M761" s="102">
        <f>ROUND(K761*C761,0)</f>
        <v>29933</v>
      </c>
      <c r="N761" s="102"/>
      <c r="O761" s="102"/>
      <c r="P761" s="102"/>
      <c r="Q761" s="10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6.5" hidden="1" thickTop="1">
      <c r="A762" s="37" t="s">
        <v>134</v>
      </c>
      <c r="B762" s="44"/>
      <c r="C762" s="100"/>
      <c r="D762" s="124"/>
      <c r="E762" s="105"/>
      <c r="F762" s="102"/>
      <c r="G762" s="124"/>
      <c r="H762" s="105"/>
      <c r="I762" s="102"/>
      <c r="J762" s="102"/>
      <c r="K762" s="124"/>
      <c r="L762" s="102"/>
      <c r="M762" s="102"/>
      <c r="N762" s="102"/>
      <c r="O762" s="102"/>
      <c r="P762" s="102"/>
      <c r="Q762" s="10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6.5" hidden="1" thickTop="1">
      <c r="A763" s="37" t="s">
        <v>127</v>
      </c>
      <c r="B763" s="44"/>
      <c r="C763" s="100">
        <v>13343.474759320199</v>
      </c>
      <c r="D763" s="124">
        <v>23.79</v>
      </c>
      <c r="E763" s="105"/>
      <c r="F763" s="102">
        <f>ROUND(D763*$C763,0)</f>
        <v>317441</v>
      </c>
      <c r="G763" s="124">
        <f>$G$658</f>
        <v>26.02</v>
      </c>
      <c r="H763" s="105"/>
      <c r="I763" s="102">
        <f t="shared" ref="I763:I767" si="99">ROUND(G763*C763,0)</f>
        <v>347197</v>
      </c>
      <c r="J763" s="102"/>
      <c r="K763" s="124">
        <f>$K$658</f>
        <v>26.63</v>
      </c>
      <c r="L763" s="102"/>
      <c r="M763" s="102">
        <f>ROUND(K763*C763,0)</f>
        <v>355337</v>
      </c>
      <c r="N763" s="102"/>
      <c r="O763" s="102"/>
      <c r="P763" s="102"/>
      <c r="Q763" s="10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6.5" hidden="1" thickTop="1">
      <c r="A764" s="37" t="s">
        <v>128</v>
      </c>
      <c r="B764" s="44"/>
      <c r="C764" s="100">
        <v>11633.663662691</v>
      </c>
      <c r="D764" s="124">
        <v>16.559999999999999</v>
      </c>
      <c r="E764" s="105"/>
      <c r="F764" s="102">
        <f>ROUND(D764*$C764,0)</f>
        <v>192653</v>
      </c>
      <c r="G764" s="124">
        <f>$G$659</f>
        <v>18.101388370764003</v>
      </c>
      <c r="H764" s="105"/>
      <c r="I764" s="102">
        <f t="shared" si="99"/>
        <v>210585</v>
      </c>
      <c r="J764" s="102"/>
      <c r="K764" s="124">
        <f>$K$659</f>
        <v>18.526286850528336</v>
      </c>
      <c r="L764" s="102"/>
      <c r="M764" s="102">
        <f>ROUND(K764*C764,0)</f>
        <v>215529</v>
      </c>
      <c r="N764" s="102"/>
      <c r="O764" s="102"/>
      <c r="P764" s="102"/>
      <c r="Q764" s="10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6.5" hidden="1" thickTop="1">
      <c r="A765" s="37" t="s">
        <v>129</v>
      </c>
      <c r="B765" s="44"/>
      <c r="C765" s="100">
        <v>854.37523643290297</v>
      </c>
      <c r="D765" s="124">
        <v>12.96</v>
      </c>
      <c r="E765" s="105"/>
      <c r="F765" s="102">
        <f>ROUND(D765*$C765,0)</f>
        <v>11073</v>
      </c>
      <c r="G765" s="124">
        <f>$G$660</f>
        <v>14.155824964645021</v>
      </c>
      <c r="H765" s="105"/>
      <c r="I765" s="102">
        <f t="shared" si="99"/>
        <v>12094</v>
      </c>
      <c r="J765" s="102"/>
      <c r="K765" s="124">
        <f>$K$660</f>
        <v>14.48810823397713</v>
      </c>
      <c r="L765" s="102"/>
      <c r="M765" s="102">
        <f>ROUND(K765*C765,0)</f>
        <v>12378</v>
      </c>
      <c r="N765" s="102"/>
      <c r="O765" s="102"/>
      <c r="P765" s="102"/>
      <c r="Q765" s="10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6.5" hidden="1" thickTop="1">
      <c r="A766" s="37" t="s">
        <v>135</v>
      </c>
      <c r="B766" s="44"/>
      <c r="C766" s="100">
        <v>272.36067141268398</v>
      </c>
      <c r="D766" s="124">
        <v>71.61</v>
      </c>
      <c r="E766" s="105"/>
      <c r="F766" s="102">
        <f>ROUND(D766*$C766,0)</f>
        <v>19504</v>
      </c>
      <c r="G766" s="124">
        <f>$G$661</f>
        <v>78.06</v>
      </c>
      <c r="H766" s="105"/>
      <c r="I766" s="102">
        <f t="shared" si="99"/>
        <v>21260</v>
      </c>
      <c r="J766" s="102"/>
      <c r="K766" s="124">
        <f>$K$661</f>
        <v>79.89</v>
      </c>
      <c r="L766" s="102"/>
      <c r="M766" s="102">
        <f>ROUND(K766*C766,0)</f>
        <v>21759</v>
      </c>
      <c r="N766" s="102"/>
      <c r="O766" s="102"/>
      <c r="P766" s="102"/>
      <c r="Q766" s="10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6.5" hidden="1" thickTop="1">
      <c r="A767" s="37" t="s">
        <v>136</v>
      </c>
      <c r="B767" s="44"/>
      <c r="C767" s="100">
        <v>388.32518925146098</v>
      </c>
      <c r="D767" s="124">
        <v>142.74</v>
      </c>
      <c r="E767" s="105"/>
      <c r="F767" s="102">
        <f>ROUND(D767*$C767,0)</f>
        <v>55430</v>
      </c>
      <c r="G767" s="124">
        <f>$G$662</f>
        <v>156.12</v>
      </c>
      <c r="H767" s="105"/>
      <c r="I767" s="102">
        <f t="shared" si="99"/>
        <v>60625</v>
      </c>
      <c r="J767" s="102"/>
      <c r="K767" s="124">
        <f>$K$662</f>
        <v>159.78</v>
      </c>
      <c r="L767" s="102"/>
      <c r="M767" s="102">
        <f>ROUND(K767*C767,0)</f>
        <v>62047</v>
      </c>
      <c r="N767" s="102"/>
      <c r="O767" s="102"/>
      <c r="P767" s="102"/>
      <c r="Q767" s="10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6.5" hidden="1" thickTop="1">
      <c r="A768" s="37" t="s">
        <v>137</v>
      </c>
      <c r="B768" s="44"/>
      <c r="C768" s="100"/>
      <c r="D768" s="124"/>
      <c r="E768" s="105"/>
      <c r="F768" s="102"/>
      <c r="G768" s="124"/>
      <c r="H768" s="105"/>
      <c r="I768" s="102"/>
      <c r="J768" s="102"/>
      <c r="K768" s="124"/>
      <c r="L768" s="102"/>
      <c r="M768" s="102"/>
      <c r="N768" s="102"/>
      <c r="O768" s="102"/>
      <c r="P768" s="102"/>
      <c r="Q768" s="10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6.5" hidden="1" thickTop="1">
      <c r="A769" s="37" t="s">
        <v>133</v>
      </c>
      <c r="B769" s="44"/>
      <c r="C769" s="100">
        <v>26.1506861099434</v>
      </c>
      <c r="D769" s="121">
        <v>-23.87</v>
      </c>
      <c r="E769" s="105"/>
      <c r="F769" s="102">
        <f>ROUND(D769*$C769,0)</f>
        <v>-624</v>
      </c>
      <c r="G769" s="124">
        <f>$G$664</f>
        <v>-26.02</v>
      </c>
      <c r="H769" s="105"/>
      <c r="I769" s="102">
        <f t="shared" ref="I769:I770" si="100">ROUND(G769*C769,0)</f>
        <v>-680</v>
      </c>
      <c r="J769" s="102"/>
      <c r="K769" s="124">
        <f>$K$664</f>
        <v>-26.63</v>
      </c>
      <c r="L769" s="102"/>
      <c r="M769" s="102">
        <f>ROUND(K769*C769,0)</f>
        <v>-696</v>
      </c>
      <c r="N769" s="102"/>
      <c r="O769" s="102"/>
      <c r="P769" s="102"/>
      <c r="Q769" s="10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6.5" hidden="1" thickTop="1">
      <c r="A770" s="37" t="s">
        <v>138</v>
      </c>
      <c r="B770" s="44"/>
      <c r="C770" s="100">
        <v>193.01451727485201</v>
      </c>
      <c r="D770" s="121">
        <v>-23.79</v>
      </c>
      <c r="E770" s="105"/>
      <c r="F770" s="102">
        <f>ROUND(D770*$C770,0)</f>
        <v>-4592</v>
      </c>
      <c r="G770" s="124">
        <f>$G$665</f>
        <v>-26.02</v>
      </c>
      <c r="H770" s="105"/>
      <c r="I770" s="102">
        <f t="shared" si="100"/>
        <v>-5022</v>
      </c>
      <c r="J770" s="102"/>
      <c r="K770" s="124">
        <f>$K$665</f>
        <v>-26.63</v>
      </c>
      <c r="L770" s="102"/>
      <c r="M770" s="102">
        <f>ROUND(K770*C770,0)</f>
        <v>-5140</v>
      </c>
      <c r="N770" s="102"/>
      <c r="O770" s="102"/>
      <c r="P770" s="102"/>
      <c r="Q770" s="10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6.5" hidden="1" thickTop="1">
      <c r="A771" s="104" t="s">
        <v>97</v>
      </c>
      <c r="B771" s="44"/>
      <c r="C771" s="100"/>
      <c r="D771" s="124"/>
      <c r="E771" s="102"/>
      <c r="F771" s="102"/>
      <c r="G771" s="124"/>
      <c r="H771" s="102"/>
      <c r="I771" s="102"/>
      <c r="J771" s="102"/>
      <c r="K771" s="124"/>
      <c r="L771" s="102"/>
      <c r="M771" s="102"/>
      <c r="N771" s="102"/>
      <c r="O771" s="102"/>
      <c r="P771" s="102"/>
      <c r="Q771" s="10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6.5" hidden="1" thickTop="1">
      <c r="A772" s="37" t="s">
        <v>139</v>
      </c>
      <c r="B772" s="44"/>
      <c r="C772" s="100">
        <v>48181287</v>
      </c>
      <c r="D772" s="192">
        <v>6.4390000000000001</v>
      </c>
      <c r="E772" s="102" t="s">
        <v>15</v>
      </c>
      <c r="F772" s="102">
        <f>ROUND(D772/100*$C772,0)</f>
        <v>3102393</v>
      </c>
      <c r="G772" s="185">
        <f>$G$667</f>
        <v>7.0350000000000001</v>
      </c>
      <c r="H772" s="102" t="s">
        <v>15</v>
      </c>
      <c r="I772" s="102">
        <f>ROUND(G772/100*C772,0)</f>
        <v>3389554</v>
      </c>
      <c r="J772" s="102"/>
      <c r="K772" s="185">
        <f>$K$667</f>
        <v>7.2030000000000003</v>
      </c>
      <c r="L772" s="102"/>
      <c r="M772" s="102">
        <f>ROUND(K772/100*C772,0)</f>
        <v>3470498</v>
      </c>
      <c r="N772" s="102"/>
      <c r="O772" s="102"/>
      <c r="P772" s="102"/>
      <c r="Q772" s="10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6.5" hidden="1" thickTop="1">
      <c r="A773" s="104" t="s">
        <v>65</v>
      </c>
      <c r="B773" s="44"/>
      <c r="C773" s="100">
        <v>16797</v>
      </c>
      <c r="D773" s="125">
        <v>56</v>
      </c>
      <c r="E773" s="104" t="s">
        <v>15</v>
      </c>
      <c r="F773" s="102">
        <f>ROUND(D773*$C773/100,0)</f>
        <v>9406</v>
      </c>
      <c r="G773" s="186">
        <f>$G$668</f>
        <v>57</v>
      </c>
      <c r="H773" s="104" t="s">
        <v>15</v>
      </c>
      <c r="I773" s="102">
        <f>ROUND(G773*C773/100,0)</f>
        <v>9574</v>
      </c>
      <c r="J773" s="102"/>
      <c r="K773" s="186">
        <f>$K$668</f>
        <v>58</v>
      </c>
      <c r="L773" s="102"/>
      <c r="M773" s="102">
        <f>ROUND(K773*C773/100,0)</f>
        <v>9742</v>
      </c>
      <c r="N773" s="102"/>
      <c r="O773" s="102"/>
      <c r="P773" s="102"/>
      <c r="Q773" s="10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6.5" hidden="1" thickTop="1">
      <c r="A774" s="154" t="s">
        <v>72</v>
      </c>
      <c r="B774" s="44"/>
      <c r="C774" s="100"/>
      <c r="D774" s="119">
        <v>-0.01</v>
      </c>
      <c r="E774" s="21"/>
      <c r="F774" s="102"/>
      <c r="G774" s="119">
        <v>-0.01</v>
      </c>
      <c r="H774" s="44"/>
      <c r="I774" s="102"/>
      <c r="J774" s="102"/>
      <c r="K774" s="119">
        <v>-0.01</v>
      </c>
      <c r="L774" s="102"/>
      <c r="M774" s="102"/>
      <c r="N774" s="102"/>
      <c r="O774" s="102"/>
      <c r="P774" s="102"/>
      <c r="Q774" s="10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6.5" hidden="1" thickTop="1">
      <c r="A775" s="37" t="s">
        <v>56</v>
      </c>
      <c r="B775" s="44"/>
      <c r="C775" s="100">
        <v>0</v>
      </c>
      <c r="D775" s="72">
        <v>0</v>
      </c>
      <c r="E775" s="105"/>
      <c r="F775" s="102">
        <f>ROUND(D775*$C775*$D$671,0)</f>
        <v>0</v>
      </c>
      <c r="G775" s="72">
        <f>$G$672</f>
        <v>0</v>
      </c>
      <c r="H775" s="105"/>
      <c r="I775" s="102">
        <f>ROUND(G775*C775,0)</f>
        <v>0</v>
      </c>
      <c r="J775" s="102"/>
      <c r="K775" s="72">
        <f>$K$672</f>
        <v>0</v>
      </c>
      <c r="L775" s="102"/>
      <c r="M775" s="102">
        <f>ROUND(K775*C775,0)</f>
        <v>0</v>
      </c>
      <c r="N775" s="102"/>
      <c r="O775" s="102"/>
      <c r="P775" s="102"/>
      <c r="Q775" s="10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6.5" hidden="1" thickTop="1">
      <c r="A776" s="37" t="s">
        <v>57</v>
      </c>
      <c r="B776" s="44"/>
      <c r="C776" s="100"/>
      <c r="D776" s="72"/>
      <c r="E776" s="105"/>
      <c r="F776" s="102"/>
      <c r="G776" s="72"/>
      <c r="H776" s="105"/>
      <c r="I776" s="102"/>
      <c r="J776" s="102"/>
      <c r="K776" s="72"/>
      <c r="L776" s="102"/>
      <c r="M776" s="102"/>
      <c r="N776" s="102"/>
      <c r="O776" s="102"/>
      <c r="P776" s="102"/>
      <c r="Q776" s="10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6.5" hidden="1" thickTop="1">
      <c r="A777" s="37" t="s">
        <v>127</v>
      </c>
      <c r="B777" s="44"/>
      <c r="C777" s="100">
        <v>0</v>
      </c>
      <c r="D777" s="72">
        <v>0</v>
      </c>
      <c r="E777" s="105"/>
      <c r="F777" s="102">
        <f>ROUND(D777*$C777*$D$671,0)</f>
        <v>0</v>
      </c>
      <c r="G777" s="72">
        <f>$G$674</f>
        <v>0</v>
      </c>
      <c r="H777" s="105"/>
      <c r="I777" s="102">
        <f t="shared" ref="I777:I780" si="101">ROUND(G777*C777,0)</f>
        <v>0</v>
      </c>
      <c r="J777" s="102"/>
      <c r="K777" s="72">
        <f>$K$674</f>
        <v>0</v>
      </c>
      <c r="L777" s="102"/>
      <c r="M777" s="102">
        <f>ROUND(K777*C777,0)</f>
        <v>0</v>
      </c>
      <c r="N777" s="102"/>
      <c r="O777" s="102"/>
      <c r="P777" s="102"/>
      <c r="Q777" s="10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6.5" hidden="1" thickTop="1">
      <c r="A778" s="37" t="s">
        <v>128</v>
      </c>
      <c r="B778" s="44"/>
      <c r="C778" s="100">
        <v>0</v>
      </c>
      <c r="D778" s="72">
        <v>357</v>
      </c>
      <c r="E778" s="105"/>
      <c r="F778" s="102">
        <f>ROUND(D778*$C778*$D$671,0)</f>
        <v>0</v>
      </c>
      <c r="G778" s="72">
        <f>$G$675</f>
        <v>370</v>
      </c>
      <c r="H778" s="105"/>
      <c r="I778" s="102">
        <f t="shared" si="101"/>
        <v>0</v>
      </c>
      <c r="J778" s="102"/>
      <c r="K778" s="72">
        <f>$K$675</f>
        <v>379</v>
      </c>
      <c r="L778" s="102"/>
      <c r="M778" s="102">
        <f>ROUND(K778*C778,0)</f>
        <v>0</v>
      </c>
      <c r="N778" s="102"/>
      <c r="O778" s="102"/>
      <c r="P778" s="102"/>
      <c r="Q778" s="10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6.5" hidden="1" thickTop="1">
      <c r="A779" s="37" t="s">
        <v>129</v>
      </c>
      <c r="B779" s="44"/>
      <c r="C779" s="100">
        <v>0</v>
      </c>
      <c r="D779" s="72">
        <v>1457</v>
      </c>
      <c r="E779" s="105"/>
      <c r="F779" s="102">
        <f>ROUND(D779*$C779*$D$671,0)</f>
        <v>0</v>
      </c>
      <c r="G779" s="72">
        <f>$G$676</f>
        <v>1504</v>
      </c>
      <c r="H779" s="105"/>
      <c r="I779" s="102">
        <f t="shared" si="101"/>
        <v>0</v>
      </c>
      <c r="J779" s="102"/>
      <c r="K779" s="72">
        <f>$K$676</f>
        <v>1539</v>
      </c>
      <c r="L779" s="102"/>
      <c r="M779" s="102">
        <f>ROUND(K779*C779,0)</f>
        <v>0</v>
      </c>
      <c r="N779" s="102"/>
      <c r="O779" s="102"/>
      <c r="P779" s="102"/>
      <c r="Q779" s="10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6.5" hidden="1" thickTop="1">
      <c r="A780" s="37" t="s">
        <v>56</v>
      </c>
      <c r="B780" s="44"/>
      <c r="C780" s="100">
        <v>0</v>
      </c>
      <c r="D780" s="72">
        <v>23.87</v>
      </c>
      <c r="E780" s="105"/>
      <c r="F780" s="102">
        <f>ROUND(D780*$C780*$D$671,0)</f>
        <v>0</v>
      </c>
      <c r="G780" s="72">
        <f>$G$677</f>
        <v>26.02</v>
      </c>
      <c r="H780" s="105"/>
      <c r="I780" s="102">
        <f t="shared" si="101"/>
        <v>0</v>
      </c>
      <c r="J780" s="102"/>
      <c r="K780" s="72">
        <f>$K$677</f>
        <v>26.63</v>
      </c>
      <c r="L780" s="102"/>
      <c r="M780" s="102">
        <f>ROUND(K780*C780,0)</f>
        <v>0</v>
      </c>
      <c r="N780" s="102"/>
      <c r="O780" s="102"/>
      <c r="P780" s="102"/>
      <c r="Q780" s="10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6.5" hidden="1" thickTop="1">
      <c r="A781" s="37" t="s">
        <v>57</v>
      </c>
      <c r="B781" s="44"/>
      <c r="C781" s="100"/>
      <c r="D781" s="72"/>
      <c r="E781" s="105"/>
      <c r="F781" s="102"/>
      <c r="G781" s="72"/>
      <c r="H781" s="105"/>
      <c r="I781" s="102"/>
      <c r="J781" s="102"/>
      <c r="K781" s="72"/>
      <c r="L781" s="102"/>
      <c r="M781" s="102"/>
      <c r="N781" s="102"/>
      <c r="O781" s="102"/>
      <c r="P781" s="102"/>
      <c r="Q781" s="10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6.5" hidden="1" thickTop="1">
      <c r="A782" s="37" t="s">
        <v>127</v>
      </c>
      <c r="B782" s="44"/>
      <c r="C782" s="100">
        <v>0</v>
      </c>
      <c r="D782" s="72">
        <v>23.79</v>
      </c>
      <c r="E782" s="105"/>
      <c r="F782" s="102">
        <f>ROUND(D782*$C782*$D$671,0)</f>
        <v>0</v>
      </c>
      <c r="G782" s="72">
        <f>$G$679</f>
        <v>26.02</v>
      </c>
      <c r="H782" s="105"/>
      <c r="I782" s="102">
        <f>ROUND(G782*$C782*$G$671,0)</f>
        <v>0</v>
      </c>
      <c r="J782" s="102"/>
      <c r="K782" s="72">
        <f>$K$679</f>
        <v>26.63</v>
      </c>
      <c r="L782" s="102"/>
      <c r="M782" s="102">
        <f>ROUND(K782*$C782*$K$671,0)</f>
        <v>0</v>
      </c>
      <c r="N782" s="102"/>
      <c r="O782" s="102"/>
      <c r="P782" s="102"/>
      <c r="Q782" s="10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6.5" hidden="1" thickTop="1">
      <c r="A783" s="37" t="s">
        <v>128</v>
      </c>
      <c r="B783" s="44"/>
      <c r="C783" s="100">
        <v>0</v>
      </c>
      <c r="D783" s="72">
        <v>16.559999999999999</v>
      </c>
      <c r="E783" s="105"/>
      <c r="F783" s="102">
        <f>ROUND(D783*$C783*$D$671,0)</f>
        <v>0</v>
      </c>
      <c r="G783" s="72">
        <f>$G$680</f>
        <v>18.101388370764003</v>
      </c>
      <c r="H783" s="105"/>
      <c r="I783" s="102">
        <f t="shared" ref="I783:I786" si="102">ROUND(G783*$C783*$G$671,0)</f>
        <v>0</v>
      </c>
      <c r="J783" s="102"/>
      <c r="K783" s="72">
        <f>$K$680</f>
        <v>18.526286850528336</v>
      </c>
      <c r="L783" s="102"/>
      <c r="M783" s="102">
        <f t="shared" ref="M783:M786" si="103">ROUND(K783*$C783*$K$671,0)</f>
        <v>0</v>
      </c>
      <c r="N783" s="102"/>
      <c r="O783" s="102"/>
      <c r="P783" s="102"/>
      <c r="Q783" s="10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6.5" hidden="1" thickTop="1">
      <c r="A784" s="37" t="s">
        <v>129</v>
      </c>
      <c r="B784" s="44"/>
      <c r="C784" s="100">
        <v>0</v>
      </c>
      <c r="D784" s="72">
        <v>12.96</v>
      </c>
      <c r="E784" s="105"/>
      <c r="F784" s="102">
        <f>ROUND(D784*$C784*$D$671,0)</f>
        <v>0</v>
      </c>
      <c r="G784" s="72">
        <f>$G$681</f>
        <v>14.155824964645021</v>
      </c>
      <c r="H784" s="105"/>
      <c r="I784" s="102">
        <f t="shared" si="102"/>
        <v>0</v>
      </c>
      <c r="J784" s="102"/>
      <c r="K784" s="72">
        <f>$K$681</f>
        <v>14.48810823397713</v>
      </c>
      <c r="L784" s="102"/>
      <c r="M784" s="102">
        <f t="shared" si="103"/>
        <v>0</v>
      </c>
      <c r="N784" s="102"/>
      <c r="O784" s="102"/>
      <c r="P784" s="102"/>
      <c r="Q784" s="10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6.5" hidden="1" thickTop="1">
      <c r="A785" s="37" t="s">
        <v>142</v>
      </c>
      <c r="B785" s="44"/>
      <c r="C785" s="100">
        <v>0</v>
      </c>
      <c r="D785" s="121">
        <v>71.61</v>
      </c>
      <c r="E785" s="105"/>
      <c r="F785" s="102">
        <f>ROUND(D785*$C785*$D$671,0)</f>
        <v>0</v>
      </c>
      <c r="G785" s="72">
        <f>$G$682</f>
        <v>78.06</v>
      </c>
      <c r="H785" s="105"/>
      <c r="I785" s="102">
        <f t="shared" si="102"/>
        <v>0</v>
      </c>
      <c r="J785" s="102"/>
      <c r="K785" s="72">
        <f>$K$682</f>
        <v>79.89</v>
      </c>
      <c r="L785" s="102"/>
      <c r="M785" s="102">
        <f t="shared" si="103"/>
        <v>0</v>
      </c>
      <c r="N785" s="102"/>
      <c r="O785" s="102"/>
      <c r="P785" s="102"/>
      <c r="Q785" s="10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6.5" hidden="1" thickTop="1">
      <c r="A786" s="37" t="s">
        <v>143</v>
      </c>
      <c r="B786" s="44"/>
      <c r="C786" s="100">
        <v>0</v>
      </c>
      <c r="D786" s="121">
        <v>142.74</v>
      </c>
      <c r="E786" s="105"/>
      <c r="F786" s="102">
        <f>ROUND(D786*$C786*$D$671,0)</f>
        <v>0</v>
      </c>
      <c r="G786" s="72">
        <f>$G$683</f>
        <v>156.12</v>
      </c>
      <c r="H786" s="105"/>
      <c r="I786" s="102">
        <f t="shared" si="102"/>
        <v>0</v>
      </c>
      <c r="J786" s="102"/>
      <c r="K786" s="72">
        <f>$K$683</f>
        <v>159.78</v>
      </c>
      <c r="L786" s="102"/>
      <c r="M786" s="102">
        <f t="shared" si="103"/>
        <v>0</v>
      </c>
      <c r="N786" s="102"/>
      <c r="O786" s="102"/>
      <c r="P786" s="102"/>
      <c r="Q786" s="10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6.5" hidden="1" thickTop="1">
      <c r="A787" s="37" t="s">
        <v>137</v>
      </c>
      <c r="B787" s="44"/>
      <c r="C787" s="100"/>
      <c r="D787" s="124"/>
      <c r="E787" s="105"/>
      <c r="F787" s="102"/>
      <c r="G787" s="124"/>
      <c r="H787" s="105"/>
      <c r="I787" s="102"/>
      <c r="J787" s="102"/>
      <c r="K787" s="124"/>
      <c r="L787" s="102"/>
      <c r="M787" s="102"/>
      <c r="N787" s="102"/>
      <c r="O787" s="102"/>
      <c r="P787" s="102"/>
      <c r="Q787" s="10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6.5" hidden="1" thickTop="1">
      <c r="A788" s="37" t="s">
        <v>133</v>
      </c>
      <c r="B788" s="44"/>
      <c r="C788" s="100">
        <v>0</v>
      </c>
      <c r="D788" s="121">
        <v>-23.87</v>
      </c>
      <c r="E788" s="105"/>
      <c r="F788" s="102">
        <f>ROUND(D788*$C788*$D$671,0)</f>
        <v>0</v>
      </c>
      <c r="G788" s="72">
        <f>$G$685</f>
        <v>-26.02</v>
      </c>
      <c r="H788" s="105"/>
      <c r="I788" s="102">
        <f t="shared" ref="I788:I789" si="104">ROUND(G788*$C788*$G$671,0)</f>
        <v>0</v>
      </c>
      <c r="J788" s="102"/>
      <c r="K788" s="72">
        <f>$K$685</f>
        <v>-26.63</v>
      </c>
      <c r="L788" s="102"/>
      <c r="M788" s="102">
        <f>ROUND(K788*$C788*$K$671,0)</f>
        <v>0</v>
      </c>
      <c r="N788" s="102"/>
      <c r="O788" s="102"/>
      <c r="P788" s="102"/>
      <c r="Q788" s="10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6.5" hidden="1" thickTop="1">
      <c r="A789" s="37" t="s">
        <v>138</v>
      </c>
      <c r="B789" s="44"/>
      <c r="C789" s="100">
        <v>0</v>
      </c>
      <c r="D789" s="121">
        <v>-23.79</v>
      </c>
      <c r="E789" s="105"/>
      <c r="F789" s="102">
        <f>ROUND(D789*$C789*$D$671,0)</f>
        <v>0</v>
      </c>
      <c r="G789" s="72">
        <f>$G$686</f>
        <v>-26.02</v>
      </c>
      <c r="H789" s="105"/>
      <c r="I789" s="102">
        <f t="shared" si="104"/>
        <v>0</v>
      </c>
      <c r="J789" s="102"/>
      <c r="K789" s="72">
        <f>$K$686</f>
        <v>-26.63</v>
      </c>
      <c r="L789" s="102"/>
      <c r="M789" s="102">
        <f>ROUND(K789*$C789*$K$671,0)</f>
        <v>0</v>
      </c>
      <c r="N789" s="102"/>
      <c r="O789" s="102"/>
      <c r="P789" s="102"/>
      <c r="Q789" s="10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6.5" hidden="1" thickTop="1">
      <c r="A790" s="104" t="s">
        <v>97</v>
      </c>
      <c r="B790" s="44"/>
      <c r="C790" s="100"/>
      <c r="D790" s="72"/>
      <c r="E790" s="102"/>
      <c r="F790" s="102"/>
      <c r="G790" s="72"/>
      <c r="H790" s="102"/>
      <c r="I790" s="102"/>
      <c r="J790" s="102"/>
      <c r="K790" s="72"/>
      <c r="L790" s="102"/>
      <c r="M790" s="102"/>
      <c r="N790" s="102"/>
      <c r="O790" s="102"/>
      <c r="P790" s="102"/>
      <c r="Q790" s="10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6.5" hidden="1" thickTop="1">
      <c r="A791" s="37" t="s">
        <v>139</v>
      </c>
      <c r="B791" s="44"/>
      <c r="C791" s="100">
        <v>0</v>
      </c>
      <c r="D791" s="188">
        <v>6.4390000000000001</v>
      </c>
      <c r="E791" s="102" t="s">
        <v>15</v>
      </c>
      <c r="F791" s="102">
        <f>ROUND(D791/100*$C791*$D$671,0)</f>
        <v>0</v>
      </c>
      <c r="G791" s="188">
        <f>$G$688</f>
        <v>7.0339999999999998</v>
      </c>
      <c r="H791" s="102" t="s">
        <v>15</v>
      </c>
      <c r="I791" s="102">
        <f>ROUND(G791/100*C791*$G$671,0)</f>
        <v>0</v>
      </c>
      <c r="J791" s="102"/>
      <c r="K791" s="188">
        <f>$K$688</f>
        <v>7.2030000000000003</v>
      </c>
      <c r="L791" s="102"/>
      <c r="M791" s="102">
        <f>ROUND(K791/100*C791*$K$671,0)</f>
        <v>0</v>
      </c>
      <c r="N791" s="102"/>
      <c r="O791" s="102"/>
      <c r="P791" s="102"/>
      <c r="Q791" s="10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6.5" hidden="1" thickTop="1">
      <c r="A792" s="104" t="s">
        <v>65</v>
      </c>
      <c r="B792" s="44"/>
      <c r="C792" s="100">
        <v>0</v>
      </c>
      <c r="D792" s="159">
        <v>56</v>
      </c>
      <c r="E792" s="102" t="s">
        <v>15</v>
      </c>
      <c r="F792" s="102">
        <f>ROUND(D792/100*$C792*$D$671,0)</f>
        <v>0</v>
      </c>
      <c r="G792" s="159">
        <f>$G$689</f>
        <v>57</v>
      </c>
      <c r="H792" s="104" t="s">
        <v>15</v>
      </c>
      <c r="I792" s="102">
        <f>ROUND(G792/100*C792*$G$671,0)</f>
        <v>0</v>
      </c>
      <c r="J792" s="102"/>
      <c r="K792" s="159">
        <f>$K$689</f>
        <v>58</v>
      </c>
      <c r="L792" s="102"/>
      <c r="M792" s="102">
        <f>ROUND(K792/100*C792*$K$671,0)</f>
        <v>0</v>
      </c>
      <c r="N792" s="102"/>
      <c r="O792" s="102"/>
      <c r="P792" s="102"/>
      <c r="Q792" s="10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6.5" hidden="1" thickTop="1">
      <c r="A793" s="104" t="s">
        <v>117</v>
      </c>
      <c r="B793" s="44"/>
      <c r="C793" s="100">
        <v>0</v>
      </c>
      <c r="D793" s="59">
        <v>60</v>
      </c>
      <c r="E793" s="162" t="s">
        <v>14</v>
      </c>
      <c r="F793" s="102">
        <f>ROUND(D793*$C793,0)</f>
        <v>0</v>
      </c>
      <c r="G793" s="124">
        <f>$G$690</f>
        <v>60</v>
      </c>
      <c r="H793" s="44"/>
      <c r="I793" s="102">
        <f>ROUND(G793*$C793,0)</f>
        <v>0</v>
      </c>
      <c r="J793" s="102"/>
      <c r="K793" s="124">
        <f>$K$690</f>
        <v>60</v>
      </c>
      <c r="L793" s="102"/>
      <c r="M793" s="102">
        <f>ROUND(K793*$C793,0)</f>
        <v>0</v>
      </c>
      <c r="N793" s="102"/>
      <c r="O793" s="102"/>
      <c r="P793" s="102"/>
      <c r="Q793" s="10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6.5" hidden="1" thickTop="1">
      <c r="A794" s="104" t="s">
        <v>118</v>
      </c>
      <c r="B794" s="44"/>
      <c r="C794" s="100">
        <v>0</v>
      </c>
      <c r="D794" s="125">
        <v>-30</v>
      </c>
      <c r="E794" s="102" t="s">
        <v>15</v>
      </c>
      <c r="F794" s="102">
        <f>ROUND(D794*$C794/100,0)</f>
        <v>0</v>
      </c>
      <c r="G794" s="186">
        <f>$G$691</f>
        <v>-30</v>
      </c>
      <c r="H794" s="102" t="s">
        <v>15</v>
      </c>
      <c r="I794" s="102">
        <f>ROUND(G794*$C794/100,0)</f>
        <v>0</v>
      </c>
      <c r="J794" s="102"/>
      <c r="K794" s="186">
        <f>$K$691</f>
        <v>-30</v>
      </c>
      <c r="L794" s="102"/>
      <c r="M794" s="102">
        <f>ROUND(K794*$C794/100,0)</f>
        <v>0</v>
      </c>
      <c r="N794" s="102"/>
      <c r="O794" s="102"/>
      <c r="P794" s="102"/>
      <c r="Q794" s="10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6.5" hidden="1" thickTop="1">
      <c r="A795" s="44" t="s">
        <v>44</v>
      </c>
      <c r="B795" s="44"/>
      <c r="C795" s="100">
        <f>SUM(C772:C772)</f>
        <v>48181287</v>
      </c>
      <c r="D795" s="111"/>
      <c r="E795" s="21"/>
      <c r="F795" s="21">
        <f>SUM(F752:F794)</f>
        <v>3774611</v>
      </c>
      <c r="G795" s="111"/>
      <c r="H795" s="104"/>
      <c r="I795" s="21">
        <f>SUM(I752:I794)</f>
        <v>4121159</v>
      </c>
      <c r="J795" s="21"/>
      <c r="K795" s="21"/>
      <c r="L795" s="21"/>
      <c r="M795" s="21">
        <f>SUM(M752:M794)</f>
        <v>4219243</v>
      </c>
      <c r="N795" s="21"/>
      <c r="O795" s="21"/>
      <c r="P795" s="21"/>
      <c r="Q795" s="21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6.5" hidden="1" thickTop="1">
      <c r="A796" s="44" t="s">
        <v>18</v>
      </c>
      <c r="B796" s="44"/>
      <c r="C796" s="146">
        <v>665268.792704936</v>
      </c>
      <c r="D796" s="37"/>
      <c r="E796" s="37"/>
      <c r="F796" s="35">
        <f>I796</f>
        <v>50732.788498398135</v>
      </c>
      <c r="G796" s="37"/>
      <c r="H796" s="37"/>
      <c r="I796" s="35">
        <v>50732.788498398135</v>
      </c>
      <c r="J796" s="36"/>
      <c r="K796" s="36"/>
      <c r="L796" s="36"/>
      <c r="M796" s="35">
        <v>50732.788498398135</v>
      </c>
      <c r="N796" s="36"/>
      <c r="O796" s="36"/>
      <c r="P796" s="36"/>
      <c r="Q796" s="36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7.25" hidden="1" thickTop="1" thickBot="1">
      <c r="A797" s="44" t="s">
        <v>45</v>
      </c>
      <c r="B797" s="44"/>
      <c r="C797" s="163">
        <f>SUM(C795:C796)</f>
        <v>48846555.792704932</v>
      </c>
      <c r="D797" s="144"/>
      <c r="E797" s="130"/>
      <c r="F797" s="131">
        <f>F795+F796</f>
        <v>3825343.7884983979</v>
      </c>
      <c r="G797" s="144"/>
      <c r="H797" s="132"/>
      <c r="I797" s="131">
        <f>I795+I796</f>
        <v>4171891.7884983979</v>
      </c>
      <c r="J797" s="131"/>
      <c r="K797" s="131"/>
      <c r="L797" s="131"/>
      <c r="M797" s="131">
        <f>M795+M796</f>
        <v>4269975.7884983979</v>
      </c>
      <c r="N797" s="131"/>
      <c r="O797" s="131"/>
      <c r="P797" s="131"/>
      <c r="Q797" s="131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6.5" hidden="1" thickTop="1">
      <c r="A798" s="44"/>
      <c r="B798" s="44"/>
      <c r="C798" s="88"/>
      <c r="D798" s="147"/>
      <c r="E798" s="137"/>
      <c r="F798" s="103"/>
      <c r="G798" s="147"/>
      <c r="H798" s="138"/>
      <c r="I798" s="103"/>
      <c r="J798" s="103"/>
      <c r="K798" s="103"/>
      <c r="L798" s="103"/>
      <c r="M798" s="103"/>
      <c r="N798" s="103"/>
      <c r="O798" s="103"/>
      <c r="P798" s="103"/>
      <c r="Q798" s="103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6.5" thickTop="1">
      <c r="A799" s="44"/>
      <c r="B799" s="44"/>
      <c r="C799" s="88"/>
      <c r="D799" s="147"/>
      <c r="E799" s="137"/>
      <c r="F799" s="103"/>
      <c r="G799" s="147"/>
      <c r="H799" s="138"/>
      <c r="I799" s="103"/>
      <c r="J799" s="103"/>
      <c r="K799" s="103"/>
      <c r="L799" s="103"/>
      <c r="M799" s="103"/>
      <c r="N799" s="103"/>
      <c r="O799" s="103"/>
      <c r="P799" s="103"/>
      <c r="Q799" s="103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>
      <c r="A800" s="69"/>
      <c r="B800" s="182"/>
      <c r="C800" s="69"/>
      <c r="D800" s="44"/>
      <c r="E800" s="53"/>
      <c r="F800" s="183"/>
      <c r="G800" s="44"/>
      <c r="H800" s="69"/>
      <c r="I800" s="183" t="s">
        <v>14</v>
      </c>
      <c r="J800" s="183"/>
      <c r="K800" s="183"/>
      <c r="L800" s="183"/>
      <c r="M800" s="183"/>
      <c r="N800" s="183"/>
      <c r="O800" s="183"/>
      <c r="P800" s="183"/>
      <c r="Q800" s="183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</sheetData>
  <mergeCells count="4">
    <mergeCell ref="A1:P1"/>
    <mergeCell ref="A2:P2"/>
    <mergeCell ref="A3:P3"/>
    <mergeCell ref="A4:P4"/>
  </mergeCells>
  <printOptions horizontalCentered="1"/>
  <pageMargins left="0" right="0" top="0.25" bottom="0.05" header="0.5" footer="0.25"/>
  <pageSetup scale="54" fitToHeight="10" orientation="landscape" r:id="rId1"/>
  <headerFooter alignWithMargins="0"/>
  <rowBreaks count="5" manualBreakCount="5">
    <brk id="67" max="13" man="1"/>
    <brk id="117" max="13" man="1"/>
    <brk id="198" max="13" man="1"/>
    <brk id="532" max="13" man="1"/>
    <brk id="64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Y1291"/>
  <sheetViews>
    <sheetView view="pageBreakPreview" zoomScale="80" zoomScaleNormal="75" zoomScaleSheetLayoutView="80" workbookViewId="0">
      <pane ySplit="10" topLeftCell="A11" activePane="bottomLeft" state="frozen"/>
      <selection activeCell="F14" sqref="F14"/>
      <selection pane="bottomLeft" sqref="A1:I1"/>
    </sheetView>
  </sheetViews>
  <sheetFormatPr defaultColWidth="11.7109375" defaultRowHeight="15.75"/>
  <cols>
    <col min="1" max="1" width="24.7109375" style="411" customWidth="1"/>
    <col min="2" max="2" width="6.7109375" style="411" customWidth="1"/>
    <col min="3" max="3" width="17" style="411" customWidth="1"/>
    <col min="4" max="4" width="10.85546875" style="411" bestFit="1" customWidth="1"/>
    <col min="5" max="5" width="3" style="411" customWidth="1"/>
    <col min="6" max="6" width="16.42578125" style="411" customWidth="1"/>
    <col min="7" max="7" width="10.85546875" style="411" bestFit="1" customWidth="1"/>
    <col min="8" max="8" width="2.42578125" style="411" bestFit="1" customWidth="1"/>
    <col min="9" max="9" width="16.42578125" style="411" bestFit="1" customWidth="1"/>
    <col min="10" max="10" width="1.85546875" style="411" customWidth="1"/>
    <col min="11" max="11" width="13.7109375" style="411" hidden="1" customWidth="1"/>
    <col min="12" max="12" width="2.42578125" style="411" hidden="1" customWidth="1"/>
    <col min="13" max="13" width="17.28515625" style="411" hidden="1" customWidth="1"/>
    <col min="14" max="14" width="3.28515625" style="411" hidden="1" customWidth="1"/>
    <col min="15" max="15" width="13.7109375" style="411" hidden="1" customWidth="1"/>
    <col min="16" max="16" width="2.42578125" style="411" hidden="1" customWidth="1"/>
    <col min="17" max="17" width="15.42578125" style="411" hidden="1" customWidth="1"/>
    <col min="18" max="18" width="3.28515625" style="411" hidden="1" customWidth="1"/>
    <col min="19" max="19" width="11" style="411" hidden="1" customWidth="1"/>
    <col min="20" max="20" width="2.42578125" style="411" hidden="1" customWidth="1"/>
    <col min="21" max="21" width="16.140625" style="411" hidden="1" customWidth="1"/>
    <col min="22" max="22" width="15.5703125" style="411" customWidth="1"/>
    <col min="23" max="23" width="17.28515625" style="417" bestFit="1" customWidth="1"/>
    <col min="24" max="24" width="19.42578125" style="417" bestFit="1" customWidth="1"/>
    <col min="25" max="25" width="9.28515625" style="417" bestFit="1" customWidth="1"/>
    <col min="26" max="26" width="14.85546875" style="411" customWidth="1"/>
    <col min="27" max="27" width="19.42578125" style="411" customWidth="1"/>
    <col min="28" max="28" width="14.85546875" style="411" customWidth="1"/>
    <col min="29" max="29" width="16.140625" style="411" bestFit="1" customWidth="1"/>
    <col min="30" max="30" width="16.85546875" style="411" customWidth="1"/>
    <col min="31" max="31" width="15.140625" style="411" bestFit="1" customWidth="1"/>
    <col min="32" max="32" width="14.85546875" style="411" bestFit="1" customWidth="1"/>
    <col min="33" max="33" width="14" style="411" bestFit="1" customWidth="1"/>
    <col min="34" max="34" width="6.28515625" style="411" bestFit="1" customWidth="1"/>
    <col min="35" max="35" width="20.5703125" style="411" customWidth="1"/>
    <col min="36" max="36" width="11.7109375" style="411" customWidth="1"/>
    <col min="37" max="37" width="13.85546875" style="411" customWidth="1"/>
    <col min="38" max="16384" width="11.7109375" style="411"/>
  </cols>
  <sheetData>
    <row r="1" spans="1:44" ht="18">
      <c r="A1" s="633" t="s">
        <v>0</v>
      </c>
      <c r="B1" s="633"/>
      <c r="C1" s="633"/>
      <c r="D1" s="633"/>
      <c r="E1" s="633"/>
      <c r="F1" s="633"/>
      <c r="G1" s="633"/>
      <c r="H1" s="633"/>
      <c r="I1" s="633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9"/>
      <c r="W1" s="410"/>
      <c r="X1" s="410"/>
      <c r="Y1" s="410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</row>
    <row r="2" spans="1:44" ht="18">
      <c r="A2" s="633" t="s">
        <v>1</v>
      </c>
      <c r="B2" s="633"/>
      <c r="C2" s="633"/>
      <c r="D2" s="633"/>
      <c r="E2" s="633"/>
      <c r="F2" s="633"/>
      <c r="G2" s="633"/>
      <c r="H2" s="633"/>
      <c r="I2" s="633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9"/>
      <c r="W2" s="410"/>
      <c r="X2" s="410"/>
      <c r="Y2" s="410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</row>
    <row r="3" spans="1:44">
      <c r="A3" s="634" t="s">
        <v>2</v>
      </c>
      <c r="B3" s="634"/>
      <c r="C3" s="634"/>
      <c r="D3" s="634"/>
      <c r="E3" s="634"/>
      <c r="F3" s="634"/>
      <c r="G3" s="634"/>
      <c r="H3" s="634"/>
      <c r="I3" s="634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09"/>
      <c r="W3" s="410"/>
      <c r="X3" s="410"/>
      <c r="Y3" s="410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</row>
    <row r="4" spans="1:44">
      <c r="A4" s="635" t="s">
        <v>3</v>
      </c>
      <c r="B4" s="635"/>
      <c r="C4" s="635"/>
      <c r="D4" s="635"/>
      <c r="E4" s="635"/>
      <c r="F4" s="635"/>
      <c r="G4" s="635"/>
      <c r="H4" s="635"/>
      <c r="I4" s="635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09"/>
      <c r="W4" s="410"/>
      <c r="X4" s="410"/>
      <c r="Y4" s="410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</row>
    <row r="5" spans="1:44">
      <c r="A5" s="414"/>
      <c r="B5" s="415"/>
      <c r="C5" s="415"/>
      <c r="D5" s="416"/>
      <c r="E5" s="416"/>
      <c r="F5" s="415"/>
      <c r="G5" s="416"/>
      <c r="H5" s="415"/>
      <c r="I5" s="415"/>
      <c r="J5" s="415"/>
      <c r="K5" s="416"/>
      <c r="L5" s="415"/>
      <c r="M5" s="415"/>
      <c r="N5" s="415"/>
      <c r="O5" s="416"/>
      <c r="P5" s="415"/>
      <c r="Q5" s="415"/>
      <c r="R5" s="415"/>
      <c r="S5" s="416"/>
      <c r="T5" s="415"/>
      <c r="U5" s="415"/>
      <c r="V5" s="409"/>
      <c r="W5" s="410"/>
      <c r="X5" s="410"/>
      <c r="Y5" s="410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409"/>
      <c r="AP5" s="409"/>
    </row>
    <row r="6" spans="1:44" hidden="1">
      <c r="A6" s="414"/>
      <c r="B6" s="415"/>
      <c r="C6" s="415"/>
      <c r="D6" s="416"/>
      <c r="E6" s="416"/>
      <c r="F6" s="415"/>
      <c r="G6" s="416"/>
      <c r="H6" s="415"/>
      <c r="I6" s="415"/>
      <c r="J6" s="415"/>
      <c r="K6" s="416"/>
      <c r="L6" s="415"/>
      <c r="M6" s="415"/>
      <c r="N6" s="415"/>
      <c r="O6" s="416"/>
      <c r="P6" s="415"/>
      <c r="Q6" s="415"/>
      <c r="R6" s="415"/>
      <c r="S6" s="416"/>
      <c r="T6" s="415"/>
      <c r="U6" s="415"/>
      <c r="V6" s="409"/>
      <c r="W6" s="410"/>
      <c r="X6" s="410"/>
      <c r="Y6" s="410"/>
      <c r="Z6" s="410"/>
      <c r="AA6" s="409"/>
      <c r="AB6" s="409"/>
      <c r="AC6" s="409"/>
      <c r="AD6" s="409"/>
      <c r="AE6" s="409"/>
      <c r="AF6" s="409"/>
      <c r="AG6" s="409"/>
      <c r="AH6" s="409"/>
      <c r="AI6" s="409"/>
      <c r="AJ6" s="409"/>
      <c r="AK6" s="409"/>
      <c r="AL6" s="409"/>
      <c r="AM6" s="409"/>
      <c r="AN6" s="409"/>
      <c r="AO6" s="409"/>
      <c r="AP6" s="409"/>
    </row>
    <row r="7" spans="1:44" hidden="1">
      <c r="A7" s="415"/>
      <c r="B7" s="415"/>
      <c r="C7" s="415"/>
      <c r="D7" s="416"/>
      <c r="E7" s="416"/>
      <c r="F7" s="415"/>
      <c r="G7" s="416"/>
      <c r="H7" s="415"/>
      <c r="I7" s="415"/>
      <c r="J7" s="415"/>
      <c r="K7" s="416"/>
      <c r="L7" s="415"/>
      <c r="M7" s="415"/>
      <c r="N7" s="415"/>
      <c r="O7" s="416"/>
      <c r="P7" s="415"/>
      <c r="Q7" s="415"/>
      <c r="R7" s="415"/>
      <c r="S7" s="416"/>
      <c r="T7" s="415"/>
      <c r="U7" s="415"/>
      <c r="V7" s="409"/>
      <c r="W7" s="410"/>
      <c r="X7" s="410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</row>
    <row r="8" spans="1:44">
      <c r="A8" s="418"/>
      <c r="B8" s="418"/>
      <c r="C8" s="419"/>
      <c r="D8" s="420"/>
      <c r="E8" s="420"/>
      <c r="F8" s="627"/>
      <c r="G8" s="420" t="s">
        <v>14</v>
      </c>
      <c r="H8" s="421"/>
      <c r="I8" s="421"/>
      <c r="J8" s="421"/>
      <c r="K8" s="420"/>
      <c r="L8" s="421"/>
      <c r="M8" s="421"/>
      <c r="N8" s="421"/>
      <c r="O8" s="420"/>
      <c r="P8" s="421"/>
      <c r="Q8" s="421"/>
      <c r="R8" s="421"/>
      <c r="S8" s="420"/>
      <c r="T8" s="421"/>
      <c r="U8" s="421"/>
      <c r="V8" s="409"/>
      <c r="W8" s="410"/>
      <c r="X8" s="410"/>
      <c r="Y8" s="410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N8" s="409"/>
      <c r="AO8" s="409"/>
      <c r="AP8" s="409"/>
    </row>
    <row r="9" spans="1:44">
      <c r="A9" s="418"/>
      <c r="B9" s="418"/>
      <c r="C9" s="419" t="s">
        <v>5</v>
      </c>
      <c r="D9" s="636" t="s">
        <v>352</v>
      </c>
      <c r="E9" s="637"/>
      <c r="F9" s="638"/>
      <c r="G9" s="636" t="s">
        <v>427</v>
      </c>
      <c r="H9" s="637"/>
      <c r="I9" s="638"/>
      <c r="J9" s="421"/>
      <c r="K9" s="421" t="s">
        <v>8</v>
      </c>
      <c r="L9" s="419"/>
      <c r="M9" s="421" t="s">
        <v>9</v>
      </c>
      <c r="N9" s="421"/>
      <c r="O9" s="421" t="s">
        <v>10</v>
      </c>
      <c r="P9" s="419"/>
      <c r="Q9" s="421" t="s">
        <v>10</v>
      </c>
      <c r="R9" s="421"/>
      <c r="S9" s="421" t="s">
        <v>11</v>
      </c>
      <c r="T9" s="419"/>
      <c r="U9" s="421" t="s">
        <v>11</v>
      </c>
      <c r="V9" s="409"/>
      <c r="W9" s="410"/>
      <c r="X9" s="410"/>
      <c r="Y9" s="410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</row>
    <row r="10" spans="1:44">
      <c r="A10" s="418"/>
      <c r="B10" s="418"/>
      <c r="C10" s="422" t="s">
        <v>12</v>
      </c>
      <c r="D10" s="423" t="s">
        <v>13</v>
      </c>
      <c r="E10" s="424"/>
      <c r="F10" s="421" t="s">
        <v>7</v>
      </c>
      <c r="G10" s="423" t="s">
        <v>13</v>
      </c>
      <c r="H10" s="423"/>
      <c r="I10" s="423" t="s">
        <v>7</v>
      </c>
      <c r="J10" s="423"/>
      <c r="K10" s="423" t="s">
        <v>13</v>
      </c>
      <c r="L10" s="423"/>
      <c r="M10" s="423" t="s">
        <v>7</v>
      </c>
      <c r="N10" s="423"/>
      <c r="O10" s="423" t="s">
        <v>13</v>
      </c>
      <c r="P10" s="423"/>
      <c r="Q10" s="423" t="s">
        <v>7</v>
      </c>
      <c r="R10" s="423"/>
      <c r="S10" s="423" t="s">
        <v>13</v>
      </c>
      <c r="T10" s="423"/>
      <c r="U10" s="423" t="s">
        <v>7</v>
      </c>
      <c r="V10" s="409"/>
      <c r="W10" s="410"/>
      <c r="X10" s="410"/>
      <c r="Y10" s="410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</row>
    <row r="11" spans="1:44">
      <c r="A11" s="425" t="s">
        <v>331</v>
      </c>
      <c r="F11" s="426"/>
      <c r="V11" s="409"/>
      <c r="W11" s="410"/>
      <c r="X11" s="410"/>
      <c r="Y11" s="410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09"/>
      <c r="AN11" s="409"/>
      <c r="AO11" s="409"/>
      <c r="AP11" s="409"/>
    </row>
    <row r="12" spans="1:44">
      <c r="A12" s="411" t="s">
        <v>332</v>
      </c>
      <c r="F12" s="426"/>
      <c r="V12" s="409"/>
      <c r="W12" s="410"/>
      <c r="X12" s="410"/>
      <c r="Y12" s="410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</row>
    <row r="13" spans="1:44">
      <c r="F13" s="426"/>
      <c r="V13" s="409"/>
      <c r="W13" s="410"/>
      <c r="X13" s="410"/>
      <c r="Y13" s="410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</row>
    <row r="14" spans="1:44">
      <c r="A14" s="411" t="s">
        <v>333</v>
      </c>
      <c r="F14" s="426"/>
      <c r="V14" s="409"/>
      <c r="W14" s="410"/>
      <c r="X14" s="410"/>
      <c r="Y14" s="410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</row>
    <row r="15" spans="1:44">
      <c r="A15" s="411" t="s">
        <v>334</v>
      </c>
      <c r="C15" s="427">
        <f>C36+C54+C72</f>
        <v>26489.869513898491</v>
      </c>
      <c r="D15" s="20">
        <f>'[7]Rate Design Work eff 9-15-17'!D15</f>
        <v>10.98</v>
      </c>
      <c r="F15" s="428">
        <f>F36+F54+F72</f>
        <v>290858.76726260543</v>
      </c>
      <c r="G15" s="20">
        <f>'[7]Rate Design Work eff 9-15-17'!G15</f>
        <v>11.24</v>
      </c>
      <c r="I15" s="428">
        <f>I36+I54+I72</f>
        <v>297746.13333621901</v>
      </c>
      <c r="J15" s="428"/>
      <c r="K15" s="20" t="e">
        <f>'[7]Rate Design Work eff 10-14-16'!K15</f>
        <v>#DIV/0!</v>
      </c>
      <c r="M15" s="428" t="e">
        <f>'[7]Rate Design Work eff 10-14-16'!M15</f>
        <v>#DIV/0!</v>
      </c>
      <c r="N15" s="428"/>
      <c r="O15" s="20" t="e">
        <f>'[7]Rate Design Work eff 10-14-16'!O15</f>
        <v>#DIV/0!</v>
      </c>
      <c r="Q15" s="428" t="e">
        <f>'[7]Rate Design Work eff 10-14-16'!Q15</f>
        <v>#DIV/0!</v>
      </c>
      <c r="R15" s="428"/>
      <c r="S15" s="20" t="e">
        <f>'[7]Rate Design Work eff 10-14-16'!S15</f>
        <v>#DIV/0!</v>
      </c>
      <c r="U15" s="428" t="e">
        <f>'[7]Rate Design Work eff 10-14-16'!U15</f>
        <v>#DIV/0!</v>
      </c>
      <c r="W15" s="22" t="s">
        <v>14</v>
      </c>
      <c r="X15" s="429"/>
      <c r="Y15" s="429"/>
      <c r="Z15" s="429"/>
      <c r="AA15" s="429"/>
      <c r="AB15" s="430"/>
      <c r="AC15" s="430"/>
      <c r="AD15" s="430"/>
      <c r="AE15" s="430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R15" s="431"/>
    </row>
    <row r="16" spans="1:44">
      <c r="A16" s="411" t="s">
        <v>335</v>
      </c>
      <c r="C16" s="427">
        <f>C37+C55+C73</f>
        <v>4203.5649449873126</v>
      </c>
      <c r="D16" s="20">
        <f>'[7]Rate Design Work eff 9-15-17'!D16</f>
        <v>20.88</v>
      </c>
      <c r="F16" s="428">
        <f>F37+F55+F73</f>
        <v>87770.436051335098</v>
      </c>
      <c r="G16" s="20">
        <f>'[7]Rate Design Work eff 9-15-17'!G16</f>
        <v>21.369999999999997</v>
      </c>
      <c r="I16" s="428">
        <f>I37+I55+I73</f>
        <v>89830.182874378865</v>
      </c>
      <c r="J16" s="428"/>
      <c r="K16" s="20" t="e">
        <f>'[7]Rate Design Work eff 10-14-16'!K16</f>
        <v>#DIV/0!</v>
      </c>
      <c r="M16" s="428" t="e">
        <f>'[7]Rate Design Work eff 10-14-16'!M16</f>
        <v>#DIV/0!</v>
      </c>
      <c r="N16" s="428"/>
      <c r="O16" s="20" t="e">
        <f>'[7]Rate Design Work eff 10-14-16'!O16</f>
        <v>#DIV/0!</v>
      </c>
      <c r="Q16" s="428" t="e">
        <f>'[7]Rate Design Work eff 10-14-16'!Q16</f>
        <v>#DIV/0!</v>
      </c>
      <c r="R16" s="428"/>
      <c r="S16" s="20" t="e">
        <f>'[7]Rate Design Work eff 10-14-16'!S16</f>
        <v>#DIV/0!</v>
      </c>
      <c r="U16" s="428" t="e">
        <f>'[7]Rate Design Work eff 10-14-16'!U16</f>
        <v>#DIV/0!</v>
      </c>
      <c r="W16" s="22"/>
      <c r="X16" s="429"/>
      <c r="Y16" s="429"/>
      <c r="Z16" s="429"/>
      <c r="AA16" s="429"/>
      <c r="AB16" s="430"/>
      <c r="AC16" s="430"/>
      <c r="AD16" s="430"/>
      <c r="AE16" s="430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R16" s="431"/>
    </row>
    <row r="17" spans="1:44">
      <c r="A17" s="411" t="s">
        <v>336</v>
      </c>
      <c r="C17" s="427">
        <f>C38+C56+C74</f>
        <v>526.20017951728096</v>
      </c>
      <c r="D17" s="20">
        <f>'[7]Rate Design Work eff 9-15-17'!D17</f>
        <v>43.21</v>
      </c>
      <c r="F17" s="428">
        <f>F38+F56+F74</f>
        <v>22737.109756941711</v>
      </c>
      <c r="G17" s="20">
        <f>'[7]Rate Design Work eff 9-15-17'!G17</f>
        <v>44.25</v>
      </c>
      <c r="I17" s="428">
        <f>I38+I56+I74</f>
        <v>23284.357943639683</v>
      </c>
      <c r="J17" s="428"/>
      <c r="K17" s="20" t="e">
        <f>'[7]Rate Design Work eff 10-14-16'!K17</f>
        <v>#DIV/0!</v>
      </c>
      <c r="M17" s="428" t="e">
        <f>'[7]Rate Design Work eff 10-14-16'!M17</f>
        <v>#DIV/0!</v>
      </c>
      <c r="N17" s="428"/>
      <c r="O17" s="20" t="e">
        <f>'[7]Rate Design Work eff 10-14-16'!O17</f>
        <v>#DIV/0!</v>
      </c>
      <c r="Q17" s="428" t="e">
        <f>'[7]Rate Design Work eff 10-14-16'!Q17</f>
        <v>#DIV/0!</v>
      </c>
      <c r="R17" s="428"/>
      <c r="S17" s="20" t="e">
        <f>'[7]Rate Design Work eff 10-14-16'!S17</f>
        <v>#DIV/0!</v>
      </c>
      <c r="U17" s="428" t="e">
        <f>'[7]Rate Design Work eff 10-14-16'!U17</f>
        <v>#DIV/0!</v>
      </c>
      <c r="W17" s="22"/>
      <c r="X17" s="429"/>
      <c r="Y17" s="429"/>
      <c r="Z17" s="429"/>
      <c r="AA17" s="429"/>
      <c r="AB17" s="430"/>
      <c r="AC17" s="430"/>
      <c r="AD17" s="430"/>
      <c r="AE17" s="430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R17" s="431"/>
    </row>
    <row r="18" spans="1:44">
      <c r="A18" s="411" t="s">
        <v>337</v>
      </c>
      <c r="C18" s="427"/>
      <c r="D18" s="371"/>
      <c r="F18" s="428"/>
      <c r="G18" s="371"/>
      <c r="I18" s="428"/>
      <c r="J18" s="428"/>
      <c r="K18" s="371"/>
      <c r="M18" s="428"/>
      <c r="N18" s="428"/>
      <c r="O18" s="371"/>
      <c r="Q18" s="428"/>
      <c r="R18" s="428"/>
      <c r="S18" s="371"/>
      <c r="U18" s="428"/>
      <c r="W18" s="411"/>
      <c r="X18" s="429"/>
      <c r="Y18" s="429"/>
      <c r="Z18" s="429"/>
      <c r="AA18" s="429"/>
      <c r="AB18" s="432"/>
      <c r="AC18" s="432"/>
      <c r="AD18" s="432"/>
      <c r="AE18" s="432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R18" s="431"/>
    </row>
    <row r="19" spans="1:44">
      <c r="A19" s="411" t="s">
        <v>338</v>
      </c>
      <c r="C19" s="427">
        <f>C40+C58+C76</f>
        <v>2018.638768592042</v>
      </c>
      <c r="D19" s="20">
        <f>'[7]Rate Design Work eff 9-15-17'!D19</f>
        <v>12.48</v>
      </c>
      <c r="F19" s="428">
        <f>F40+F58+F76</f>
        <v>25192.611832028684</v>
      </c>
      <c r="G19" s="20">
        <f>'[7]Rate Design Work eff 9-15-17'!G19</f>
        <v>12.77</v>
      </c>
      <c r="I19" s="428">
        <f>I40+I58+I76</f>
        <v>25778.017074920379</v>
      </c>
      <c r="J19" s="428"/>
      <c r="K19" s="20" t="e">
        <f>'[7]Rate Design Work eff 10-14-16'!K19</f>
        <v>#DIV/0!</v>
      </c>
      <c r="M19" s="428" t="e">
        <f>'[7]Rate Design Work eff 10-14-16'!M19</f>
        <v>#DIV/0!</v>
      </c>
      <c r="N19" s="428"/>
      <c r="O19" s="20" t="e">
        <f>'[7]Rate Design Work eff 10-14-16'!O19</f>
        <v>#DIV/0!</v>
      </c>
      <c r="Q19" s="428" t="e">
        <f>'[7]Rate Design Work eff 10-14-16'!Q19</f>
        <v>#DIV/0!</v>
      </c>
      <c r="R19" s="428"/>
      <c r="S19" s="20" t="e">
        <f>'[7]Rate Design Work eff 10-14-16'!S19</f>
        <v>#DIV/0!</v>
      </c>
      <c r="U19" s="428" t="e">
        <f>'[7]Rate Design Work eff 10-14-16'!U19</f>
        <v>#DIV/0!</v>
      </c>
      <c r="W19" s="22"/>
      <c r="X19" s="429"/>
      <c r="Y19" s="429"/>
      <c r="Z19" s="429"/>
      <c r="AA19" s="429"/>
      <c r="AB19" s="430"/>
      <c r="AC19" s="430"/>
      <c r="AD19" s="430"/>
      <c r="AE19" s="430"/>
      <c r="AF19" s="409"/>
      <c r="AG19" s="409"/>
      <c r="AH19" s="409"/>
      <c r="AI19" s="409"/>
      <c r="AJ19" s="409"/>
      <c r="AK19" s="409"/>
      <c r="AL19" s="409"/>
      <c r="AM19" s="409"/>
      <c r="AN19" s="409"/>
      <c r="AO19" s="409"/>
      <c r="AP19" s="409"/>
      <c r="AR19" s="431"/>
    </row>
    <row r="20" spans="1:44">
      <c r="A20" s="411" t="s">
        <v>339</v>
      </c>
      <c r="C20" s="427">
        <f>C41+C59+C77</f>
        <v>1655.2402129628979</v>
      </c>
      <c r="D20" s="20">
        <f>'[7]Rate Design Work eff 9-15-17'!D20</f>
        <v>18.329999999999998</v>
      </c>
      <c r="F20" s="428">
        <f>F41+F59+F77</f>
        <v>30340.553103609916</v>
      </c>
      <c r="G20" s="20">
        <f>'[7]Rate Design Work eff 9-15-17'!G20</f>
        <v>18.759999999999998</v>
      </c>
      <c r="I20" s="428">
        <f>I41+I59+I77</f>
        <v>31052.306395183961</v>
      </c>
      <c r="J20" s="428"/>
      <c r="K20" s="20" t="e">
        <f>'[7]Rate Design Work eff 10-14-16'!K20</f>
        <v>#DIV/0!</v>
      </c>
      <c r="M20" s="428" t="e">
        <f>'[7]Rate Design Work eff 10-14-16'!M20</f>
        <v>#DIV/0!</v>
      </c>
      <c r="N20" s="428"/>
      <c r="O20" s="20" t="e">
        <f>'[7]Rate Design Work eff 10-14-16'!O20</f>
        <v>#DIV/0!</v>
      </c>
      <c r="Q20" s="428" t="e">
        <f>'[7]Rate Design Work eff 10-14-16'!Q20</f>
        <v>#DIV/0!</v>
      </c>
      <c r="R20" s="428"/>
      <c r="S20" s="20" t="e">
        <f>'[7]Rate Design Work eff 10-14-16'!S20</f>
        <v>#DIV/0!</v>
      </c>
      <c r="U20" s="428" t="e">
        <f>'[7]Rate Design Work eff 10-14-16'!U20</f>
        <v>#DIV/0!</v>
      </c>
      <c r="W20" s="22"/>
      <c r="X20" s="429"/>
      <c r="Y20" s="429"/>
      <c r="Z20" s="429"/>
      <c r="AA20" s="429"/>
      <c r="AB20" s="430"/>
      <c r="AC20" s="430"/>
      <c r="AD20" s="430"/>
      <c r="AE20" s="430"/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09"/>
      <c r="AR20" s="431"/>
    </row>
    <row r="21" spans="1:44">
      <c r="A21" s="411" t="s">
        <v>340</v>
      </c>
      <c r="C21" s="427">
        <f>C42+C60+C78</f>
        <v>517.99922764535575</v>
      </c>
      <c r="D21" s="20">
        <f>'[7]Rate Design Work eff 9-15-17'!D21</f>
        <v>29.57</v>
      </c>
      <c r="F21" s="428">
        <f>F42+F60+F78</f>
        <v>15317.237161473167</v>
      </c>
      <c r="G21" s="20">
        <f>'[7]Rate Design Work eff 9-15-17'!G21</f>
        <v>30.28</v>
      </c>
      <c r="I21" s="428">
        <f>I42+I60+I78</f>
        <v>15685.016613101374</v>
      </c>
      <c r="J21" s="428"/>
      <c r="K21" s="20" t="e">
        <f>'[7]Rate Design Work eff 10-14-16'!K21</f>
        <v>#DIV/0!</v>
      </c>
      <c r="M21" s="428" t="e">
        <f>'[7]Rate Design Work eff 10-14-16'!M21</f>
        <v>#DIV/0!</v>
      </c>
      <c r="N21" s="428"/>
      <c r="O21" s="20" t="e">
        <f>'[7]Rate Design Work eff 10-14-16'!O21</f>
        <v>#DIV/0!</v>
      </c>
      <c r="Q21" s="428" t="e">
        <f>'[7]Rate Design Work eff 10-14-16'!Q21</f>
        <v>#DIV/0!</v>
      </c>
      <c r="R21" s="428"/>
      <c r="S21" s="20" t="e">
        <f>'[7]Rate Design Work eff 10-14-16'!S21</f>
        <v>#DIV/0!</v>
      </c>
      <c r="U21" s="428" t="e">
        <f>'[7]Rate Design Work eff 10-14-16'!U21</f>
        <v>#DIV/0!</v>
      </c>
      <c r="W21" s="22"/>
      <c r="X21" s="429"/>
      <c r="Y21" s="429"/>
      <c r="Z21" s="429"/>
      <c r="AA21" s="429"/>
      <c r="AB21" s="430"/>
      <c r="AC21" s="430"/>
      <c r="AD21" s="430"/>
      <c r="AE21" s="430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R21" s="431"/>
    </row>
    <row r="22" spans="1:44">
      <c r="A22" s="411" t="s">
        <v>341</v>
      </c>
      <c r="C22" s="427">
        <f>C43+C61+C79</f>
        <v>561.33497359685657</v>
      </c>
      <c r="D22" s="20">
        <f>'[7]Rate Design Work eff 9-15-17'!D22</f>
        <v>1</v>
      </c>
      <c r="E22" s="409"/>
      <c r="F22" s="428">
        <f>F43+F61+F79</f>
        <v>561.33497359685657</v>
      </c>
      <c r="G22" s="20">
        <f>'[7]Rate Design Work eff 9-15-17'!G22</f>
        <v>1</v>
      </c>
      <c r="H22" s="409"/>
      <c r="I22" s="428">
        <f>I43+I61+I79</f>
        <v>561.33497359685657</v>
      </c>
      <c r="J22" s="428"/>
      <c r="K22" s="20">
        <f>'[7]Rate Design Work eff 10-14-16'!K22</f>
        <v>1</v>
      </c>
      <c r="L22" s="409"/>
      <c r="M22" s="428">
        <f>'[7]Rate Design Work eff 10-14-16'!M22</f>
        <v>561.33497359685657</v>
      </c>
      <c r="N22" s="428"/>
      <c r="O22" s="20" t="str">
        <f>'[7]Rate Design Work eff 10-14-16'!O22</f>
        <v xml:space="preserve"> </v>
      </c>
      <c r="P22" s="409"/>
      <c r="Q22" s="428">
        <f>'[7]Rate Design Work eff 10-14-16'!Q22</f>
        <v>0</v>
      </c>
      <c r="R22" s="428"/>
      <c r="S22" s="20" t="str">
        <f>'[7]Rate Design Work eff 10-14-16'!S22</f>
        <v xml:space="preserve"> </v>
      </c>
      <c r="T22" s="409"/>
      <c r="U22" s="428">
        <f>'[7]Rate Design Work eff 10-14-16'!U22</f>
        <v>0</v>
      </c>
      <c r="W22" s="22"/>
      <c r="X22" s="433" t="s">
        <v>14</v>
      </c>
      <c r="Y22" s="411"/>
      <c r="Z22" s="429"/>
      <c r="AA22" s="429"/>
      <c r="AF22" s="409"/>
      <c r="AG22" s="409"/>
      <c r="AH22" s="409"/>
      <c r="AI22" s="409"/>
      <c r="AJ22" s="409"/>
      <c r="AK22" s="409"/>
      <c r="AL22" s="409"/>
      <c r="AM22" s="409"/>
      <c r="AN22" s="409"/>
      <c r="AO22" s="409"/>
      <c r="AP22" s="409"/>
      <c r="AR22" s="431"/>
    </row>
    <row r="23" spans="1:44" s="26" customFormat="1" hidden="1">
      <c r="A23" s="25" t="s">
        <v>342</v>
      </c>
      <c r="C23" s="27">
        <f t="shared" ref="C23:C26" si="0">C44+C62+C80</f>
        <v>3257550</v>
      </c>
      <c r="D23" s="20">
        <f>'[7]Rate Design Work eff 9-15-17'!D23</f>
        <v>0</v>
      </c>
      <c r="E23" s="28"/>
      <c r="F23" s="29"/>
      <c r="G23" s="30">
        <f>'[7]Rate Design Work eff 9-15-17'!G23</f>
        <v>0</v>
      </c>
      <c r="H23" s="31" t="s">
        <v>15</v>
      </c>
      <c r="I23" s="29">
        <f>I44+I62+I80</f>
        <v>0</v>
      </c>
      <c r="J23" s="29"/>
      <c r="K23" s="30" t="s">
        <v>14</v>
      </c>
      <c r="L23" s="31" t="s">
        <v>14</v>
      </c>
      <c r="M23" s="428">
        <f>'[7]Rate Design Work eff 10-14-16'!M23</f>
        <v>0</v>
      </c>
      <c r="N23" s="29"/>
      <c r="O23" s="30" t="s">
        <v>14</v>
      </c>
      <c r="P23" s="31" t="s">
        <v>14</v>
      </c>
      <c r="Q23" s="428">
        <f>'[7]Rate Design Work eff 10-14-16'!Q23</f>
        <v>0</v>
      </c>
      <c r="R23" s="29"/>
      <c r="S23" s="30">
        <f>G23</f>
        <v>0</v>
      </c>
      <c r="T23" s="31" t="s">
        <v>15</v>
      </c>
      <c r="U23" s="428">
        <f>'[7]Rate Design Work eff 10-14-16'!U23</f>
        <v>0</v>
      </c>
      <c r="V23" s="32"/>
      <c r="W23" s="22"/>
      <c r="Z23" s="33"/>
      <c r="AA23" s="3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R23" s="32"/>
    </row>
    <row r="24" spans="1:44">
      <c r="A24" s="411" t="s">
        <v>17</v>
      </c>
      <c r="C24" s="427">
        <f t="shared" si="0"/>
        <v>29531</v>
      </c>
      <c r="D24" s="20"/>
      <c r="F24" s="428"/>
      <c r="G24" s="20"/>
      <c r="I24" s="428"/>
      <c r="J24" s="428"/>
      <c r="K24" s="20"/>
      <c r="M24" s="428"/>
      <c r="N24" s="428"/>
      <c r="O24" s="20"/>
      <c r="Q24" s="428"/>
      <c r="R24" s="428"/>
      <c r="S24" s="20"/>
      <c r="U24" s="428"/>
      <c r="W24" s="431"/>
      <c r="X24" s="411"/>
      <c r="Y24" s="411"/>
      <c r="AF24" s="409"/>
      <c r="AG24" s="409"/>
      <c r="AH24" s="409"/>
      <c r="AI24" s="409"/>
      <c r="AJ24" s="409"/>
      <c r="AK24" s="409"/>
      <c r="AL24" s="409"/>
      <c r="AM24" s="409"/>
      <c r="AN24" s="409"/>
      <c r="AO24" s="409"/>
      <c r="AP24" s="409"/>
      <c r="AR24" s="431"/>
    </row>
    <row r="25" spans="1:44">
      <c r="A25" s="411" t="s">
        <v>343</v>
      </c>
      <c r="C25" s="427">
        <f t="shared" si="0"/>
        <v>3257550</v>
      </c>
      <c r="D25" s="24"/>
      <c r="E25" s="409"/>
      <c r="F25" s="428">
        <f>F46+F64+F82</f>
        <v>472778.05014159094</v>
      </c>
      <c r="G25" s="24"/>
      <c r="H25" s="409"/>
      <c r="I25" s="428">
        <f>I46+I64+I82</f>
        <v>483937.34921104013</v>
      </c>
      <c r="J25" s="434"/>
      <c r="K25" s="24"/>
      <c r="L25" s="409"/>
      <c r="M25" s="434" t="e">
        <f>SUM(M15:M23)</f>
        <v>#DIV/0!</v>
      </c>
      <c r="N25" s="434"/>
      <c r="O25" s="24"/>
      <c r="P25" s="409"/>
      <c r="Q25" s="434" t="e">
        <f>SUM(Q15:Q23)</f>
        <v>#DIV/0!</v>
      </c>
      <c r="R25" s="434"/>
      <c r="S25" s="24"/>
      <c r="T25" s="409"/>
      <c r="U25" s="434" t="e">
        <f>SUM(U15:U23)</f>
        <v>#DIV/0!</v>
      </c>
      <c r="W25" s="435"/>
      <c r="X25" s="411"/>
      <c r="Y25" s="411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R25" s="431"/>
    </row>
    <row r="26" spans="1:44">
      <c r="A26" s="411" t="s">
        <v>18</v>
      </c>
      <c r="C26" s="427">
        <f t="shared" si="0"/>
        <v>28196.413423238097</v>
      </c>
      <c r="D26" s="24"/>
      <c r="E26" s="409"/>
      <c r="F26" s="436">
        <f>F47+F65+F83</f>
        <v>4619.063368053824</v>
      </c>
      <c r="G26" s="24"/>
      <c r="H26" s="409"/>
      <c r="I26" s="436">
        <f>F26</f>
        <v>4619.063368053824</v>
      </c>
      <c r="J26" s="436"/>
      <c r="K26" s="24"/>
      <c r="L26" s="409"/>
      <c r="M26" s="437" t="e">
        <f>$I$26*V31/($V$31+$W$31+$X$31)</f>
        <v>#DIV/0!</v>
      </c>
      <c r="N26" s="438"/>
      <c r="O26" s="439"/>
      <c r="P26" s="439"/>
      <c r="Q26" s="437" t="e">
        <f>$I$26*W31/($V$31+$W$31+$X$31)</f>
        <v>#DIV/0!</v>
      </c>
      <c r="R26" s="438"/>
      <c r="S26" s="439"/>
      <c r="T26" s="439"/>
      <c r="U26" s="437" t="e">
        <f>$I$26*X31/($V$31+$W$31+$X$31)</f>
        <v>#DIV/0!</v>
      </c>
      <c r="X26" s="440" t="s">
        <v>14</v>
      </c>
      <c r="Y26" s="440"/>
      <c r="AF26" s="409"/>
      <c r="AG26" s="409"/>
      <c r="AH26" s="409"/>
      <c r="AI26" s="409"/>
      <c r="AJ26" s="409"/>
      <c r="AK26" s="409"/>
      <c r="AL26" s="409"/>
      <c r="AM26" s="409"/>
      <c r="AN26" s="409"/>
      <c r="AO26" s="409"/>
      <c r="AP26" s="409"/>
      <c r="AR26" s="431"/>
    </row>
    <row r="27" spans="1:44" ht="16.5" thickBot="1">
      <c r="A27" s="411" t="s">
        <v>19</v>
      </c>
      <c r="C27" s="441">
        <f>C25+C26</f>
        <v>3285746.4134232383</v>
      </c>
      <c r="D27" s="442"/>
      <c r="E27" s="443"/>
      <c r="F27" s="443">
        <f>F25+F26</f>
        <v>477397.11350964475</v>
      </c>
      <c r="G27" s="442"/>
      <c r="H27" s="443"/>
      <c r="I27" s="443">
        <f>I25+I26</f>
        <v>488556.41257909394</v>
      </c>
      <c r="J27" s="442"/>
      <c r="K27" s="442"/>
      <c r="L27" s="443"/>
      <c r="M27" s="443" t="e">
        <f>M25+M26</f>
        <v>#DIV/0!</v>
      </c>
      <c r="N27" s="442"/>
      <c r="O27" s="442"/>
      <c r="P27" s="443"/>
      <c r="Q27" s="443" t="e">
        <f>Q25+Q26</f>
        <v>#DIV/0!</v>
      </c>
      <c r="R27" s="442"/>
      <c r="S27" s="442"/>
      <c r="T27" s="443"/>
      <c r="U27" s="443" t="e">
        <f>U25+U26</f>
        <v>#DIV/0!</v>
      </c>
      <c r="V27" s="444" t="s">
        <v>20</v>
      </c>
      <c r="W27" s="473">
        <f>'[7]Rate Spread targets'!X37*1000</f>
        <v>488466.38823508786</v>
      </c>
      <c r="X27" s="39">
        <f>'[7]Rate Spread targets'!V37-0.116</f>
        <v>-9.9058551390444005E-2</v>
      </c>
      <c r="Y27" s="40"/>
      <c r="Z27" s="41"/>
      <c r="AA27" s="41"/>
      <c r="AF27" s="409"/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  <c r="AR27" s="431"/>
    </row>
    <row r="28" spans="1:44" ht="16.5" thickTop="1">
      <c r="A28" s="569" t="s">
        <v>344</v>
      </c>
      <c r="C28" s="447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48"/>
      <c r="W28" s="449"/>
      <c r="X28" s="450"/>
      <c r="Y28" s="40"/>
      <c r="Z28" s="41"/>
      <c r="AA28" s="41"/>
      <c r="AF28" s="409"/>
      <c r="AG28" s="409"/>
      <c r="AH28" s="409"/>
      <c r="AI28" s="409"/>
      <c r="AJ28" s="409"/>
      <c r="AK28" s="409"/>
      <c r="AL28" s="409"/>
      <c r="AM28" s="409"/>
      <c r="AN28" s="409"/>
      <c r="AO28" s="409"/>
      <c r="AP28" s="409"/>
      <c r="AR28" s="431"/>
    </row>
    <row r="29" spans="1:44" ht="18" customHeight="1">
      <c r="C29" s="451"/>
      <c r="D29" s="439" t="s">
        <v>14</v>
      </c>
      <c r="E29" s="451"/>
      <c r="F29" s="426"/>
      <c r="G29" s="452" t="s">
        <v>14</v>
      </c>
      <c r="H29" s="451"/>
      <c r="I29" s="428" t="s">
        <v>14</v>
      </c>
      <c r="J29" s="428"/>
      <c r="K29" s="452" t="s">
        <v>14</v>
      </c>
      <c r="L29" s="451"/>
      <c r="M29" s="428" t="s">
        <v>14</v>
      </c>
      <c r="N29" s="428"/>
      <c r="O29" s="452" t="s">
        <v>14</v>
      </c>
      <c r="P29" s="451"/>
      <c r="Q29" s="428" t="s">
        <v>14</v>
      </c>
      <c r="R29" s="428"/>
      <c r="S29" s="452" t="s">
        <v>14</v>
      </c>
      <c r="T29" s="451"/>
      <c r="U29" s="428" t="s">
        <v>14</v>
      </c>
      <c r="V29" s="453" t="s">
        <v>21</v>
      </c>
      <c r="W29" s="454">
        <f>W27-I27</f>
        <v>-90.024344006087631</v>
      </c>
      <c r="X29" s="455">
        <v>0</v>
      </c>
      <c r="Y29" s="45"/>
      <c r="Z29" s="41"/>
      <c r="AA29" s="41"/>
      <c r="AF29" s="409"/>
      <c r="AG29" s="409"/>
      <c r="AH29" s="409"/>
      <c r="AI29" s="409"/>
      <c r="AJ29" s="409"/>
      <c r="AK29" s="409"/>
      <c r="AL29" s="409"/>
      <c r="AM29" s="409"/>
      <c r="AN29" s="409"/>
      <c r="AO29" s="409"/>
      <c r="AP29" s="409"/>
      <c r="AR29" s="431"/>
    </row>
    <row r="30" spans="1:44" hidden="1">
      <c r="C30" s="451"/>
      <c r="D30" s="439"/>
      <c r="E30" s="451"/>
      <c r="F30" s="426"/>
      <c r="G30" s="452"/>
      <c r="H30" s="451"/>
      <c r="I30" s="428"/>
      <c r="J30" s="428"/>
      <c r="K30" s="452"/>
      <c r="L30" s="451"/>
      <c r="M30" s="428"/>
      <c r="N30" s="428"/>
      <c r="O30" s="452"/>
      <c r="P30" s="451"/>
      <c r="Q30" s="428"/>
      <c r="R30" s="428"/>
      <c r="S30" s="452"/>
      <c r="T30" s="451"/>
      <c r="U30" s="428">
        <f>U29-I27</f>
        <v>-488556.41257909394</v>
      </c>
      <c r="V30" s="456"/>
      <c r="W30" s="456"/>
      <c r="X30" s="456"/>
      <c r="Y30" s="45"/>
      <c r="Z30" s="41"/>
      <c r="AA30" s="41"/>
      <c r="AF30" s="409"/>
      <c r="AG30" s="409"/>
      <c r="AH30" s="409"/>
      <c r="AI30" s="409"/>
      <c r="AJ30" s="409"/>
      <c r="AK30" s="409"/>
      <c r="AL30" s="409"/>
      <c r="AM30" s="409"/>
      <c r="AN30" s="409"/>
      <c r="AO30" s="409"/>
      <c r="AP30" s="409"/>
      <c r="AR30" s="431"/>
    </row>
    <row r="31" spans="1:44" hidden="1">
      <c r="C31" s="451"/>
      <c r="D31" s="439"/>
      <c r="E31" s="451"/>
      <c r="F31" s="426"/>
      <c r="G31" s="452"/>
      <c r="H31" s="451"/>
      <c r="I31" s="428"/>
      <c r="J31" s="428"/>
      <c r="K31" s="452"/>
      <c r="L31" s="451"/>
      <c r="M31" s="428"/>
      <c r="N31" s="428"/>
      <c r="O31" s="452"/>
      <c r="P31" s="451"/>
      <c r="Q31" s="428"/>
      <c r="R31" s="428"/>
      <c r="S31" s="452"/>
      <c r="T31" s="451"/>
      <c r="U31" s="428"/>
      <c r="V31" s="449"/>
      <c r="W31" s="449"/>
      <c r="X31" s="449"/>
      <c r="Y31" s="45"/>
      <c r="Z31" s="41"/>
      <c r="AA31" s="41"/>
      <c r="AF31" s="409"/>
      <c r="AG31" s="409"/>
      <c r="AH31" s="409"/>
      <c r="AI31" s="409"/>
      <c r="AJ31" s="409"/>
      <c r="AK31" s="409"/>
      <c r="AL31" s="409"/>
      <c r="AM31" s="409"/>
      <c r="AN31" s="409"/>
      <c r="AO31" s="409"/>
      <c r="AP31" s="409"/>
      <c r="AR31" s="431"/>
    </row>
    <row r="32" spans="1:44" hidden="1">
      <c r="A32" s="425" t="s">
        <v>331</v>
      </c>
      <c r="F32" s="426"/>
      <c r="W32" s="47" t="s">
        <v>14</v>
      </c>
      <c r="X32" s="411"/>
      <c r="Y32" s="411"/>
      <c r="AF32" s="409"/>
      <c r="AG32" s="409"/>
      <c r="AH32" s="409"/>
      <c r="AI32" s="409"/>
      <c r="AJ32" s="409"/>
      <c r="AK32" s="409"/>
      <c r="AL32" s="409"/>
      <c r="AM32" s="409"/>
      <c r="AN32" s="409"/>
      <c r="AO32" s="409"/>
      <c r="AP32" s="409"/>
      <c r="AR32" s="431"/>
    </row>
    <row r="33" spans="1:44" hidden="1">
      <c r="A33" s="411" t="s">
        <v>345</v>
      </c>
      <c r="F33" s="426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  <c r="AJ33" s="376"/>
      <c r="AK33" s="376"/>
      <c r="AL33" s="409"/>
      <c r="AM33" s="409"/>
      <c r="AN33" s="409"/>
      <c r="AO33" s="409"/>
      <c r="AP33" s="409"/>
      <c r="AR33" s="431"/>
    </row>
    <row r="34" spans="1:44" hidden="1">
      <c r="F34" s="42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409"/>
      <c r="AM34" s="409"/>
      <c r="AN34" s="409"/>
      <c r="AO34" s="409"/>
      <c r="AP34" s="409"/>
      <c r="AR34" s="431"/>
    </row>
    <row r="35" spans="1:44" hidden="1">
      <c r="A35" s="411" t="s">
        <v>333</v>
      </c>
      <c r="F35" s="426"/>
      <c r="V35" s="376"/>
      <c r="W35" s="376"/>
      <c r="X35" s="410"/>
      <c r="Y35" s="410"/>
      <c r="Z35" s="457"/>
      <c r="AA35" s="457"/>
      <c r="AB35" s="377"/>
      <c r="AC35" s="377"/>
      <c r="AD35" s="377"/>
      <c r="AE35" s="377"/>
      <c r="AF35" s="378"/>
      <c r="AG35" s="379"/>
      <c r="AH35" s="376"/>
      <c r="AI35" s="376"/>
      <c r="AJ35" s="376"/>
      <c r="AK35" s="376"/>
      <c r="AL35" s="409"/>
      <c r="AM35" s="409"/>
      <c r="AN35" s="409"/>
      <c r="AO35" s="409"/>
      <c r="AP35" s="409"/>
      <c r="AR35" s="431"/>
    </row>
    <row r="36" spans="1:44" hidden="1">
      <c r="A36" s="411" t="s">
        <v>334</v>
      </c>
      <c r="C36" s="427">
        <f>'[7]Rate Design Work eff 10-14-16'!C35</f>
        <v>12319.411199591441</v>
      </c>
      <c r="D36" s="20">
        <f>'[7]Rate Design Work eff 9-15-17'!D35</f>
        <v>10.98</v>
      </c>
      <c r="F36" s="428">
        <f>D36*C36</f>
        <v>135267.13497151402</v>
      </c>
      <c r="G36" s="20">
        <f>$G$15</f>
        <v>11.24</v>
      </c>
      <c r="I36" s="428">
        <f>(G36*$C36)</f>
        <v>138470.18188340779</v>
      </c>
      <c r="J36" s="428"/>
      <c r="K36" s="20" t="e">
        <f>K15</f>
        <v>#DIV/0!</v>
      </c>
      <c r="M36" s="428" t="e">
        <f>K36*C36</f>
        <v>#DIV/0!</v>
      </c>
      <c r="N36" s="428"/>
      <c r="O36" s="20" t="e">
        <f>O15</f>
        <v>#DIV/0!</v>
      </c>
      <c r="Q36" s="428" t="e">
        <f>O36*C36</f>
        <v>#DIV/0!</v>
      </c>
      <c r="R36" s="428"/>
      <c r="S36" s="20" t="e">
        <f>S15</f>
        <v>#DIV/0!</v>
      </c>
      <c r="U36" s="428" t="e">
        <f>S36*C36</f>
        <v>#DIV/0!</v>
      </c>
      <c r="V36" s="409"/>
      <c r="W36" s="378"/>
      <c r="X36" s="410"/>
      <c r="Y36" s="410"/>
      <c r="Z36" s="376"/>
      <c r="AA36" s="376"/>
      <c r="AB36" s="380"/>
      <c r="AC36" s="380"/>
      <c r="AD36" s="380"/>
      <c r="AE36" s="380"/>
      <c r="AF36" s="381"/>
      <c r="AG36" s="376"/>
      <c r="AH36" s="378"/>
      <c r="AI36" s="378"/>
      <c r="AJ36" s="382"/>
      <c r="AK36" s="378"/>
      <c r="AL36" s="409"/>
      <c r="AM36" s="409"/>
      <c r="AN36" s="409"/>
      <c r="AO36" s="409"/>
      <c r="AP36" s="409"/>
      <c r="AR36" s="431"/>
    </row>
    <row r="37" spans="1:44" hidden="1">
      <c r="A37" s="411" t="s">
        <v>335</v>
      </c>
      <c r="C37" s="427">
        <f>'[7]Rate Design Work eff 10-14-16'!C36</f>
        <v>269.40125116474059</v>
      </c>
      <c r="D37" s="20">
        <f>'[7]Rate Design Work eff 9-15-17'!D36</f>
        <v>20.88</v>
      </c>
      <c r="F37" s="428">
        <f>D37*C37</f>
        <v>5625.098124319783</v>
      </c>
      <c r="G37" s="20">
        <f>$G$16</f>
        <v>21.369999999999997</v>
      </c>
      <c r="I37" s="428">
        <f>(G37*$C37)</f>
        <v>5757.1047373905058</v>
      </c>
      <c r="J37" s="428"/>
      <c r="K37" s="20" t="e">
        <f>K16</f>
        <v>#DIV/0!</v>
      </c>
      <c r="M37" s="428" t="e">
        <f>K37*C37</f>
        <v>#DIV/0!</v>
      </c>
      <c r="N37" s="428"/>
      <c r="O37" s="20" t="e">
        <f>O16</f>
        <v>#DIV/0!</v>
      </c>
      <c r="Q37" s="428" t="e">
        <f>O37*C37</f>
        <v>#DIV/0!</v>
      </c>
      <c r="R37" s="428"/>
      <c r="S37" s="20" t="e">
        <f>S16</f>
        <v>#DIV/0!</v>
      </c>
      <c r="U37" s="428" t="e">
        <f>S37*C37</f>
        <v>#DIV/0!</v>
      </c>
      <c r="V37" s="409"/>
      <c r="W37" s="378"/>
      <c r="X37" s="410"/>
      <c r="Y37" s="410"/>
      <c r="Z37" s="409"/>
      <c r="AA37" s="409"/>
      <c r="AB37" s="48"/>
      <c r="AC37" s="48"/>
      <c r="AD37" s="48"/>
      <c r="AE37" s="48"/>
      <c r="AF37" s="376"/>
      <c r="AG37" s="376"/>
      <c r="AH37" s="378"/>
      <c r="AI37" s="378"/>
      <c r="AJ37" s="382"/>
      <c r="AK37" s="378"/>
      <c r="AL37" s="409"/>
      <c r="AM37" s="409"/>
      <c r="AN37" s="409"/>
      <c r="AO37" s="409"/>
      <c r="AP37" s="409"/>
      <c r="AR37" s="431"/>
    </row>
    <row r="38" spans="1:44" hidden="1">
      <c r="A38" s="411" t="s">
        <v>336</v>
      </c>
      <c r="C38" s="427">
        <f>'[7]Rate Design Work eff 10-14-16'!C37</f>
        <v>0</v>
      </c>
      <c r="D38" s="20">
        <f>'[7]Rate Design Work eff 9-15-17'!D37</f>
        <v>43.21</v>
      </c>
      <c r="F38" s="428">
        <f>D38*C38</f>
        <v>0</v>
      </c>
      <c r="G38" s="20">
        <f>$G$17</f>
        <v>44.25</v>
      </c>
      <c r="I38" s="428">
        <f>(G38*$C38)</f>
        <v>0</v>
      </c>
      <c r="J38" s="428"/>
      <c r="K38" s="20" t="e">
        <f>K17</f>
        <v>#DIV/0!</v>
      </c>
      <c r="M38" s="428" t="e">
        <f>K38*C38</f>
        <v>#DIV/0!</v>
      </c>
      <c r="N38" s="428"/>
      <c r="O38" s="20" t="e">
        <f>O17</f>
        <v>#DIV/0!</v>
      </c>
      <c r="Q38" s="428" t="e">
        <f>O38*C38</f>
        <v>#DIV/0!</v>
      </c>
      <c r="R38" s="428"/>
      <c r="S38" s="20" t="e">
        <f>S17</f>
        <v>#DIV/0!</v>
      </c>
      <c r="U38" s="428" t="e">
        <f>S38*C38</f>
        <v>#DIV/0!</v>
      </c>
      <c r="V38" s="409"/>
      <c r="W38" s="378"/>
      <c r="X38" s="410"/>
      <c r="Y38" s="410"/>
      <c r="Z38" s="409"/>
      <c r="AA38" s="409"/>
      <c r="AB38" s="48"/>
      <c r="AC38" s="48"/>
      <c r="AD38" s="48"/>
      <c r="AE38" s="48"/>
      <c r="AF38" s="376"/>
      <c r="AG38" s="376"/>
      <c r="AH38" s="378"/>
      <c r="AI38" s="378"/>
      <c r="AJ38" s="382"/>
      <c r="AK38" s="378"/>
      <c r="AL38" s="409"/>
      <c r="AM38" s="409"/>
      <c r="AN38" s="409"/>
      <c r="AO38" s="409"/>
      <c r="AP38" s="409"/>
      <c r="AR38" s="431"/>
    </row>
    <row r="39" spans="1:44" hidden="1">
      <c r="A39" s="411" t="s">
        <v>337</v>
      </c>
      <c r="C39" s="427"/>
      <c r="D39" s="20"/>
      <c r="F39" s="428"/>
      <c r="G39" s="20"/>
      <c r="I39" s="428"/>
      <c r="J39" s="428"/>
      <c r="K39" s="20"/>
      <c r="M39" s="428"/>
      <c r="N39" s="428"/>
      <c r="O39" s="20"/>
      <c r="Q39" s="428"/>
      <c r="R39" s="428"/>
      <c r="S39" s="20"/>
      <c r="U39" s="428"/>
      <c r="V39" s="409"/>
      <c r="W39" s="378"/>
      <c r="X39" s="410"/>
      <c r="Y39" s="410"/>
      <c r="Z39" s="409"/>
      <c r="AA39" s="409"/>
      <c r="AB39" s="48"/>
      <c r="AC39" s="48"/>
      <c r="AD39" s="48"/>
      <c r="AE39" s="48"/>
      <c r="AF39" s="376"/>
      <c r="AG39" s="376"/>
      <c r="AH39" s="378"/>
      <c r="AI39" s="378"/>
      <c r="AJ39" s="382"/>
      <c r="AK39" s="378"/>
      <c r="AL39" s="409"/>
      <c r="AM39" s="409"/>
      <c r="AN39" s="409"/>
      <c r="AO39" s="409"/>
      <c r="AP39" s="409"/>
      <c r="AR39" s="431"/>
    </row>
    <row r="40" spans="1:44" hidden="1">
      <c r="A40" s="411" t="s">
        <v>338</v>
      </c>
      <c r="C40" s="427">
        <f>'[7]Rate Design Work eff 10-14-16'!C39</f>
        <v>815.26657972914199</v>
      </c>
      <c r="D40" s="20">
        <f>'[7]Rate Design Work eff 9-15-17'!D39</f>
        <v>12.48</v>
      </c>
      <c r="F40" s="428">
        <f>D40*C40</f>
        <v>10174.526915019693</v>
      </c>
      <c r="G40" s="20">
        <f>$G$19</f>
        <v>12.77</v>
      </c>
      <c r="I40" s="428">
        <f>(G40*$C40)</f>
        <v>10410.954223141143</v>
      </c>
      <c r="J40" s="428"/>
      <c r="K40" s="20" t="e">
        <f>K19</f>
        <v>#DIV/0!</v>
      </c>
      <c r="M40" s="428" t="e">
        <f>K40*C40</f>
        <v>#DIV/0!</v>
      </c>
      <c r="N40" s="428"/>
      <c r="O40" s="20" t="e">
        <f>O19</f>
        <v>#DIV/0!</v>
      </c>
      <c r="Q40" s="428" t="e">
        <f>O40*C40</f>
        <v>#DIV/0!</v>
      </c>
      <c r="R40" s="428"/>
      <c r="S40" s="20" t="e">
        <f>S19</f>
        <v>#DIV/0!</v>
      </c>
      <c r="U40" s="428" t="e">
        <f>S40*C40</f>
        <v>#DIV/0!</v>
      </c>
      <c r="V40" s="409"/>
      <c r="W40" s="378"/>
      <c r="X40" s="410"/>
      <c r="Y40" s="410"/>
      <c r="Z40" s="409"/>
      <c r="AA40" s="409"/>
      <c r="AB40" s="48"/>
      <c r="AC40" s="48"/>
      <c r="AD40" s="48"/>
      <c r="AE40" s="48"/>
      <c r="AF40" s="376"/>
      <c r="AG40" s="376"/>
      <c r="AH40" s="378"/>
      <c r="AI40" s="378"/>
      <c r="AJ40" s="382"/>
      <c r="AK40" s="378"/>
      <c r="AL40" s="409"/>
      <c r="AM40" s="409"/>
      <c r="AN40" s="409"/>
      <c r="AO40" s="409"/>
      <c r="AP40" s="409"/>
      <c r="AR40" s="431"/>
    </row>
    <row r="41" spans="1:44" hidden="1">
      <c r="A41" s="411" t="s">
        <v>339</v>
      </c>
      <c r="C41" s="427">
        <f>'[7]Rate Design Work eff 10-14-16'!C40</f>
        <v>197.43500610479001</v>
      </c>
      <c r="D41" s="20">
        <f>'[7]Rate Design Work eff 9-15-17'!D40</f>
        <v>18.329999999999998</v>
      </c>
      <c r="F41" s="428">
        <f>D41*C41</f>
        <v>3618.9836619008006</v>
      </c>
      <c r="G41" s="20">
        <f>$G$20</f>
        <v>18.759999999999998</v>
      </c>
      <c r="I41" s="428">
        <f>(G41*$C41)</f>
        <v>3703.8807145258602</v>
      </c>
      <c r="J41" s="428"/>
      <c r="K41" s="20" t="e">
        <f>K20</f>
        <v>#DIV/0!</v>
      </c>
      <c r="M41" s="428" t="e">
        <f>K41*C41</f>
        <v>#DIV/0!</v>
      </c>
      <c r="N41" s="428"/>
      <c r="O41" s="20" t="e">
        <f>O20</f>
        <v>#DIV/0!</v>
      </c>
      <c r="Q41" s="428" t="e">
        <f>O41*C41</f>
        <v>#DIV/0!</v>
      </c>
      <c r="R41" s="428"/>
      <c r="S41" s="20" t="e">
        <f>S20</f>
        <v>#DIV/0!</v>
      </c>
      <c r="U41" s="428" t="e">
        <f>S41*C41</f>
        <v>#DIV/0!</v>
      </c>
      <c r="V41" s="409"/>
      <c r="W41" s="378"/>
      <c r="X41" s="410"/>
      <c r="Y41" s="410"/>
      <c r="Z41" s="409"/>
      <c r="AA41" s="409"/>
      <c r="AB41" s="48"/>
      <c r="AC41" s="48"/>
      <c r="AD41" s="48"/>
      <c r="AE41" s="48"/>
      <c r="AF41" s="376"/>
      <c r="AG41" s="376"/>
      <c r="AH41" s="378"/>
      <c r="AI41" s="378"/>
      <c r="AJ41" s="382"/>
      <c r="AK41" s="378"/>
      <c r="AL41" s="409"/>
      <c r="AM41" s="409"/>
      <c r="AN41" s="409"/>
      <c r="AO41" s="409"/>
      <c r="AP41" s="409"/>
      <c r="AR41" s="431"/>
    </row>
    <row r="42" spans="1:44" hidden="1">
      <c r="A42" s="411" t="s">
        <v>340</v>
      </c>
      <c r="C42" s="427">
        <f>'[7]Rate Design Work eff 10-14-16'!C41</f>
        <v>12.0001539348952</v>
      </c>
      <c r="D42" s="20">
        <f>'[7]Rate Design Work eff 9-15-17'!D41</f>
        <v>29.57</v>
      </c>
      <c r="F42" s="428">
        <f>D42*C42</f>
        <v>354.84455185485109</v>
      </c>
      <c r="G42" s="20">
        <f>$G$21</f>
        <v>30.28</v>
      </c>
      <c r="I42" s="428">
        <f>(G42*$C42)</f>
        <v>363.36466114862668</v>
      </c>
      <c r="J42" s="428"/>
      <c r="K42" s="20" t="e">
        <f>K21</f>
        <v>#DIV/0!</v>
      </c>
      <c r="M42" s="428" t="e">
        <f>K42*C42</f>
        <v>#DIV/0!</v>
      </c>
      <c r="N42" s="428"/>
      <c r="O42" s="20" t="e">
        <f>O21</f>
        <v>#DIV/0!</v>
      </c>
      <c r="Q42" s="428" t="e">
        <f>O42*C42</f>
        <v>#DIV/0!</v>
      </c>
      <c r="R42" s="428"/>
      <c r="S42" s="20" t="e">
        <f>S21</f>
        <v>#DIV/0!</v>
      </c>
      <c r="U42" s="428" t="e">
        <f>S42*C42</f>
        <v>#DIV/0!</v>
      </c>
      <c r="V42" s="409"/>
      <c r="W42" s="378"/>
      <c r="X42" s="410"/>
      <c r="Y42" s="410"/>
      <c r="Z42" s="409"/>
      <c r="AA42" s="409"/>
      <c r="AB42" s="48"/>
      <c r="AC42" s="48"/>
      <c r="AD42" s="48"/>
      <c r="AE42" s="48"/>
      <c r="AF42" s="376"/>
      <c r="AG42" s="376"/>
      <c r="AH42" s="378"/>
      <c r="AI42" s="378"/>
      <c r="AJ42" s="382"/>
      <c r="AK42" s="378"/>
      <c r="AL42" s="409"/>
      <c r="AM42" s="409"/>
      <c r="AN42" s="409"/>
      <c r="AO42" s="409"/>
      <c r="AP42" s="409"/>
      <c r="AR42" s="431"/>
    </row>
    <row r="43" spans="1:44" hidden="1">
      <c r="A43" s="411" t="s">
        <v>341</v>
      </c>
      <c r="C43" s="427">
        <f>'[7]Rate Design Work eff 10-14-16'!C42</f>
        <v>105.16961673026219</v>
      </c>
      <c r="D43" s="20">
        <f>'[7]Rate Design Work eff 9-15-17'!D42</f>
        <v>1</v>
      </c>
      <c r="E43" s="409"/>
      <c r="F43" s="428">
        <f>D43*C43</f>
        <v>105.16961673026219</v>
      </c>
      <c r="G43" s="24">
        <f>$G$22</f>
        <v>1</v>
      </c>
      <c r="H43" s="409"/>
      <c r="I43" s="428">
        <f>(G43*$C43)</f>
        <v>105.16961673026219</v>
      </c>
      <c r="J43" s="428"/>
      <c r="K43" s="20">
        <f>K22</f>
        <v>1</v>
      </c>
      <c r="L43" s="409"/>
      <c r="M43" s="428">
        <f>K43*C43</f>
        <v>105.16961673026219</v>
      </c>
      <c r="N43" s="428"/>
      <c r="O43" s="20" t="str">
        <f>O22</f>
        <v xml:space="preserve"> </v>
      </c>
      <c r="P43" s="409"/>
      <c r="Q43" s="428">
        <f>O43*C43</f>
        <v>0</v>
      </c>
      <c r="R43" s="428"/>
      <c r="S43" s="20" t="str">
        <f>S22</f>
        <v xml:space="preserve"> </v>
      </c>
      <c r="T43" s="409"/>
      <c r="U43" s="428">
        <f>S43*C43</f>
        <v>0</v>
      </c>
      <c r="V43" s="376"/>
      <c r="W43" s="378"/>
      <c r="X43" s="410"/>
      <c r="Y43" s="410"/>
      <c r="Z43" s="409"/>
      <c r="AA43" s="409"/>
      <c r="AB43" s="376"/>
      <c r="AC43" s="376"/>
      <c r="AD43" s="376"/>
      <c r="AE43" s="376"/>
      <c r="AF43" s="376"/>
      <c r="AG43" s="376"/>
      <c r="AH43" s="378"/>
      <c r="AI43" s="378"/>
      <c r="AJ43" s="378"/>
      <c r="AK43" s="378"/>
      <c r="AL43" s="409"/>
      <c r="AM43" s="409"/>
      <c r="AN43" s="409"/>
      <c r="AO43" s="409"/>
      <c r="AP43" s="409"/>
      <c r="AR43" s="431"/>
    </row>
    <row r="44" spans="1:44" s="26" customFormat="1" hidden="1">
      <c r="A44" s="25" t="s">
        <v>346</v>
      </c>
      <c r="C44" s="27">
        <f>C46</f>
        <v>1033526</v>
      </c>
      <c r="D44" s="20">
        <f>'[7]Rate Design Work eff 9-15-17'!D43</f>
        <v>0</v>
      </c>
      <c r="E44" s="28"/>
      <c r="F44" s="29"/>
      <c r="G44" s="30">
        <f>G23</f>
        <v>0</v>
      </c>
      <c r="H44" s="31" t="s">
        <v>15</v>
      </c>
      <c r="I44" s="29">
        <f>G44*C44/100</f>
        <v>0</v>
      </c>
      <c r="J44" s="29"/>
      <c r="K44" s="30" t="str">
        <f>K23</f>
        <v xml:space="preserve"> </v>
      </c>
      <c r="L44" s="31" t="s">
        <v>15</v>
      </c>
      <c r="M44" s="29">
        <f>K44*C44</f>
        <v>0</v>
      </c>
      <c r="N44" s="29"/>
      <c r="O44" s="30" t="str">
        <f>O23</f>
        <v xml:space="preserve"> </v>
      </c>
      <c r="P44" s="31" t="s">
        <v>15</v>
      </c>
      <c r="Q44" s="428">
        <f>O44*C44</f>
        <v>0</v>
      </c>
      <c r="R44" s="29"/>
      <c r="S44" s="30">
        <f>S23</f>
        <v>0</v>
      </c>
      <c r="T44" s="31" t="s">
        <v>15</v>
      </c>
      <c r="U44" s="29">
        <f>S44*C44/100</f>
        <v>0</v>
      </c>
      <c r="W44" s="22"/>
      <c r="Z44" s="33"/>
      <c r="AA44" s="33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R44" s="32"/>
    </row>
    <row r="45" spans="1:44" hidden="1">
      <c r="A45" s="411" t="s">
        <v>17</v>
      </c>
      <c r="C45" s="427">
        <f>'[7]Rate Design Work eff 10-14-16'!C44</f>
        <v>13372</v>
      </c>
      <c r="D45" s="20"/>
      <c r="F45" s="428"/>
      <c r="G45" s="20"/>
      <c r="I45" s="428"/>
      <c r="J45" s="428"/>
      <c r="K45" s="20"/>
      <c r="M45" s="428"/>
      <c r="N45" s="428"/>
      <c r="O45" s="20"/>
      <c r="Q45" s="428"/>
      <c r="R45" s="428"/>
      <c r="S45" s="20"/>
      <c r="U45" s="428"/>
      <c r="V45" s="376"/>
      <c r="W45" s="376"/>
      <c r="X45" s="376"/>
      <c r="Y45" s="376"/>
      <c r="Z45" s="376"/>
      <c r="AA45" s="376"/>
      <c r="AB45" s="376"/>
      <c r="AC45" s="376"/>
      <c r="AD45" s="376"/>
      <c r="AE45" s="376"/>
      <c r="AF45" s="376"/>
      <c r="AG45" s="376"/>
      <c r="AH45" s="383"/>
      <c r="AI45" s="376"/>
      <c r="AJ45" s="376"/>
      <c r="AK45" s="376"/>
      <c r="AL45" s="409"/>
      <c r="AM45" s="409"/>
      <c r="AN45" s="409"/>
      <c r="AO45" s="409"/>
      <c r="AP45" s="409"/>
      <c r="AR45" s="431"/>
    </row>
    <row r="46" spans="1:44" hidden="1">
      <c r="A46" s="411" t="s">
        <v>343</v>
      </c>
      <c r="C46" s="427">
        <f>'[7]Rate Design Work eff 10-14-16'!C45</f>
        <v>1033526</v>
      </c>
      <c r="D46" s="24"/>
      <c r="E46" s="409"/>
      <c r="F46" s="436">
        <f>SUM(F36:F43)</f>
        <v>155145.75784133942</v>
      </c>
      <c r="G46" s="24"/>
      <c r="H46" s="409"/>
      <c r="I46" s="436">
        <f>SUM(I36:I44)</f>
        <v>158810.65583634417</v>
      </c>
      <c r="J46" s="436"/>
      <c r="K46" s="24"/>
      <c r="L46" s="409"/>
      <c r="M46" s="436" t="e">
        <f>SUM(M36:M44)</f>
        <v>#DIV/0!</v>
      </c>
      <c r="N46" s="436"/>
      <c r="O46" s="24"/>
      <c r="P46" s="409"/>
      <c r="Q46" s="436" t="e">
        <f>SUM(Q36:Q44)</f>
        <v>#DIV/0!</v>
      </c>
      <c r="R46" s="436"/>
      <c r="S46" s="24"/>
      <c r="T46" s="409"/>
      <c r="U46" s="436" t="e">
        <f>SUM(U36:U44)</f>
        <v>#DIV/0!</v>
      </c>
      <c r="V46" s="376"/>
      <c r="W46" s="48"/>
      <c r="X46" s="376"/>
      <c r="Y46" s="376"/>
      <c r="Z46" s="409"/>
      <c r="AA46" s="409"/>
      <c r="AB46" s="409"/>
      <c r="AC46" s="409"/>
      <c r="AD46" s="409"/>
      <c r="AE46" s="409"/>
      <c r="AF46" s="409"/>
      <c r="AG46" s="376"/>
      <c r="AH46" s="376"/>
      <c r="AI46" s="376"/>
      <c r="AJ46" s="376"/>
      <c r="AK46" s="376"/>
      <c r="AL46" s="409"/>
      <c r="AM46" s="409"/>
      <c r="AN46" s="409"/>
      <c r="AO46" s="409"/>
      <c r="AP46" s="409"/>
      <c r="AR46" s="431"/>
    </row>
    <row r="47" spans="1:44" hidden="1">
      <c r="A47" s="411" t="s">
        <v>18</v>
      </c>
      <c r="C47" s="427">
        <f>'[7]Table 2'!H21</f>
        <v>13388.012256127642</v>
      </c>
      <c r="D47" s="24"/>
      <c r="E47" s="409"/>
      <c r="F47" s="436">
        <f>'[7]Table 3'!E21</f>
        <v>2236.7857072807878</v>
      </c>
      <c r="G47" s="24"/>
      <c r="H47" s="409"/>
      <c r="I47" s="436">
        <f>F47</f>
        <v>2236.7857072807878</v>
      </c>
      <c r="J47" s="436"/>
      <c r="K47" s="24"/>
      <c r="L47" s="409"/>
      <c r="M47" s="436" t="e">
        <f>M26/I26*I47</f>
        <v>#DIV/0!</v>
      </c>
      <c r="N47" s="436"/>
      <c r="O47" s="24"/>
      <c r="P47" s="409"/>
      <c r="Q47" s="436" t="e">
        <f>Q26/I26*I47</f>
        <v>#DIV/0!</v>
      </c>
      <c r="R47" s="436"/>
      <c r="S47" s="24"/>
      <c r="T47" s="409"/>
      <c r="U47" s="436" t="e">
        <f>U26/I26*I47</f>
        <v>#DIV/0!</v>
      </c>
      <c r="V47" s="49"/>
      <c r="W47" s="48"/>
      <c r="X47" s="376"/>
      <c r="Y47" s="376"/>
      <c r="Z47" s="376"/>
      <c r="AA47" s="376"/>
      <c r="AB47" s="380"/>
      <c r="AC47" s="380"/>
      <c r="AD47" s="380"/>
      <c r="AE47" s="380"/>
      <c r="AF47" s="378"/>
      <c r="AG47" s="376"/>
      <c r="AH47" s="376"/>
      <c r="AI47" s="376"/>
      <c r="AJ47" s="376"/>
      <c r="AK47" s="376"/>
      <c r="AL47" s="409"/>
      <c r="AM47" s="409"/>
      <c r="AN47" s="409"/>
      <c r="AO47" s="409"/>
      <c r="AP47" s="409"/>
      <c r="AR47" s="431"/>
    </row>
    <row r="48" spans="1:44" ht="16.5" hidden="1" thickBot="1">
      <c r="A48" s="411" t="s">
        <v>19</v>
      </c>
      <c r="C48" s="441">
        <f>C46+C47</f>
        <v>1046914.0122561277</v>
      </c>
      <c r="D48" s="442"/>
      <c r="E48" s="443"/>
      <c r="F48" s="443">
        <f>F46+F47</f>
        <v>157382.54354862022</v>
      </c>
      <c r="G48" s="442"/>
      <c r="H48" s="443"/>
      <c r="I48" s="443">
        <f>I46+I47</f>
        <v>161047.44154362497</v>
      </c>
      <c r="J48" s="438"/>
      <c r="K48" s="442"/>
      <c r="L48" s="443"/>
      <c r="M48" s="443" t="e">
        <f>M46+M47</f>
        <v>#DIV/0!</v>
      </c>
      <c r="N48" s="442"/>
      <c r="O48" s="442"/>
      <c r="P48" s="443"/>
      <c r="Q48" s="443" t="e">
        <f>Q46+Q47</f>
        <v>#DIV/0!</v>
      </c>
      <c r="R48" s="442"/>
      <c r="S48" s="442"/>
      <c r="T48" s="443"/>
      <c r="U48" s="443" t="e">
        <f>U46+U47</f>
        <v>#DIV/0!</v>
      </c>
      <c r="V48" s="50"/>
      <c r="W48" s="51"/>
      <c r="X48" s="376"/>
      <c r="Y48" s="376"/>
      <c r="Z48" s="376"/>
      <c r="AA48" s="376"/>
      <c r="AB48" s="376"/>
      <c r="AC48" s="376"/>
      <c r="AD48" s="376"/>
      <c r="AE48" s="376"/>
      <c r="AF48" s="376"/>
      <c r="AG48" s="376"/>
      <c r="AH48" s="376"/>
      <c r="AI48" s="376"/>
      <c r="AJ48" s="376"/>
      <c r="AK48" s="376"/>
      <c r="AL48" s="409"/>
      <c r="AM48" s="409"/>
      <c r="AN48" s="409"/>
      <c r="AO48" s="409"/>
      <c r="AP48" s="409"/>
      <c r="AR48" s="431"/>
    </row>
    <row r="49" spans="1:44" hidden="1">
      <c r="C49" s="451"/>
      <c r="D49" s="439" t="s">
        <v>14</v>
      </c>
      <c r="E49" s="451"/>
      <c r="F49" s="426"/>
      <c r="G49" s="452" t="s">
        <v>14</v>
      </c>
      <c r="H49" s="451"/>
      <c r="I49" s="428" t="s">
        <v>14</v>
      </c>
      <c r="J49" s="428"/>
      <c r="K49" s="452" t="s">
        <v>14</v>
      </c>
      <c r="L49" s="451"/>
      <c r="M49" s="428" t="s">
        <v>14</v>
      </c>
      <c r="N49" s="428"/>
      <c r="O49" s="452" t="s">
        <v>14</v>
      </c>
      <c r="P49" s="451"/>
      <c r="Q49" s="428" t="s">
        <v>14</v>
      </c>
      <c r="R49" s="428"/>
      <c r="S49" s="452" t="s">
        <v>14</v>
      </c>
      <c r="T49" s="451"/>
      <c r="U49" s="428" t="s">
        <v>14</v>
      </c>
      <c r="V49" s="409"/>
      <c r="W49" s="410"/>
      <c r="X49" s="410"/>
      <c r="Y49" s="410"/>
      <c r="Z49" s="409"/>
      <c r="AA49" s="409"/>
      <c r="AB49" s="409"/>
      <c r="AC49" s="409"/>
      <c r="AD49" s="409"/>
      <c r="AE49" s="409"/>
      <c r="AF49" s="409"/>
      <c r="AG49" s="376"/>
      <c r="AH49" s="376"/>
      <c r="AI49" s="376"/>
      <c r="AJ49" s="376"/>
      <c r="AK49" s="376"/>
      <c r="AL49" s="409"/>
      <c r="AM49" s="409"/>
      <c r="AN49" s="409"/>
      <c r="AO49" s="409"/>
      <c r="AP49" s="409"/>
      <c r="AR49" s="431"/>
    </row>
    <row r="50" spans="1:44" hidden="1">
      <c r="A50" s="425" t="s">
        <v>331</v>
      </c>
      <c r="F50" s="426"/>
      <c r="V50" s="409"/>
      <c r="W50" s="410"/>
      <c r="X50" s="410"/>
      <c r="Y50" s="410"/>
      <c r="Z50" s="409"/>
      <c r="AA50" s="409"/>
      <c r="AB50" s="409"/>
      <c r="AC50" s="409"/>
      <c r="AD50" s="409"/>
      <c r="AE50" s="409"/>
      <c r="AF50" s="409"/>
      <c r="AG50" s="376"/>
      <c r="AH50" s="376"/>
      <c r="AI50" s="376"/>
      <c r="AJ50" s="376"/>
      <c r="AK50" s="376"/>
      <c r="AL50" s="409"/>
      <c r="AM50" s="409"/>
      <c r="AN50" s="409"/>
      <c r="AO50" s="409"/>
      <c r="AP50" s="409"/>
      <c r="AR50" s="431"/>
    </row>
    <row r="51" spans="1:44" hidden="1">
      <c r="A51" s="411" t="s">
        <v>347</v>
      </c>
      <c r="F51" s="42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  <c r="AL51" s="409"/>
      <c r="AM51" s="409"/>
      <c r="AN51" s="409"/>
      <c r="AO51" s="409"/>
      <c r="AP51" s="409"/>
      <c r="AR51" s="431"/>
    </row>
    <row r="52" spans="1:44" hidden="1">
      <c r="F52" s="42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409"/>
      <c r="AM52" s="409"/>
      <c r="AN52" s="409"/>
      <c r="AO52" s="409"/>
      <c r="AP52" s="409"/>
      <c r="AR52" s="431"/>
    </row>
    <row r="53" spans="1:44" hidden="1">
      <c r="A53" s="411" t="s">
        <v>333</v>
      </c>
      <c r="F53" s="426"/>
      <c r="V53" s="376"/>
      <c r="W53" s="376"/>
      <c r="X53" s="410"/>
      <c r="Y53" s="410"/>
      <c r="Z53" s="457"/>
      <c r="AA53" s="457"/>
      <c r="AB53" s="377"/>
      <c r="AC53" s="377"/>
      <c r="AD53" s="377"/>
      <c r="AE53" s="377"/>
      <c r="AF53" s="378"/>
      <c r="AG53" s="379"/>
      <c r="AH53" s="376"/>
      <c r="AI53" s="376"/>
      <c r="AJ53" s="376"/>
      <c r="AK53" s="376"/>
      <c r="AL53" s="409"/>
      <c r="AM53" s="409"/>
      <c r="AN53" s="409"/>
      <c r="AO53" s="409"/>
      <c r="AP53" s="409"/>
      <c r="AR53" s="431"/>
    </row>
    <row r="54" spans="1:44" hidden="1">
      <c r="A54" s="411" t="s">
        <v>334</v>
      </c>
      <c r="C54" s="427">
        <f>'[7]Rate Design Work eff 10-14-16'!C53</f>
        <v>13565.461216694168</v>
      </c>
      <c r="D54" s="20">
        <f>'[7]Rate Design Work eff 9-15-17'!D53</f>
        <v>10.98</v>
      </c>
      <c r="F54" s="428">
        <f>D54*C54</f>
        <v>148948.76415930197</v>
      </c>
      <c r="G54" s="20">
        <f>$G$15</f>
        <v>11.24</v>
      </c>
      <c r="I54" s="428">
        <f t="shared" ref="I54:I56" si="1">(G54*$C54)</f>
        <v>152475.78407564244</v>
      </c>
      <c r="J54" s="428"/>
      <c r="K54" s="20" t="e">
        <f>K15</f>
        <v>#DIV/0!</v>
      </c>
      <c r="M54" s="428" t="e">
        <f t="shared" ref="M54:M56" si="2">(K54*$C54)</f>
        <v>#DIV/0!</v>
      </c>
      <c r="N54" s="428"/>
      <c r="O54" s="20" t="e">
        <f>O15</f>
        <v>#DIV/0!</v>
      </c>
      <c r="Q54" s="428" t="e">
        <f t="shared" ref="Q54:Q56" si="3">(O54*$C54)</f>
        <v>#DIV/0!</v>
      </c>
      <c r="R54" s="428"/>
      <c r="S54" s="20" t="e">
        <f>S15</f>
        <v>#DIV/0!</v>
      </c>
      <c r="U54" s="428" t="e">
        <f t="shared" ref="U54:U56" si="4">(S54*$C54)</f>
        <v>#DIV/0!</v>
      </c>
      <c r="V54" s="409"/>
      <c r="W54" s="378"/>
      <c r="X54" s="410"/>
      <c r="Y54" s="410"/>
      <c r="Z54" s="376"/>
      <c r="AA54" s="376"/>
      <c r="AB54" s="380"/>
      <c r="AC54" s="380"/>
      <c r="AD54" s="380"/>
      <c r="AE54" s="380"/>
      <c r="AF54" s="381"/>
      <c r="AG54" s="376"/>
      <c r="AH54" s="378"/>
      <c r="AI54" s="378"/>
      <c r="AJ54" s="382"/>
      <c r="AK54" s="378"/>
      <c r="AL54" s="409"/>
      <c r="AM54" s="409"/>
      <c r="AN54" s="409"/>
      <c r="AO54" s="409"/>
      <c r="AP54" s="409"/>
      <c r="AR54" s="431"/>
    </row>
    <row r="55" spans="1:44" hidden="1">
      <c r="A55" s="411" t="s">
        <v>335</v>
      </c>
      <c r="C55" s="427">
        <f>'[7]Rate Design Work eff 10-14-16'!C54</f>
        <v>3532.598813033077</v>
      </c>
      <c r="D55" s="20">
        <f>'[7]Rate Design Work eff 9-15-17'!D54</f>
        <v>20.88</v>
      </c>
      <c r="F55" s="428">
        <f>D55*C55</f>
        <v>73760.663216130648</v>
      </c>
      <c r="G55" s="20">
        <f>$G$16</f>
        <v>21.369999999999997</v>
      </c>
      <c r="I55" s="428">
        <f t="shared" si="1"/>
        <v>75491.63663451685</v>
      </c>
      <c r="J55" s="428"/>
      <c r="K55" s="20" t="e">
        <f>K16</f>
        <v>#DIV/0!</v>
      </c>
      <c r="M55" s="428" t="e">
        <f t="shared" si="2"/>
        <v>#DIV/0!</v>
      </c>
      <c r="N55" s="428"/>
      <c r="O55" s="20" t="e">
        <f>O16</f>
        <v>#DIV/0!</v>
      </c>
      <c r="Q55" s="428" t="e">
        <f t="shared" si="3"/>
        <v>#DIV/0!</v>
      </c>
      <c r="R55" s="428"/>
      <c r="S55" s="20" t="e">
        <f>S16</f>
        <v>#DIV/0!</v>
      </c>
      <c r="U55" s="428" t="e">
        <f t="shared" si="4"/>
        <v>#DIV/0!</v>
      </c>
      <c r="V55" s="409"/>
      <c r="W55" s="378"/>
      <c r="X55" s="410"/>
      <c r="Y55" s="410"/>
      <c r="Z55" s="409"/>
      <c r="AA55" s="409"/>
      <c r="AB55" s="48"/>
      <c r="AC55" s="48"/>
      <c r="AD55" s="48"/>
      <c r="AE55" s="48"/>
      <c r="AF55" s="376"/>
      <c r="AG55" s="376"/>
      <c r="AH55" s="378"/>
      <c r="AI55" s="378"/>
      <c r="AJ55" s="382"/>
      <c r="AK55" s="378"/>
      <c r="AL55" s="409"/>
      <c r="AM55" s="409"/>
      <c r="AN55" s="409"/>
      <c r="AO55" s="409"/>
      <c r="AP55" s="409"/>
      <c r="AR55" s="431"/>
    </row>
    <row r="56" spans="1:44" hidden="1">
      <c r="A56" s="411" t="s">
        <v>336</v>
      </c>
      <c r="C56" s="427">
        <f>'[7]Rate Design Work eff 10-14-16'!C55</f>
        <v>489.16675699261128</v>
      </c>
      <c r="D56" s="20">
        <f>'[7]Rate Design Work eff 9-15-17'!D55</f>
        <v>43.21</v>
      </c>
      <c r="F56" s="428">
        <f>D56*C56</f>
        <v>21136.895569650733</v>
      </c>
      <c r="G56" s="20">
        <f>$G$17</f>
        <v>44.25</v>
      </c>
      <c r="I56" s="428">
        <f t="shared" si="1"/>
        <v>21645.628996923049</v>
      </c>
      <c r="J56" s="428"/>
      <c r="K56" s="20" t="e">
        <f>K17</f>
        <v>#DIV/0!</v>
      </c>
      <c r="M56" s="428" t="e">
        <f t="shared" si="2"/>
        <v>#DIV/0!</v>
      </c>
      <c r="N56" s="428"/>
      <c r="O56" s="20" t="e">
        <f>O17</f>
        <v>#DIV/0!</v>
      </c>
      <c r="Q56" s="428" t="e">
        <f t="shared" si="3"/>
        <v>#DIV/0!</v>
      </c>
      <c r="R56" s="428"/>
      <c r="S56" s="20" t="e">
        <f>S17</f>
        <v>#DIV/0!</v>
      </c>
      <c r="U56" s="428" t="e">
        <f t="shared" si="4"/>
        <v>#DIV/0!</v>
      </c>
      <c r="V56" s="409"/>
      <c r="W56" s="378"/>
      <c r="X56" s="410"/>
      <c r="Y56" s="410"/>
      <c r="Z56" s="409"/>
      <c r="AA56" s="409"/>
      <c r="AB56" s="48"/>
      <c r="AC56" s="48"/>
      <c r="AD56" s="48"/>
      <c r="AE56" s="48"/>
      <c r="AF56" s="376"/>
      <c r="AG56" s="376"/>
      <c r="AH56" s="378"/>
      <c r="AI56" s="378"/>
      <c r="AJ56" s="382"/>
      <c r="AK56" s="378"/>
      <c r="AL56" s="409"/>
      <c r="AM56" s="409"/>
      <c r="AN56" s="409"/>
      <c r="AO56" s="409"/>
      <c r="AP56" s="409"/>
      <c r="AR56" s="431"/>
    </row>
    <row r="57" spans="1:44" hidden="1">
      <c r="A57" s="411" t="s">
        <v>337</v>
      </c>
      <c r="C57" s="427"/>
      <c r="D57" s="20"/>
      <c r="F57" s="428"/>
      <c r="G57" s="20"/>
      <c r="I57" s="428"/>
      <c r="J57" s="428"/>
      <c r="K57" s="20"/>
      <c r="M57" s="428"/>
      <c r="N57" s="428"/>
      <c r="O57" s="20"/>
      <c r="Q57" s="428"/>
      <c r="R57" s="428"/>
      <c r="S57" s="20"/>
      <c r="U57" s="428"/>
      <c r="V57" s="409"/>
      <c r="W57" s="378"/>
      <c r="X57" s="410"/>
      <c r="Y57" s="410"/>
      <c r="Z57" s="409"/>
      <c r="AA57" s="409"/>
      <c r="AB57" s="48"/>
      <c r="AC57" s="48"/>
      <c r="AD57" s="48"/>
      <c r="AE57" s="48"/>
      <c r="AF57" s="376"/>
      <c r="AG57" s="376"/>
      <c r="AH57" s="378"/>
      <c r="AI57" s="378"/>
      <c r="AJ57" s="382"/>
      <c r="AK57" s="378"/>
      <c r="AL57" s="409"/>
      <c r="AM57" s="409"/>
      <c r="AN57" s="409"/>
      <c r="AO57" s="409"/>
      <c r="AP57" s="409"/>
      <c r="AR57" s="431"/>
    </row>
    <row r="58" spans="1:44" hidden="1">
      <c r="A58" s="411" t="s">
        <v>338</v>
      </c>
      <c r="C58" s="427">
        <f>'[7]Rate Design Work eff 10-14-16'!C57</f>
        <v>1191.3721888629</v>
      </c>
      <c r="D58" s="20">
        <f>'[7]Rate Design Work eff 9-15-17'!D57</f>
        <v>12.48</v>
      </c>
      <c r="F58" s="428">
        <f>D58*C58</f>
        <v>14868.324917008993</v>
      </c>
      <c r="G58" s="20">
        <f>$G$19</f>
        <v>12.77</v>
      </c>
      <c r="I58" s="428">
        <f t="shared" ref="I58:I61" si="5">(G58*$C58)</f>
        <v>15213.822851779232</v>
      </c>
      <c r="J58" s="428"/>
      <c r="K58" s="20" t="e">
        <f>K19</f>
        <v>#DIV/0!</v>
      </c>
      <c r="M58" s="428" t="e">
        <f t="shared" ref="M58:M61" si="6">(K58*$C58)</f>
        <v>#DIV/0!</v>
      </c>
      <c r="N58" s="428"/>
      <c r="O58" s="20" t="e">
        <f>O19</f>
        <v>#DIV/0!</v>
      </c>
      <c r="Q58" s="428" t="e">
        <f t="shared" ref="Q58:Q61" si="7">(O58*$C58)</f>
        <v>#DIV/0!</v>
      </c>
      <c r="R58" s="428"/>
      <c r="S58" s="20" t="e">
        <f>S19</f>
        <v>#DIV/0!</v>
      </c>
      <c r="U58" s="428" t="e">
        <f t="shared" ref="U58:U61" si="8">(S58*$C58)</f>
        <v>#DIV/0!</v>
      </c>
      <c r="V58" s="409"/>
      <c r="W58" s="378"/>
      <c r="X58" s="410"/>
      <c r="Y58" s="410"/>
      <c r="Z58" s="409"/>
      <c r="AA58" s="409"/>
      <c r="AB58" s="48"/>
      <c r="AC58" s="48"/>
      <c r="AD58" s="48"/>
      <c r="AE58" s="48"/>
      <c r="AF58" s="376"/>
      <c r="AG58" s="376"/>
      <c r="AH58" s="378"/>
      <c r="AI58" s="378"/>
      <c r="AJ58" s="382"/>
      <c r="AK58" s="378"/>
      <c r="AL58" s="409"/>
      <c r="AM58" s="409"/>
      <c r="AN58" s="409"/>
      <c r="AO58" s="409"/>
      <c r="AP58" s="409"/>
      <c r="AR58" s="431"/>
    </row>
    <row r="59" spans="1:44" hidden="1">
      <c r="A59" s="411" t="s">
        <v>339</v>
      </c>
      <c r="C59" s="427">
        <f>'[7]Rate Design Work eff 10-14-16'!C58</f>
        <v>1361.8043880047101</v>
      </c>
      <c r="D59" s="20">
        <f>'[7]Rate Design Work eff 9-15-17'!D58</f>
        <v>18.329999999999998</v>
      </c>
      <c r="F59" s="428">
        <f>D59*C59</f>
        <v>24961.874432126333</v>
      </c>
      <c r="G59" s="20">
        <f>$G$20</f>
        <v>18.759999999999998</v>
      </c>
      <c r="I59" s="428">
        <f t="shared" si="5"/>
        <v>25547.450318968356</v>
      </c>
      <c r="J59" s="428"/>
      <c r="K59" s="20" t="e">
        <f>K20</f>
        <v>#DIV/0!</v>
      </c>
      <c r="M59" s="428" t="e">
        <f t="shared" si="6"/>
        <v>#DIV/0!</v>
      </c>
      <c r="N59" s="428"/>
      <c r="O59" s="20" t="e">
        <f>O20</f>
        <v>#DIV/0!</v>
      </c>
      <c r="Q59" s="428" t="e">
        <f t="shared" si="7"/>
        <v>#DIV/0!</v>
      </c>
      <c r="R59" s="428"/>
      <c r="S59" s="20" t="e">
        <f>S20</f>
        <v>#DIV/0!</v>
      </c>
      <c r="U59" s="428" t="e">
        <f t="shared" si="8"/>
        <v>#DIV/0!</v>
      </c>
      <c r="V59" s="409"/>
      <c r="W59" s="378"/>
      <c r="X59" s="410"/>
      <c r="Y59" s="410"/>
      <c r="Z59" s="409"/>
      <c r="AA59" s="409"/>
      <c r="AB59" s="48"/>
      <c r="AC59" s="48"/>
      <c r="AD59" s="48"/>
      <c r="AE59" s="48"/>
      <c r="AF59" s="376"/>
      <c r="AG59" s="376"/>
      <c r="AH59" s="378"/>
      <c r="AI59" s="378"/>
      <c r="AJ59" s="382"/>
      <c r="AK59" s="378"/>
      <c r="AL59" s="409"/>
      <c r="AM59" s="409"/>
      <c r="AN59" s="409"/>
      <c r="AO59" s="409"/>
      <c r="AP59" s="409"/>
      <c r="AR59" s="431"/>
    </row>
    <row r="60" spans="1:44" hidden="1">
      <c r="A60" s="411" t="s">
        <v>340</v>
      </c>
      <c r="C60" s="427">
        <f>'[7]Rate Design Work eff 10-14-16'!C59</f>
        <v>503.93238412641102</v>
      </c>
      <c r="D60" s="20">
        <f>'[7]Rate Design Work eff 9-15-17'!D59</f>
        <v>29.57</v>
      </c>
      <c r="F60" s="428">
        <f>D60*C60</f>
        <v>14901.280598617974</v>
      </c>
      <c r="G60" s="20">
        <f>$G$21</f>
        <v>30.28</v>
      </c>
      <c r="I60" s="428">
        <f t="shared" si="5"/>
        <v>15259.072591347727</v>
      </c>
      <c r="J60" s="428"/>
      <c r="K60" s="20" t="e">
        <f>K21</f>
        <v>#DIV/0!</v>
      </c>
      <c r="M60" s="428" t="e">
        <f t="shared" si="6"/>
        <v>#DIV/0!</v>
      </c>
      <c r="N60" s="428"/>
      <c r="O60" s="20" t="e">
        <f>O21</f>
        <v>#DIV/0!</v>
      </c>
      <c r="Q60" s="428" t="e">
        <f t="shared" si="7"/>
        <v>#DIV/0!</v>
      </c>
      <c r="R60" s="428"/>
      <c r="S60" s="20" t="e">
        <f>S21</f>
        <v>#DIV/0!</v>
      </c>
      <c r="U60" s="428" t="e">
        <f t="shared" si="8"/>
        <v>#DIV/0!</v>
      </c>
      <c r="V60" s="409"/>
      <c r="W60" s="378"/>
      <c r="X60" s="410"/>
      <c r="Y60" s="410"/>
      <c r="Z60" s="409"/>
      <c r="AA60" s="409"/>
      <c r="AB60" s="48"/>
      <c r="AC60" s="48"/>
      <c r="AD60" s="48"/>
      <c r="AE60" s="48"/>
      <c r="AF60" s="376"/>
      <c r="AG60" s="376"/>
      <c r="AH60" s="378"/>
      <c r="AI60" s="378"/>
      <c r="AJ60" s="382"/>
      <c r="AK60" s="378"/>
      <c r="AL60" s="409"/>
      <c r="AM60" s="409"/>
      <c r="AN60" s="409"/>
      <c r="AO60" s="409"/>
      <c r="AP60" s="409"/>
      <c r="AR60" s="431"/>
    </row>
    <row r="61" spans="1:44" hidden="1">
      <c r="A61" s="411" t="s">
        <v>341</v>
      </c>
      <c r="C61" s="427">
        <f>'[7]Rate Design Work eff 10-14-16'!C60</f>
        <v>324.1657048160514</v>
      </c>
      <c r="D61" s="20">
        <f>'[7]Rate Design Work eff 9-15-17'!D60</f>
        <v>1</v>
      </c>
      <c r="E61" s="409"/>
      <c r="F61" s="428">
        <f>D61*C61</f>
        <v>324.1657048160514</v>
      </c>
      <c r="G61" s="24">
        <f>$G$22</f>
        <v>1</v>
      </c>
      <c r="H61" s="409"/>
      <c r="I61" s="428">
        <f t="shared" si="5"/>
        <v>324.1657048160514</v>
      </c>
      <c r="J61" s="428"/>
      <c r="K61" s="20">
        <f>K22</f>
        <v>1</v>
      </c>
      <c r="L61" s="409"/>
      <c r="M61" s="428">
        <f t="shared" si="6"/>
        <v>324.1657048160514</v>
      </c>
      <c r="N61" s="428"/>
      <c r="O61" s="20" t="str">
        <f>O22</f>
        <v xml:space="preserve"> </v>
      </c>
      <c r="P61" s="409"/>
      <c r="Q61" s="428">
        <f t="shared" si="7"/>
        <v>0</v>
      </c>
      <c r="R61" s="428"/>
      <c r="S61" s="20" t="str">
        <f>S22</f>
        <v xml:space="preserve"> </v>
      </c>
      <c r="T61" s="409"/>
      <c r="U61" s="428">
        <f t="shared" si="8"/>
        <v>0</v>
      </c>
      <c r="V61" s="376"/>
      <c r="W61" s="378"/>
      <c r="X61" s="410"/>
      <c r="Y61" s="410"/>
      <c r="Z61" s="409"/>
      <c r="AA61" s="409"/>
      <c r="AB61" s="376"/>
      <c r="AC61" s="376"/>
      <c r="AD61" s="376"/>
      <c r="AE61" s="376"/>
      <c r="AF61" s="376"/>
      <c r="AG61" s="376"/>
      <c r="AH61" s="378"/>
      <c r="AI61" s="378"/>
      <c r="AJ61" s="378"/>
      <c r="AK61" s="378"/>
      <c r="AL61" s="409"/>
      <c r="AM61" s="409"/>
      <c r="AN61" s="409"/>
      <c r="AO61" s="409"/>
      <c r="AP61" s="409"/>
      <c r="AR61" s="431"/>
    </row>
    <row r="62" spans="1:44" s="26" customFormat="1" hidden="1">
      <c r="A62" s="25" t="s">
        <v>346</v>
      </c>
      <c r="C62" s="27">
        <f>C64</f>
        <v>2083856</v>
      </c>
      <c r="D62" s="20">
        <f>'[7]Rate Design Work eff 9-15-17'!D61</f>
        <v>0</v>
      </c>
      <c r="E62" s="28"/>
      <c r="F62" s="29"/>
      <c r="G62" s="30">
        <f>G23</f>
        <v>0</v>
      </c>
      <c r="H62" s="31" t="s">
        <v>15</v>
      </c>
      <c r="I62" s="29">
        <f>G62*C62/100</f>
        <v>0</v>
      </c>
      <c r="J62" s="29"/>
      <c r="K62" s="30" t="str">
        <f>K23</f>
        <v xml:space="preserve"> </v>
      </c>
      <c r="L62" s="31" t="s">
        <v>15</v>
      </c>
      <c r="M62" s="29" t="e">
        <f>K62*#REF!/100</f>
        <v>#REF!</v>
      </c>
      <c r="N62" s="29"/>
      <c r="O62" s="30" t="str">
        <f>O23</f>
        <v xml:space="preserve"> </v>
      </c>
      <c r="P62" s="31" t="s">
        <v>15</v>
      </c>
      <c r="Q62" s="29">
        <f>O62*G62/100</f>
        <v>0</v>
      </c>
      <c r="R62" s="29"/>
      <c r="S62" s="30">
        <f>S23</f>
        <v>0</v>
      </c>
      <c r="T62" s="31" t="s">
        <v>15</v>
      </c>
      <c r="U62" s="29">
        <f>S62*C62/100</f>
        <v>0</v>
      </c>
      <c r="W62" s="22"/>
      <c r="Z62" s="33"/>
      <c r="AA62" s="33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R62" s="32"/>
    </row>
    <row r="63" spans="1:44" hidden="1">
      <c r="A63" s="411" t="s">
        <v>17</v>
      </c>
      <c r="C63" s="427">
        <f>'[7]Rate Design Work eff 10-14-16'!C62</f>
        <v>15518</v>
      </c>
      <c r="D63" s="20"/>
      <c r="F63" s="428"/>
      <c r="G63" s="20"/>
      <c r="I63" s="428"/>
      <c r="J63" s="428"/>
      <c r="K63" s="20"/>
      <c r="M63" s="428"/>
      <c r="N63" s="428"/>
      <c r="O63" s="20"/>
      <c r="Q63" s="428"/>
      <c r="R63" s="428"/>
      <c r="S63" s="20"/>
      <c r="U63" s="428"/>
      <c r="V63" s="376"/>
      <c r="W63" s="376"/>
      <c r="X63" s="376"/>
      <c r="Y63" s="376"/>
      <c r="Z63" s="376"/>
      <c r="AA63" s="376"/>
      <c r="AB63" s="376"/>
      <c r="AC63" s="376"/>
      <c r="AD63" s="376"/>
      <c r="AE63" s="376"/>
      <c r="AF63" s="376"/>
      <c r="AG63" s="376"/>
      <c r="AH63" s="383"/>
      <c r="AI63" s="376"/>
      <c r="AJ63" s="376"/>
      <c r="AK63" s="376"/>
      <c r="AL63" s="409"/>
      <c r="AM63" s="409"/>
      <c r="AN63" s="409"/>
      <c r="AO63" s="409"/>
      <c r="AP63" s="409"/>
      <c r="AR63" s="431"/>
    </row>
    <row r="64" spans="1:44" hidden="1">
      <c r="A64" s="411" t="s">
        <v>343</v>
      </c>
      <c r="C64" s="427">
        <f>'[7]Rate Design Work eff 10-14-16'!C63</f>
        <v>2083856</v>
      </c>
      <c r="D64" s="24"/>
      <c r="E64" s="409"/>
      <c r="F64" s="436">
        <f>SUM(F54:F61)</f>
        <v>298901.96859765274</v>
      </c>
      <c r="G64" s="24"/>
      <c r="H64" s="409"/>
      <c r="I64" s="436">
        <f>SUM(I54:I62)</f>
        <v>305957.56117399369</v>
      </c>
      <c r="J64" s="436"/>
      <c r="K64" s="24"/>
      <c r="L64" s="409"/>
      <c r="M64" s="436" t="e">
        <f>SUM(M54:M62)</f>
        <v>#DIV/0!</v>
      </c>
      <c r="N64" s="436"/>
      <c r="O64" s="24"/>
      <c r="P64" s="409"/>
      <c r="Q64" s="436" t="e">
        <f>SUM(Q54:Q62)</f>
        <v>#DIV/0!</v>
      </c>
      <c r="R64" s="436"/>
      <c r="S64" s="24"/>
      <c r="T64" s="409"/>
      <c r="U64" s="436" t="e">
        <f>SUM(U54:U62)</f>
        <v>#DIV/0!</v>
      </c>
      <c r="V64" s="376"/>
      <c r="W64" s="48"/>
      <c r="X64" s="376"/>
      <c r="Y64" s="376"/>
      <c r="Z64" s="409"/>
      <c r="AA64" s="409"/>
      <c r="AB64" s="409"/>
      <c r="AC64" s="409"/>
      <c r="AD64" s="409"/>
      <c r="AE64" s="409"/>
      <c r="AF64" s="409"/>
      <c r="AG64" s="376"/>
      <c r="AH64" s="376"/>
      <c r="AI64" s="376"/>
      <c r="AJ64" s="376"/>
      <c r="AK64" s="376"/>
      <c r="AL64" s="409"/>
      <c r="AM64" s="409"/>
      <c r="AN64" s="409"/>
      <c r="AO64" s="409"/>
      <c r="AP64" s="409"/>
      <c r="AR64" s="431"/>
    </row>
    <row r="65" spans="1:44" hidden="1">
      <c r="A65" s="411" t="s">
        <v>18</v>
      </c>
      <c r="C65" s="427">
        <f>'[7]Table 2'!H52</f>
        <v>14372.590194620605</v>
      </c>
      <c r="D65" s="24"/>
      <c r="E65" s="409"/>
      <c r="F65" s="436">
        <f>'[7]Table 3'!E52</f>
        <v>2323.2050877783413</v>
      </c>
      <c r="G65" s="24"/>
      <c r="H65" s="409"/>
      <c r="I65" s="436">
        <f>F65</f>
        <v>2323.2050877783413</v>
      </c>
      <c r="J65" s="436"/>
      <c r="K65" s="24"/>
      <c r="L65" s="409"/>
      <c r="M65" s="436" t="e">
        <f>M26/I26*I65</f>
        <v>#DIV/0!</v>
      </c>
      <c r="N65" s="436"/>
      <c r="O65" s="24"/>
      <c r="P65" s="409"/>
      <c r="Q65" s="436" t="e">
        <f>Q26/I26*I65</f>
        <v>#DIV/0!</v>
      </c>
      <c r="R65" s="436"/>
      <c r="S65" s="24"/>
      <c r="T65" s="409"/>
      <c r="U65" s="436" t="e">
        <f>U26/I26*I65</f>
        <v>#DIV/0!</v>
      </c>
      <c r="V65" s="49"/>
      <c r="W65" s="48"/>
      <c r="X65" s="376"/>
      <c r="Y65" s="376"/>
      <c r="Z65" s="376"/>
      <c r="AA65" s="376"/>
      <c r="AB65" s="380"/>
      <c r="AC65" s="380"/>
      <c r="AD65" s="380"/>
      <c r="AE65" s="380"/>
      <c r="AF65" s="378"/>
      <c r="AG65" s="376"/>
      <c r="AH65" s="376"/>
      <c r="AI65" s="376"/>
      <c r="AJ65" s="376"/>
      <c r="AK65" s="376"/>
      <c r="AL65" s="409"/>
      <c r="AM65" s="409"/>
      <c r="AN65" s="409"/>
      <c r="AO65" s="409"/>
      <c r="AP65" s="409"/>
      <c r="AR65" s="431"/>
    </row>
    <row r="66" spans="1:44" ht="16.5" hidden="1" thickBot="1">
      <c r="A66" s="411" t="s">
        <v>19</v>
      </c>
      <c r="C66" s="441">
        <f>C64+C65</f>
        <v>2098228.5901946207</v>
      </c>
      <c r="D66" s="442"/>
      <c r="E66" s="443"/>
      <c r="F66" s="443">
        <f>F64+F65</f>
        <v>301225.17368543107</v>
      </c>
      <c r="G66" s="442"/>
      <c r="H66" s="443"/>
      <c r="I66" s="443">
        <f>I64+I65</f>
        <v>308280.76626177202</v>
      </c>
      <c r="J66" s="438"/>
      <c r="K66" s="442"/>
      <c r="L66" s="443"/>
      <c r="M66" s="443" t="e">
        <f>M64+M65</f>
        <v>#DIV/0!</v>
      </c>
      <c r="N66" s="442"/>
      <c r="O66" s="442"/>
      <c r="P66" s="443"/>
      <c r="Q66" s="443" t="e">
        <f>Q64+Q65</f>
        <v>#DIV/0!</v>
      </c>
      <c r="R66" s="442"/>
      <c r="S66" s="442"/>
      <c r="T66" s="443"/>
      <c r="U66" s="443" t="e">
        <f>U64+U65</f>
        <v>#DIV/0!</v>
      </c>
      <c r="V66" s="50"/>
      <c r="W66" s="51"/>
      <c r="X66" s="376"/>
      <c r="Y66" s="376"/>
      <c r="Z66" s="376"/>
      <c r="AA66" s="376"/>
      <c r="AB66" s="376"/>
      <c r="AC66" s="376"/>
      <c r="AD66" s="376"/>
      <c r="AE66" s="376"/>
      <c r="AF66" s="376"/>
      <c r="AG66" s="376"/>
      <c r="AH66" s="376"/>
      <c r="AI66" s="376"/>
      <c r="AJ66" s="376"/>
      <c r="AK66" s="376"/>
      <c r="AL66" s="409"/>
      <c r="AM66" s="409"/>
      <c r="AN66" s="409"/>
      <c r="AO66" s="409"/>
      <c r="AP66" s="409"/>
      <c r="AR66" s="431"/>
    </row>
    <row r="67" spans="1:44" hidden="1">
      <c r="C67" s="451"/>
      <c r="D67" s="439" t="s">
        <v>14</v>
      </c>
      <c r="E67" s="451"/>
      <c r="F67" s="426"/>
      <c r="G67" s="452" t="s">
        <v>14</v>
      </c>
      <c r="H67" s="451"/>
      <c r="I67" s="428" t="s">
        <v>14</v>
      </c>
      <c r="J67" s="428"/>
      <c r="K67" s="452" t="s">
        <v>14</v>
      </c>
      <c r="L67" s="451"/>
      <c r="M67" s="428" t="s">
        <v>14</v>
      </c>
      <c r="N67" s="428"/>
      <c r="O67" s="452" t="s">
        <v>14</v>
      </c>
      <c r="P67" s="451"/>
      <c r="Q67" s="428" t="s">
        <v>14</v>
      </c>
      <c r="R67" s="428"/>
      <c r="S67" s="452" t="s">
        <v>14</v>
      </c>
      <c r="T67" s="451"/>
      <c r="U67" s="428" t="s">
        <v>14</v>
      </c>
      <c r="V67" s="409"/>
      <c r="W67" s="410"/>
      <c r="X67" s="410"/>
      <c r="Y67" s="410"/>
      <c r="Z67" s="409"/>
      <c r="AA67" s="409"/>
      <c r="AB67" s="409"/>
      <c r="AC67" s="409"/>
      <c r="AD67" s="409"/>
      <c r="AE67" s="409"/>
      <c r="AF67" s="409"/>
      <c r="AG67" s="409"/>
      <c r="AH67" s="409"/>
      <c r="AI67" s="409"/>
      <c r="AJ67" s="409"/>
      <c r="AK67" s="409"/>
      <c r="AL67" s="409"/>
      <c r="AM67" s="409"/>
      <c r="AN67" s="409"/>
      <c r="AO67" s="409"/>
      <c r="AP67" s="409"/>
      <c r="AR67" s="431"/>
    </row>
    <row r="68" spans="1:44" hidden="1">
      <c r="A68" s="425" t="s">
        <v>331</v>
      </c>
      <c r="F68" s="426"/>
      <c r="V68" s="409"/>
      <c r="W68" s="410"/>
      <c r="X68" s="410"/>
      <c r="Y68" s="410"/>
      <c r="Z68" s="409"/>
      <c r="AA68" s="409"/>
      <c r="AB68" s="409"/>
      <c r="AC68" s="409"/>
      <c r="AD68" s="409"/>
      <c r="AE68" s="409"/>
      <c r="AF68" s="409"/>
      <c r="AG68" s="409"/>
      <c r="AH68" s="409"/>
      <c r="AI68" s="409"/>
      <c r="AJ68" s="409"/>
      <c r="AK68" s="409"/>
      <c r="AL68" s="409"/>
      <c r="AM68" s="409"/>
      <c r="AN68" s="409"/>
      <c r="AO68" s="409"/>
      <c r="AP68" s="409"/>
      <c r="AR68" s="431"/>
    </row>
    <row r="69" spans="1:44" hidden="1">
      <c r="A69" s="411" t="s">
        <v>348</v>
      </c>
      <c r="F69" s="42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409"/>
      <c r="AM69" s="409"/>
      <c r="AN69" s="409"/>
      <c r="AO69" s="409"/>
      <c r="AP69" s="409"/>
      <c r="AR69" s="431"/>
    </row>
    <row r="70" spans="1:44" hidden="1">
      <c r="F70" s="426"/>
      <c r="V70" s="376"/>
      <c r="W70" s="376"/>
      <c r="X70" s="376"/>
      <c r="Y70" s="376"/>
      <c r="Z70" s="376"/>
      <c r="AA70" s="376"/>
      <c r="AB70" s="376"/>
      <c r="AC70" s="376"/>
      <c r="AD70" s="376"/>
      <c r="AE70" s="376"/>
      <c r="AF70" s="376"/>
      <c r="AG70" s="376"/>
      <c r="AH70" s="376"/>
      <c r="AI70" s="376"/>
      <c r="AJ70" s="376"/>
      <c r="AK70" s="376"/>
      <c r="AL70" s="409"/>
      <c r="AM70" s="409"/>
      <c r="AN70" s="409"/>
      <c r="AO70" s="409"/>
      <c r="AP70" s="409"/>
      <c r="AR70" s="431"/>
    </row>
    <row r="71" spans="1:44" hidden="1">
      <c r="A71" s="411" t="s">
        <v>333</v>
      </c>
      <c r="F71" s="426"/>
      <c r="V71" s="376"/>
      <c r="W71" s="376"/>
      <c r="X71" s="410"/>
      <c r="Y71" s="410"/>
      <c r="Z71" s="457"/>
      <c r="AA71" s="457"/>
      <c r="AB71" s="377"/>
      <c r="AC71" s="377"/>
      <c r="AD71" s="377"/>
      <c r="AE71" s="377"/>
      <c r="AF71" s="378"/>
      <c r="AG71" s="379"/>
      <c r="AH71" s="376"/>
      <c r="AI71" s="376"/>
      <c r="AJ71" s="376"/>
      <c r="AK71" s="376"/>
      <c r="AL71" s="409"/>
      <c r="AM71" s="409"/>
      <c r="AN71" s="409"/>
      <c r="AO71" s="409"/>
      <c r="AP71" s="409"/>
      <c r="AR71" s="431"/>
    </row>
    <row r="72" spans="1:44" hidden="1">
      <c r="A72" s="411" t="s">
        <v>334</v>
      </c>
      <c r="C72" s="427">
        <f>'[7]Rate Design Work eff 10-14-16'!C71</f>
        <v>604.99709761288204</v>
      </c>
      <c r="D72" s="20">
        <f>'[7]Rate Design Work eff 9-15-17'!D71</f>
        <v>10.98</v>
      </c>
      <c r="F72" s="428">
        <f>D72*C72</f>
        <v>6642.8681317894452</v>
      </c>
      <c r="G72" s="20">
        <f>$G$15</f>
        <v>11.24</v>
      </c>
      <c r="I72" s="428">
        <f t="shared" ref="I72:I74" si="9">(G72*$C72)</f>
        <v>6800.1673771687947</v>
      </c>
      <c r="J72" s="428"/>
      <c r="K72" s="20" t="e">
        <f>K15</f>
        <v>#DIV/0!</v>
      </c>
      <c r="M72" s="428" t="e">
        <f t="shared" ref="M72:M74" si="10">(K72*$C72)</f>
        <v>#DIV/0!</v>
      </c>
      <c r="N72" s="428"/>
      <c r="O72" s="20" t="e">
        <f>O15</f>
        <v>#DIV/0!</v>
      </c>
      <c r="Q72" s="428" t="e">
        <f t="shared" ref="Q72:Q74" si="11">(O72*$C72)</f>
        <v>#DIV/0!</v>
      </c>
      <c r="R72" s="428"/>
      <c r="S72" s="20" t="e">
        <f>S15</f>
        <v>#DIV/0!</v>
      </c>
      <c r="U72" s="428" t="e">
        <f t="shared" ref="U72:U74" si="12">(S72*$C72)</f>
        <v>#DIV/0!</v>
      </c>
      <c r="V72" s="409"/>
      <c r="W72" s="378"/>
      <c r="X72" s="410"/>
      <c r="Y72" s="410"/>
      <c r="Z72" s="376"/>
      <c r="AA72" s="376"/>
      <c r="AB72" s="380"/>
      <c r="AC72" s="380"/>
      <c r="AD72" s="380"/>
      <c r="AE72" s="380"/>
      <c r="AF72" s="381"/>
      <c r="AG72" s="376"/>
      <c r="AH72" s="378"/>
      <c r="AI72" s="378"/>
      <c r="AJ72" s="382"/>
      <c r="AK72" s="378"/>
      <c r="AL72" s="409"/>
      <c r="AM72" s="409"/>
      <c r="AN72" s="409"/>
      <c r="AO72" s="409"/>
      <c r="AP72" s="409"/>
      <c r="AR72" s="431"/>
    </row>
    <row r="73" spans="1:44" hidden="1">
      <c r="A73" s="411" t="s">
        <v>335</v>
      </c>
      <c r="C73" s="427">
        <f>'[7]Rate Design Work eff 10-14-16'!C72</f>
        <v>401.56488078949502</v>
      </c>
      <c r="D73" s="20">
        <f>'[7]Rate Design Work eff 9-15-17'!D72</f>
        <v>20.88</v>
      </c>
      <c r="F73" s="428">
        <f>D73*C73</f>
        <v>8384.6747108846557</v>
      </c>
      <c r="G73" s="20">
        <f>$G$16</f>
        <v>21.369999999999997</v>
      </c>
      <c r="I73" s="428">
        <f t="shared" si="9"/>
        <v>8581.4415024715072</v>
      </c>
      <c r="J73" s="428"/>
      <c r="K73" s="20" t="e">
        <f>K16</f>
        <v>#DIV/0!</v>
      </c>
      <c r="M73" s="428" t="e">
        <f t="shared" si="10"/>
        <v>#DIV/0!</v>
      </c>
      <c r="N73" s="428"/>
      <c r="O73" s="20" t="e">
        <f>O16</f>
        <v>#DIV/0!</v>
      </c>
      <c r="Q73" s="428" t="e">
        <f t="shared" si="11"/>
        <v>#DIV/0!</v>
      </c>
      <c r="R73" s="428"/>
      <c r="S73" s="20" t="e">
        <f>S16</f>
        <v>#DIV/0!</v>
      </c>
      <c r="U73" s="428" t="e">
        <f t="shared" si="12"/>
        <v>#DIV/0!</v>
      </c>
      <c r="V73" s="409"/>
      <c r="W73" s="378"/>
      <c r="X73" s="410"/>
      <c r="Y73" s="410"/>
      <c r="Z73" s="409"/>
      <c r="AA73" s="409"/>
      <c r="AB73" s="48"/>
      <c r="AC73" s="48"/>
      <c r="AD73" s="48"/>
      <c r="AE73" s="48"/>
      <c r="AF73" s="376"/>
      <c r="AG73" s="376"/>
      <c r="AH73" s="378"/>
      <c r="AI73" s="378"/>
      <c r="AJ73" s="382"/>
      <c r="AK73" s="378"/>
      <c r="AL73" s="409"/>
      <c r="AM73" s="409"/>
      <c r="AN73" s="409"/>
      <c r="AO73" s="409"/>
      <c r="AP73" s="409"/>
      <c r="AR73" s="431"/>
    </row>
    <row r="74" spans="1:44" hidden="1">
      <c r="A74" s="411" t="s">
        <v>336</v>
      </c>
      <c r="C74" s="427">
        <f>'[7]Rate Design Work eff 10-14-16'!C73</f>
        <v>37.033422524669703</v>
      </c>
      <c r="D74" s="20">
        <f>'[7]Rate Design Work eff 9-15-17'!D73</f>
        <v>43.21</v>
      </c>
      <c r="F74" s="428">
        <f>D74*C74</f>
        <v>1600.2141872909779</v>
      </c>
      <c r="G74" s="20">
        <f>$G$17</f>
        <v>44.25</v>
      </c>
      <c r="I74" s="428">
        <f t="shared" si="9"/>
        <v>1638.7289467166343</v>
      </c>
      <c r="J74" s="428"/>
      <c r="K74" s="20" t="e">
        <f>K17</f>
        <v>#DIV/0!</v>
      </c>
      <c r="M74" s="428" t="e">
        <f t="shared" si="10"/>
        <v>#DIV/0!</v>
      </c>
      <c r="N74" s="428"/>
      <c r="O74" s="20" t="e">
        <f>O17</f>
        <v>#DIV/0!</v>
      </c>
      <c r="Q74" s="428" t="e">
        <f t="shared" si="11"/>
        <v>#DIV/0!</v>
      </c>
      <c r="R74" s="428"/>
      <c r="S74" s="20" t="e">
        <f>S17</f>
        <v>#DIV/0!</v>
      </c>
      <c r="U74" s="428" t="e">
        <f t="shared" si="12"/>
        <v>#DIV/0!</v>
      </c>
      <c r="V74" s="409"/>
      <c r="W74" s="378"/>
      <c r="X74" s="410"/>
      <c r="Y74" s="410"/>
      <c r="Z74" s="409"/>
      <c r="AA74" s="409"/>
      <c r="AB74" s="48"/>
      <c r="AC74" s="48"/>
      <c r="AD74" s="48"/>
      <c r="AE74" s="48"/>
      <c r="AF74" s="376"/>
      <c r="AG74" s="376"/>
      <c r="AH74" s="378"/>
      <c r="AI74" s="378"/>
      <c r="AJ74" s="382"/>
      <c r="AK74" s="378"/>
      <c r="AL74" s="409"/>
      <c r="AM74" s="409"/>
      <c r="AN74" s="409"/>
      <c r="AO74" s="409"/>
      <c r="AP74" s="409"/>
      <c r="AR74" s="431"/>
    </row>
    <row r="75" spans="1:44" hidden="1">
      <c r="A75" s="411" t="s">
        <v>337</v>
      </c>
      <c r="C75" s="427"/>
      <c r="D75" s="20"/>
      <c r="F75" s="428"/>
      <c r="G75" s="20"/>
      <c r="I75" s="428"/>
      <c r="J75" s="428"/>
      <c r="K75" s="20"/>
      <c r="M75" s="428"/>
      <c r="N75" s="428"/>
      <c r="O75" s="20"/>
      <c r="Q75" s="428"/>
      <c r="R75" s="428"/>
      <c r="S75" s="20"/>
      <c r="U75" s="428"/>
      <c r="V75" s="409"/>
      <c r="W75" s="378"/>
      <c r="X75" s="410"/>
      <c r="Y75" s="410"/>
      <c r="Z75" s="409"/>
      <c r="AA75" s="409"/>
      <c r="AB75" s="48"/>
      <c r="AC75" s="48"/>
      <c r="AD75" s="48"/>
      <c r="AE75" s="48"/>
      <c r="AF75" s="376"/>
      <c r="AG75" s="376"/>
      <c r="AH75" s="378"/>
      <c r="AI75" s="378"/>
      <c r="AJ75" s="382"/>
      <c r="AK75" s="378"/>
      <c r="AL75" s="409"/>
      <c r="AM75" s="409"/>
      <c r="AN75" s="409"/>
      <c r="AO75" s="409"/>
      <c r="AP75" s="409"/>
      <c r="AR75" s="431"/>
    </row>
    <row r="76" spans="1:44" hidden="1">
      <c r="A76" s="411" t="s">
        <v>338</v>
      </c>
      <c r="C76" s="427">
        <f>'[7]Rate Design Work eff 10-14-16'!C75</f>
        <v>12</v>
      </c>
      <c r="D76" s="20">
        <f>'[7]Rate Design Work eff 9-15-17'!D75</f>
        <v>12.48</v>
      </c>
      <c r="F76" s="428">
        <f>D76*C76</f>
        <v>149.76</v>
      </c>
      <c r="G76" s="20">
        <f>$G$19</f>
        <v>12.77</v>
      </c>
      <c r="I76" s="428">
        <f t="shared" ref="I76:I79" si="13">(G76*$C76)</f>
        <v>153.24</v>
      </c>
      <c r="J76" s="428"/>
      <c r="K76" s="20" t="e">
        <f>K19</f>
        <v>#DIV/0!</v>
      </c>
      <c r="M76" s="428" t="e">
        <f t="shared" ref="M76:M79" si="14">(K76*$C76)</f>
        <v>#DIV/0!</v>
      </c>
      <c r="N76" s="428"/>
      <c r="O76" s="20" t="e">
        <f>O19</f>
        <v>#DIV/0!</v>
      </c>
      <c r="Q76" s="428" t="e">
        <f t="shared" ref="Q76:Q79" si="15">(O76*$C76)</f>
        <v>#DIV/0!</v>
      </c>
      <c r="R76" s="428"/>
      <c r="S76" s="20" t="e">
        <f>S19</f>
        <v>#DIV/0!</v>
      </c>
      <c r="U76" s="428" t="e">
        <f t="shared" ref="U76:U79" si="16">(S76*$C76)</f>
        <v>#DIV/0!</v>
      </c>
      <c r="V76" s="409"/>
      <c r="W76" s="378"/>
      <c r="X76" s="410"/>
      <c r="Y76" s="410"/>
      <c r="Z76" s="409"/>
      <c r="AA76" s="409"/>
      <c r="AB76" s="48"/>
      <c r="AC76" s="48"/>
      <c r="AD76" s="48"/>
      <c r="AE76" s="48"/>
      <c r="AF76" s="376"/>
      <c r="AG76" s="376"/>
      <c r="AH76" s="378"/>
      <c r="AI76" s="378"/>
      <c r="AJ76" s="382"/>
      <c r="AK76" s="378"/>
      <c r="AL76" s="409"/>
      <c r="AM76" s="409"/>
      <c r="AN76" s="409"/>
      <c r="AO76" s="409"/>
      <c r="AP76" s="409"/>
      <c r="AR76" s="431"/>
    </row>
    <row r="77" spans="1:44" hidden="1">
      <c r="A77" s="411" t="s">
        <v>339</v>
      </c>
      <c r="C77" s="427">
        <f>'[7]Rate Design Work eff 10-14-16'!C76</f>
        <v>96.000818853397803</v>
      </c>
      <c r="D77" s="20">
        <f>'[7]Rate Design Work eff 9-15-17'!D76</f>
        <v>18.329999999999998</v>
      </c>
      <c r="F77" s="428">
        <f>D77*C77</f>
        <v>1759.6950095827815</v>
      </c>
      <c r="G77" s="20">
        <f>$G$20</f>
        <v>18.759999999999998</v>
      </c>
      <c r="I77" s="428">
        <f t="shared" si="13"/>
        <v>1800.9753616897426</v>
      </c>
      <c r="J77" s="428"/>
      <c r="K77" s="20" t="e">
        <f>K20</f>
        <v>#DIV/0!</v>
      </c>
      <c r="M77" s="428" t="e">
        <f t="shared" si="14"/>
        <v>#DIV/0!</v>
      </c>
      <c r="N77" s="428"/>
      <c r="O77" s="20" t="e">
        <f>O20</f>
        <v>#DIV/0!</v>
      </c>
      <c r="Q77" s="428" t="e">
        <f t="shared" si="15"/>
        <v>#DIV/0!</v>
      </c>
      <c r="R77" s="428"/>
      <c r="S77" s="20" t="e">
        <f>S20</f>
        <v>#DIV/0!</v>
      </c>
      <c r="U77" s="428" t="e">
        <f t="shared" si="16"/>
        <v>#DIV/0!</v>
      </c>
      <c r="V77" s="409"/>
      <c r="W77" s="378"/>
      <c r="X77" s="410"/>
      <c r="Y77" s="410"/>
      <c r="Z77" s="409"/>
      <c r="AA77" s="409"/>
      <c r="AB77" s="48"/>
      <c r="AC77" s="48"/>
      <c r="AD77" s="48"/>
      <c r="AE77" s="48"/>
      <c r="AF77" s="376"/>
      <c r="AG77" s="376"/>
      <c r="AH77" s="378"/>
      <c r="AI77" s="378"/>
      <c r="AJ77" s="382"/>
      <c r="AK77" s="378"/>
      <c r="AL77" s="409"/>
      <c r="AM77" s="409"/>
      <c r="AN77" s="409"/>
      <c r="AO77" s="409"/>
      <c r="AP77" s="409"/>
      <c r="AR77" s="431"/>
    </row>
    <row r="78" spans="1:44" hidden="1">
      <c r="A78" s="411" t="s">
        <v>340</v>
      </c>
      <c r="C78" s="427">
        <f>'[7]Rate Design Work eff 10-14-16'!C77</f>
        <v>2.0666895840495001</v>
      </c>
      <c r="D78" s="20">
        <f>'[7]Rate Design Work eff 9-15-17'!D77</f>
        <v>29.57</v>
      </c>
      <c r="F78" s="428">
        <f>D78*C78</f>
        <v>61.11201100034372</v>
      </c>
      <c r="G78" s="20">
        <f>$G$21</f>
        <v>30.28</v>
      </c>
      <c r="I78" s="428">
        <f t="shared" si="13"/>
        <v>62.579360605018863</v>
      </c>
      <c r="J78" s="428"/>
      <c r="K78" s="20" t="e">
        <f>K21</f>
        <v>#DIV/0!</v>
      </c>
      <c r="M78" s="428" t="e">
        <f t="shared" si="14"/>
        <v>#DIV/0!</v>
      </c>
      <c r="N78" s="428"/>
      <c r="O78" s="20" t="e">
        <f>O21</f>
        <v>#DIV/0!</v>
      </c>
      <c r="Q78" s="428" t="e">
        <f t="shared" si="15"/>
        <v>#DIV/0!</v>
      </c>
      <c r="R78" s="428"/>
      <c r="S78" s="20" t="e">
        <f>S21</f>
        <v>#DIV/0!</v>
      </c>
      <c r="U78" s="428" t="e">
        <f t="shared" si="16"/>
        <v>#DIV/0!</v>
      </c>
      <c r="V78" s="409"/>
      <c r="W78" s="378"/>
      <c r="X78" s="410"/>
      <c r="Y78" s="410"/>
      <c r="Z78" s="409"/>
      <c r="AA78" s="409"/>
      <c r="AB78" s="48"/>
      <c r="AC78" s="48"/>
      <c r="AD78" s="48"/>
      <c r="AE78" s="48"/>
      <c r="AF78" s="376"/>
      <c r="AG78" s="376"/>
      <c r="AH78" s="378"/>
      <c r="AI78" s="378"/>
      <c r="AJ78" s="382"/>
      <c r="AK78" s="378"/>
      <c r="AL78" s="409"/>
      <c r="AM78" s="409"/>
      <c r="AN78" s="409"/>
      <c r="AO78" s="409"/>
      <c r="AP78" s="409"/>
      <c r="AR78" s="431"/>
    </row>
    <row r="79" spans="1:44" hidden="1">
      <c r="A79" s="411" t="s">
        <v>341</v>
      </c>
      <c r="C79" s="427">
        <f>'[7]Rate Design Work eff 10-14-16'!C78</f>
        <v>131.99965205054301</v>
      </c>
      <c r="D79" s="20">
        <f>'[7]Rate Design Work eff 9-15-17'!D78</f>
        <v>1</v>
      </c>
      <c r="E79" s="409"/>
      <c r="F79" s="428">
        <f>D79*C79</f>
        <v>131.99965205054301</v>
      </c>
      <c r="G79" s="24">
        <f>$G$22</f>
        <v>1</v>
      </c>
      <c r="H79" s="409"/>
      <c r="I79" s="428">
        <f t="shared" si="13"/>
        <v>131.99965205054301</v>
      </c>
      <c r="J79" s="428"/>
      <c r="K79" s="20">
        <f>K22</f>
        <v>1</v>
      </c>
      <c r="L79" s="409"/>
      <c r="M79" s="428">
        <f t="shared" si="14"/>
        <v>131.99965205054301</v>
      </c>
      <c r="N79" s="428"/>
      <c r="O79" s="20" t="str">
        <f>O22</f>
        <v xml:space="preserve"> </v>
      </c>
      <c r="P79" s="409"/>
      <c r="Q79" s="428">
        <f t="shared" si="15"/>
        <v>0</v>
      </c>
      <c r="R79" s="428"/>
      <c r="S79" s="20" t="str">
        <f>S22</f>
        <v xml:space="preserve"> </v>
      </c>
      <c r="T79" s="409"/>
      <c r="U79" s="428">
        <f t="shared" si="16"/>
        <v>0</v>
      </c>
      <c r="V79" s="376"/>
      <c r="W79" s="378"/>
      <c r="X79" s="410"/>
      <c r="Y79" s="410"/>
      <c r="Z79" s="409"/>
      <c r="AA79" s="409"/>
      <c r="AB79" s="376"/>
      <c r="AC79" s="376"/>
      <c r="AD79" s="376"/>
      <c r="AE79" s="376"/>
      <c r="AF79" s="376"/>
      <c r="AG79" s="376"/>
      <c r="AH79" s="378"/>
      <c r="AI79" s="378"/>
      <c r="AJ79" s="378"/>
      <c r="AK79" s="378"/>
      <c r="AL79" s="409"/>
      <c r="AM79" s="409"/>
      <c r="AN79" s="409"/>
      <c r="AO79" s="409"/>
      <c r="AP79" s="409"/>
      <c r="AR79" s="431"/>
    </row>
    <row r="80" spans="1:44" s="26" customFormat="1" hidden="1">
      <c r="A80" s="25" t="s">
        <v>346</v>
      </c>
      <c r="C80" s="27">
        <f>C82</f>
        <v>140168</v>
      </c>
      <c r="D80" s="20">
        <f>'[7]Rate Design Work eff 9-15-17'!D79</f>
        <v>0</v>
      </c>
      <c r="E80" s="28"/>
      <c r="F80" s="29"/>
      <c r="G80" s="30">
        <f>G23</f>
        <v>0</v>
      </c>
      <c r="H80" s="31" t="s">
        <v>15</v>
      </c>
      <c r="I80" s="29">
        <f>G80*C80/100</f>
        <v>0</v>
      </c>
      <c r="J80" s="29"/>
      <c r="K80" s="30" t="str">
        <f>K23</f>
        <v xml:space="preserve"> </v>
      </c>
      <c r="L80" s="31" t="s">
        <v>15</v>
      </c>
      <c r="M80" s="29" t="e">
        <f>K80*#REF!/100</f>
        <v>#REF!</v>
      </c>
      <c r="N80" s="29"/>
      <c r="O80" s="30" t="str">
        <f>O23</f>
        <v xml:space="preserve"> </v>
      </c>
      <c r="P80" s="31" t="s">
        <v>15</v>
      </c>
      <c r="Q80" s="29">
        <f>O80*G80/100</f>
        <v>0</v>
      </c>
      <c r="R80" s="29"/>
      <c r="S80" s="30">
        <f>S23</f>
        <v>0</v>
      </c>
      <c r="T80" s="31" t="s">
        <v>15</v>
      </c>
      <c r="U80" s="29">
        <f>S80*C80/100</f>
        <v>0</v>
      </c>
      <c r="W80" s="22"/>
      <c r="Z80" s="33"/>
      <c r="AA80" s="33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R80" s="32"/>
    </row>
    <row r="81" spans="1:44" hidden="1">
      <c r="A81" s="411" t="s">
        <v>17</v>
      </c>
      <c r="C81" s="427">
        <f>'[7]Rate Design Work eff 10-14-16'!C80</f>
        <v>641</v>
      </c>
      <c r="D81" s="20"/>
      <c r="F81" s="428"/>
      <c r="G81" s="20"/>
      <c r="I81" s="428"/>
      <c r="J81" s="428"/>
      <c r="K81" s="20"/>
      <c r="M81" s="428"/>
      <c r="N81" s="428"/>
      <c r="O81" s="20"/>
      <c r="Q81" s="428"/>
      <c r="R81" s="428"/>
      <c r="S81" s="20"/>
      <c r="U81" s="428"/>
      <c r="V81" s="376"/>
      <c r="W81" s="376"/>
      <c r="X81" s="376"/>
      <c r="Y81" s="376"/>
      <c r="Z81" s="376"/>
      <c r="AA81" s="376"/>
      <c r="AB81" s="376"/>
      <c r="AC81" s="376"/>
      <c r="AD81" s="376"/>
      <c r="AE81" s="376"/>
      <c r="AF81" s="376"/>
      <c r="AG81" s="376"/>
      <c r="AH81" s="383"/>
      <c r="AI81" s="376"/>
      <c r="AJ81" s="376"/>
      <c r="AK81" s="376"/>
      <c r="AL81" s="409"/>
      <c r="AM81" s="409"/>
      <c r="AN81" s="409"/>
      <c r="AO81" s="409"/>
      <c r="AP81" s="409"/>
      <c r="AR81" s="431"/>
    </row>
    <row r="82" spans="1:44" hidden="1">
      <c r="A82" s="411" t="s">
        <v>343</v>
      </c>
      <c r="C82" s="427">
        <f>'[7]Rate Design Work eff 10-14-16'!C81</f>
        <v>140168</v>
      </c>
      <c r="D82" s="24"/>
      <c r="E82" s="409"/>
      <c r="F82" s="436">
        <f>SUM(F72:F79)</f>
        <v>18730.323702598747</v>
      </c>
      <c r="G82" s="24"/>
      <c r="H82" s="409"/>
      <c r="I82" s="436">
        <f>SUM(I72:I80)</f>
        <v>19169.132200702243</v>
      </c>
      <c r="J82" s="436"/>
      <c r="K82" s="24"/>
      <c r="L82" s="409"/>
      <c r="M82" s="436" t="e">
        <f>SUM(M72:M80)</f>
        <v>#DIV/0!</v>
      </c>
      <c r="N82" s="436"/>
      <c r="O82" s="24"/>
      <c r="P82" s="409"/>
      <c r="Q82" s="436" t="e">
        <f>SUM(Q72:Q80)</f>
        <v>#DIV/0!</v>
      </c>
      <c r="R82" s="436"/>
      <c r="S82" s="24"/>
      <c r="T82" s="409"/>
      <c r="U82" s="436" t="e">
        <f>SUM(U72:U80)</f>
        <v>#DIV/0!</v>
      </c>
      <c r="V82" s="376"/>
      <c r="W82" s="48"/>
      <c r="X82" s="376"/>
      <c r="Y82" s="376"/>
      <c r="Z82" s="409"/>
      <c r="AA82" s="409"/>
      <c r="AB82" s="409"/>
      <c r="AC82" s="409"/>
      <c r="AD82" s="409"/>
      <c r="AE82" s="409"/>
      <c r="AF82" s="409"/>
      <c r="AG82" s="376"/>
      <c r="AH82" s="376"/>
      <c r="AI82" s="376"/>
      <c r="AJ82" s="376"/>
      <c r="AK82" s="376"/>
      <c r="AL82" s="409"/>
      <c r="AM82" s="409"/>
      <c r="AN82" s="409"/>
      <c r="AO82" s="409"/>
      <c r="AP82" s="409"/>
      <c r="AR82" s="431"/>
    </row>
    <row r="83" spans="1:44" hidden="1">
      <c r="A83" s="411" t="s">
        <v>18</v>
      </c>
      <c r="C83" s="427">
        <f>'[7]Table 2'!H84</f>
        <v>435.81097248984889</v>
      </c>
      <c r="D83" s="24"/>
      <c r="E83" s="409"/>
      <c r="F83" s="436">
        <f>'[7]Table 3'!E84</f>
        <v>59.072572994694113</v>
      </c>
      <c r="G83" s="24"/>
      <c r="H83" s="409"/>
      <c r="I83" s="436">
        <f>F83</f>
        <v>59.072572994694113</v>
      </c>
      <c r="J83" s="436"/>
      <c r="K83" s="24"/>
      <c r="L83" s="409"/>
      <c r="M83" s="436" t="e">
        <f>M26/I26*I83</f>
        <v>#DIV/0!</v>
      </c>
      <c r="N83" s="436"/>
      <c r="O83" s="24"/>
      <c r="P83" s="409"/>
      <c r="Q83" s="436" t="e">
        <f>Q26/I26*I83</f>
        <v>#DIV/0!</v>
      </c>
      <c r="R83" s="436"/>
      <c r="S83" s="24"/>
      <c r="T83" s="409"/>
      <c r="U83" s="436" t="e">
        <f>U26/I26*I83</f>
        <v>#DIV/0!</v>
      </c>
      <c r="V83" s="49"/>
      <c r="W83" s="48"/>
      <c r="X83" s="376"/>
      <c r="Y83" s="376"/>
      <c r="Z83" s="376"/>
      <c r="AA83" s="376"/>
      <c r="AB83" s="380"/>
      <c r="AC83" s="380"/>
      <c r="AD83" s="380"/>
      <c r="AE83" s="380"/>
      <c r="AF83" s="378"/>
      <c r="AG83" s="376"/>
      <c r="AH83" s="376"/>
      <c r="AI83" s="376"/>
      <c r="AJ83" s="376"/>
      <c r="AK83" s="376"/>
      <c r="AL83" s="409"/>
      <c r="AM83" s="409"/>
      <c r="AN83" s="409"/>
      <c r="AO83" s="409"/>
      <c r="AP83" s="409"/>
      <c r="AR83" s="431"/>
    </row>
    <row r="84" spans="1:44" ht="16.5" hidden="1" thickBot="1">
      <c r="A84" s="411" t="s">
        <v>19</v>
      </c>
      <c r="C84" s="441">
        <f>C82+C83</f>
        <v>140603.81097248985</v>
      </c>
      <c r="D84" s="442"/>
      <c r="E84" s="443"/>
      <c r="F84" s="443">
        <f>F82+F83</f>
        <v>18789.396275593441</v>
      </c>
      <c r="G84" s="442"/>
      <c r="H84" s="443"/>
      <c r="I84" s="443">
        <f>I82+I83</f>
        <v>19228.204773696936</v>
      </c>
      <c r="J84" s="438"/>
      <c r="K84" s="442"/>
      <c r="L84" s="443"/>
      <c r="M84" s="443" t="e">
        <f>M82+M83</f>
        <v>#DIV/0!</v>
      </c>
      <c r="N84" s="442"/>
      <c r="O84" s="442"/>
      <c r="P84" s="443"/>
      <c r="Q84" s="443" t="e">
        <f>Q82+Q83</f>
        <v>#DIV/0!</v>
      </c>
      <c r="R84" s="442"/>
      <c r="S84" s="442"/>
      <c r="T84" s="443"/>
      <c r="U84" s="443" t="e">
        <f>U82+U83</f>
        <v>#DIV/0!</v>
      </c>
      <c r="V84" s="50"/>
      <c r="W84" s="51"/>
      <c r="X84" s="376"/>
      <c r="Y84" s="376"/>
      <c r="Z84" s="376"/>
      <c r="AA84" s="376"/>
      <c r="AB84" s="376"/>
      <c r="AC84" s="376"/>
      <c r="AD84" s="376"/>
      <c r="AE84" s="376"/>
      <c r="AF84" s="376"/>
      <c r="AG84" s="376"/>
      <c r="AH84" s="376"/>
      <c r="AI84" s="376"/>
      <c r="AJ84" s="376"/>
      <c r="AK84" s="376"/>
      <c r="AL84" s="409"/>
      <c r="AM84" s="409"/>
      <c r="AN84" s="409"/>
      <c r="AO84" s="409"/>
      <c r="AP84" s="409"/>
      <c r="AR84" s="431"/>
    </row>
    <row r="85" spans="1:44" hidden="1">
      <c r="C85" s="451"/>
      <c r="D85" s="439" t="s">
        <v>14</v>
      </c>
      <c r="E85" s="451"/>
      <c r="F85" s="426"/>
      <c r="G85" s="452" t="s">
        <v>14</v>
      </c>
      <c r="H85" s="451"/>
      <c r="I85" s="428" t="s">
        <v>14</v>
      </c>
      <c r="J85" s="428"/>
      <c r="K85" s="452" t="s">
        <v>14</v>
      </c>
      <c r="L85" s="451"/>
      <c r="M85" s="428" t="s">
        <v>14</v>
      </c>
      <c r="N85" s="428"/>
      <c r="O85" s="452" t="s">
        <v>14</v>
      </c>
      <c r="P85" s="451"/>
      <c r="Q85" s="428" t="s">
        <v>14</v>
      </c>
      <c r="R85" s="428"/>
      <c r="S85" s="452" t="s">
        <v>14</v>
      </c>
      <c r="T85" s="451"/>
      <c r="U85" s="428" t="s">
        <v>14</v>
      </c>
      <c r="V85" s="409"/>
      <c r="W85" s="410"/>
      <c r="X85" s="410"/>
      <c r="Y85" s="410"/>
      <c r="Z85" s="409"/>
      <c r="AA85" s="409"/>
      <c r="AB85" s="409"/>
      <c r="AC85" s="409"/>
      <c r="AD85" s="409"/>
      <c r="AE85" s="409"/>
      <c r="AF85" s="409"/>
      <c r="AG85" s="409"/>
      <c r="AH85" s="409"/>
      <c r="AI85" s="409"/>
      <c r="AJ85" s="409"/>
      <c r="AK85" s="409"/>
      <c r="AL85" s="409"/>
      <c r="AM85" s="409"/>
      <c r="AN85" s="409"/>
      <c r="AO85" s="409"/>
      <c r="AP85" s="409"/>
      <c r="AR85" s="431"/>
    </row>
    <row r="86" spans="1:44">
      <c r="A86" s="458" t="s">
        <v>22</v>
      </c>
      <c r="B86" s="452"/>
      <c r="C86" s="452"/>
      <c r="D86" s="459"/>
      <c r="E86" s="452"/>
      <c r="F86" s="452"/>
      <c r="G86" s="459"/>
      <c r="H86" s="452"/>
      <c r="I86" s="452"/>
      <c r="J86" s="452"/>
      <c r="K86" s="459"/>
      <c r="L86" s="452"/>
      <c r="M86" s="452"/>
      <c r="N86" s="452"/>
      <c r="O86" s="459"/>
      <c r="P86" s="452"/>
      <c r="Q86" s="452"/>
      <c r="R86" s="452"/>
      <c r="S86" s="459"/>
      <c r="T86" s="452"/>
      <c r="U86" s="452"/>
      <c r="V86" s="409"/>
      <c r="W86" s="410"/>
      <c r="X86" s="410"/>
      <c r="Y86" s="410"/>
      <c r="Z86" s="409"/>
      <c r="AA86" s="409"/>
      <c r="AB86" s="409"/>
      <c r="AC86" s="409"/>
      <c r="AD86" s="409"/>
      <c r="AE86" s="409"/>
      <c r="AF86" s="409"/>
      <c r="AG86" s="409"/>
      <c r="AH86" s="409"/>
      <c r="AI86" s="409"/>
      <c r="AJ86" s="409"/>
      <c r="AK86" s="409"/>
      <c r="AL86" s="409"/>
      <c r="AM86" s="409"/>
      <c r="AN86" s="409"/>
      <c r="AO86" s="409"/>
      <c r="AP86" s="409"/>
      <c r="AR86" s="431"/>
    </row>
    <row r="87" spans="1:44">
      <c r="A87" s="452" t="s">
        <v>24</v>
      </c>
      <c r="B87" s="452"/>
      <c r="C87" s="452"/>
      <c r="D87" s="459"/>
      <c r="E87" s="452"/>
      <c r="F87" s="452"/>
      <c r="G87" s="459"/>
      <c r="H87" s="452"/>
      <c r="I87" s="452"/>
      <c r="J87" s="452"/>
      <c r="K87" s="459"/>
      <c r="L87" s="452"/>
      <c r="M87" s="452"/>
      <c r="N87" s="452"/>
      <c r="O87" s="459"/>
      <c r="P87" s="452"/>
      <c r="Q87" s="452"/>
      <c r="R87" s="452"/>
      <c r="S87" s="459"/>
      <c r="T87" s="452"/>
      <c r="U87" s="452"/>
      <c r="V87" s="460"/>
      <c r="W87" s="410"/>
      <c r="X87" s="410"/>
      <c r="Y87" s="410"/>
      <c r="Z87" s="409"/>
      <c r="AA87" s="409"/>
      <c r="AB87" s="409"/>
      <c r="AC87" s="409"/>
      <c r="AD87" s="409"/>
      <c r="AE87" s="409"/>
      <c r="AF87" s="409"/>
      <c r="AG87" s="409"/>
      <c r="AH87" s="409"/>
      <c r="AI87" s="409"/>
      <c r="AJ87" s="409"/>
      <c r="AK87" s="409"/>
      <c r="AL87" s="409"/>
      <c r="AM87" s="409"/>
      <c r="AN87" s="409"/>
      <c r="AO87" s="409"/>
      <c r="AP87" s="409"/>
      <c r="AR87" s="431"/>
    </row>
    <row r="88" spans="1:44">
      <c r="A88" s="461"/>
      <c r="B88" s="452"/>
      <c r="C88" s="452"/>
      <c r="D88" s="459"/>
      <c r="E88" s="452"/>
      <c r="F88" s="452"/>
      <c r="G88" s="459"/>
      <c r="H88" s="452"/>
      <c r="I88" s="452"/>
      <c r="J88" s="452"/>
      <c r="K88" s="459"/>
      <c r="L88" s="452"/>
      <c r="M88" s="452"/>
      <c r="N88" s="452"/>
      <c r="O88" s="459"/>
      <c r="P88" s="452"/>
      <c r="Q88" s="452"/>
      <c r="R88" s="452"/>
      <c r="S88" s="459"/>
      <c r="T88" s="452"/>
      <c r="U88" s="452"/>
      <c r="V88" s="409"/>
      <c r="W88" s="410"/>
      <c r="X88" s="462" t="s">
        <v>27</v>
      </c>
      <c r="Y88" s="462"/>
      <c r="Z88" s="409"/>
      <c r="AA88" s="409"/>
      <c r="AB88" s="409"/>
      <c r="AC88" s="409"/>
      <c r="AD88" s="409"/>
      <c r="AE88" s="409"/>
      <c r="AF88" s="409"/>
      <c r="AG88" s="409"/>
      <c r="AH88" s="409"/>
      <c r="AI88" s="409"/>
      <c r="AJ88" s="409"/>
      <c r="AK88" s="409"/>
      <c r="AL88" s="409"/>
      <c r="AM88" s="409"/>
      <c r="AN88" s="409"/>
      <c r="AO88" s="409"/>
      <c r="AP88" s="409"/>
      <c r="AR88" s="431"/>
    </row>
    <row r="89" spans="1:44">
      <c r="A89" s="452" t="s">
        <v>28</v>
      </c>
      <c r="B89" s="452"/>
      <c r="C89" s="459">
        <f>C108+C123+C138+C153</f>
        <v>1263103.7974192717</v>
      </c>
      <c r="D89" s="463">
        <f>'[7]Rate Design Work eff 9-15-17'!D88</f>
        <v>7.75</v>
      </c>
      <c r="E89" s="452"/>
      <c r="F89" s="428">
        <f>F108+F123+F138+F153</f>
        <v>9789055</v>
      </c>
      <c r="G89" s="463">
        <f>'[7]Rate Design Work eff 9-15-17'!G88</f>
        <v>7.75</v>
      </c>
      <c r="H89" s="452"/>
      <c r="I89" s="428">
        <f>I108+I123+I138+I153</f>
        <v>9789055</v>
      </c>
      <c r="J89" s="428"/>
      <c r="K89" s="463">
        <f>'[7]Rate Design Work eff 10-14-16'!K88</f>
        <v>7.75</v>
      </c>
      <c r="L89" s="452"/>
      <c r="M89" s="428">
        <f>M108+M123+M138+M153</f>
        <v>9789054.4299993571</v>
      </c>
      <c r="N89" s="428"/>
      <c r="O89" s="463" t="s">
        <v>14</v>
      </c>
      <c r="P89" s="452"/>
      <c r="Q89" s="428">
        <f>O89*C89</f>
        <v>0</v>
      </c>
      <c r="R89" s="428"/>
      <c r="S89" s="463" t="s">
        <v>14</v>
      </c>
      <c r="T89" s="452"/>
      <c r="U89" s="428">
        <f>S89*C89</f>
        <v>0</v>
      </c>
      <c r="X89" s="41">
        <f>(G89-D89)/D89</f>
        <v>0</v>
      </c>
      <c r="Y89" s="62" t="s">
        <v>14</v>
      </c>
      <c r="AK89" s="409"/>
      <c r="AL89" s="409"/>
      <c r="AM89" s="409"/>
      <c r="AN89" s="409"/>
      <c r="AO89" s="409"/>
      <c r="AP89" s="409"/>
      <c r="AR89" s="431"/>
    </row>
    <row r="90" spans="1:44">
      <c r="A90" s="452" t="s">
        <v>30</v>
      </c>
      <c r="B90" s="452"/>
      <c r="C90" s="459">
        <f>C109+C124+C139+C154</f>
        <v>706991944.07558155</v>
      </c>
      <c r="D90" s="464">
        <f>'[7]Rate Design Work eff 9-15-17'!D89</f>
        <v>6.548</v>
      </c>
      <c r="E90" s="452" t="s">
        <v>15</v>
      </c>
      <c r="F90" s="428">
        <f>F109+F124+F139+F154</f>
        <v>46293832</v>
      </c>
      <c r="G90" s="464">
        <f>'[7]Rate Design Work eff 9-15-17'!G89</f>
        <v>6.7170000000000005</v>
      </c>
      <c r="H90" s="452" t="s">
        <v>15</v>
      </c>
      <c r="I90" s="428">
        <f>I109+I124+I139+I154</f>
        <v>47488648</v>
      </c>
      <c r="J90" s="428"/>
      <c r="K90" s="464" t="e">
        <f>'[7]Rate Design Work eff 10-14-16'!K89</f>
        <v>#DIV/0!</v>
      </c>
      <c r="L90" s="452" t="s">
        <v>15</v>
      </c>
      <c r="M90" s="428" t="e">
        <f>K90*C90/100</f>
        <v>#DIV/0!</v>
      </c>
      <c r="N90" s="452" t="s">
        <v>14</v>
      </c>
      <c r="O90" s="464" t="e">
        <f>'[7]Rate Design Work eff 10-14-16'!O89</f>
        <v>#DIV/0!</v>
      </c>
      <c r="P90" s="452" t="s">
        <v>15</v>
      </c>
      <c r="Q90" s="428" t="e">
        <f>O90*C90/100</f>
        <v>#DIV/0!</v>
      </c>
      <c r="R90" s="428"/>
      <c r="S90" s="464" t="e">
        <f>'[7]Rate Design Work eff 10-14-16'!S89</f>
        <v>#DIV/0!</v>
      </c>
      <c r="T90" s="452" t="s">
        <v>15</v>
      </c>
      <c r="U90" s="428" t="e">
        <f>(X104-U89-U92-U93-U94-U95-U96-U100)*I90/(I90+I91)</f>
        <v>#DIV/0!</v>
      </c>
      <c r="W90" s="465" t="s">
        <v>14</v>
      </c>
      <c r="X90" s="41">
        <f>((G90+G95)-D90)/D90</f>
        <v>2.5809407452657373E-2</v>
      </c>
      <c r="Y90" s="66">
        <f>(D91-D90)/D90</f>
        <v>0.58063530849114231</v>
      </c>
      <c r="Z90" s="66"/>
      <c r="AB90" s="66"/>
      <c r="AD90" s="431"/>
      <c r="AE90" s="431"/>
      <c r="AF90" s="66"/>
      <c r="AK90" s="409"/>
      <c r="AL90" s="409"/>
      <c r="AM90" s="409"/>
      <c r="AN90" s="409"/>
      <c r="AO90" s="409"/>
      <c r="AP90" s="409"/>
      <c r="AR90" s="431"/>
    </row>
    <row r="91" spans="1:44">
      <c r="A91" s="452" t="s">
        <v>32</v>
      </c>
      <c r="B91" s="452"/>
      <c r="C91" s="459">
        <f>C110+C125+C140+C155</f>
        <v>843225109.61000884</v>
      </c>
      <c r="D91" s="464">
        <f>'[7]Rate Design Work eff 9-15-17'!D90</f>
        <v>10.35</v>
      </c>
      <c r="E91" s="452" t="s">
        <v>15</v>
      </c>
      <c r="F91" s="428">
        <f>F110+F125+F140+F155</f>
        <v>87273799</v>
      </c>
      <c r="G91" s="464">
        <f>'[7]Rate Design Work eff 9-15-17'!G90</f>
        <v>10.613</v>
      </c>
      <c r="H91" s="452" t="s">
        <v>15</v>
      </c>
      <c r="I91" s="428">
        <f>I110+I125+I140+I155</f>
        <v>89491481</v>
      </c>
      <c r="J91" s="428"/>
      <c r="K91" s="464" t="e">
        <f>'[7]Rate Design Work eff 10-14-16'!K90</f>
        <v>#DIV/0!</v>
      </c>
      <c r="L91" s="452" t="s">
        <v>15</v>
      </c>
      <c r="M91" s="428" t="e">
        <f>K91*C91/100</f>
        <v>#DIV/0!</v>
      </c>
      <c r="N91" s="452" t="s">
        <v>14</v>
      </c>
      <c r="O91" s="464" t="e">
        <f>'[7]Rate Design Work eff 10-14-16'!O90</f>
        <v>#DIV/0!</v>
      </c>
      <c r="P91" s="452" t="s">
        <v>15</v>
      </c>
      <c r="Q91" s="428" t="e">
        <f>O91*C91/100</f>
        <v>#DIV/0!</v>
      </c>
      <c r="R91" s="428"/>
      <c r="S91" s="464" t="e">
        <f>'[7]Rate Design Work eff 10-14-16'!S90</f>
        <v>#DIV/0!</v>
      </c>
      <c r="T91" s="452" t="s">
        <v>15</v>
      </c>
      <c r="U91" s="428" t="e">
        <f>S91*C91/100</f>
        <v>#DIV/0!</v>
      </c>
      <c r="V91" s="466"/>
      <c r="X91" s="41">
        <f>((G91+G96)-D91)/D91</f>
        <v>2.5410628019323662E-2</v>
      </c>
      <c r="Y91" s="66">
        <f>(G91-G90)/G90</f>
        <v>0.58002084263808229</v>
      </c>
      <c r="Z91" s="66">
        <v>0.72450000000000003</v>
      </c>
      <c r="AB91" s="66"/>
      <c r="AD91" s="68"/>
      <c r="AE91" s="68"/>
      <c r="AF91" s="66"/>
      <c r="AK91" s="409"/>
      <c r="AL91" s="409"/>
      <c r="AM91" s="409"/>
      <c r="AN91" s="409"/>
      <c r="AO91" s="409"/>
      <c r="AP91" s="409"/>
      <c r="AR91" s="431"/>
    </row>
    <row r="92" spans="1:44">
      <c r="A92" s="452" t="s">
        <v>34</v>
      </c>
      <c r="B92" s="452"/>
      <c r="C92" s="459">
        <f>C111+C126+C141+C156</f>
        <v>5306</v>
      </c>
      <c r="D92" s="463">
        <f>'[7]Rate Design Work eff 9-15-17'!D91</f>
        <v>1.74</v>
      </c>
      <c r="E92" s="452"/>
      <c r="F92" s="428">
        <f>F111+F126+F141+F156</f>
        <v>9232</v>
      </c>
      <c r="G92" s="463">
        <f>'[7]Rate Design Work eff 9-15-17'!G91</f>
        <v>1.78</v>
      </c>
      <c r="H92" s="452"/>
      <c r="I92" s="428">
        <f>I111+I126+I141+I156</f>
        <v>9444</v>
      </c>
      <c r="J92" s="428"/>
      <c r="K92" s="463" t="str">
        <f>'[7]Rate Design Work eff 10-14-16'!K91</f>
        <v xml:space="preserve"> </v>
      </c>
      <c r="L92" s="452"/>
      <c r="M92" s="428">
        <f>K92*C92</f>
        <v>0</v>
      </c>
      <c r="N92" s="428"/>
      <c r="O92" s="463" t="s">
        <v>14</v>
      </c>
      <c r="P92" s="452"/>
      <c r="Q92" s="428">
        <f>O92*C92</f>
        <v>0</v>
      </c>
      <c r="R92" s="428"/>
      <c r="S92" s="464">
        <f>'[7]Rate Design Work eff 10-14-16'!S91</f>
        <v>1.74</v>
      </c>
      <c r="T92" s="452"/>
      <c r="U92" s="428">
        <f>S92*C92</f>
        <v>9232.44</v>
      </c>
      <c r="X92" s="41">
        <f>(G92-D92)/D92</f>
        <v>2.2988505747126457E-2</v>
      </c>
      <c r="AD92" s="431"/>
      <c r="AE92" s="431"/>
      <c r="AF92" s="66"/>
      <c r="AK92" s="409"/>
      <c r="AL92" s="409"/>
      <c r="AM92" s="409"/>
      <c r="AN92" s="409"/>
      <c r="AO92" s="409"/>
      <c r="AP92" s="409"/>
      <c r="AR92" s="431"/>
    </row>
    <row r="93" spans="1:44">
      <c r="A93" s="467" t="s">
        <v>36</v>
      </c>
      <c r="B93" s="467"/>
      <c r="C93" s="459">
        <f>C112+C127+C142+C157</f>
        <v>703</v>
      </c>
      <c r="D93" s="463">
        <f>'[7]Rate Design Work eff 9-15-17'!D92</f>
        <v>3.4</v>
      </c>
      <c r="E93" s="467"/>
      <c r="F93" s="428">
        <f>F112+F127+F142+F157</f>
        <v>2390</v>
      </c>
      <c r="G93" s="463">
        <f>'[7]Rate Design Work eff 9-15-17'!G92</f>
        <v>3.5</v>
      </c>
      <c r="H93" s="467"/>
      <c r="I93" s="428">
        <f>I112+I127+I142+I157</f>
        <v>2461</v>
      </c>
      <c r="J93" s="428"/>
      <c r="K93" s="463" t="str">
        <f>'[7]Rate Design Work eff 10-14-16'!K92</f>
        <v xml:space="preserve"> </v>
      </c>
      <c r="L93" s="467"/>
      <c r="M93" s="428">
        <f>K93*C93</f>
        <v>0</v>
      </c>
      <c r="N93" s="428"/>
      <c r="O93" s="463" t="s">
        <v>14</v>
      </c>
      <c r="P93" s="467"/>
      <c r="Q93" s="428">
        <f>O93*C93</f>
        <v>0</v>
      </c>
      <c r="R93" s="428"/>
      <c r="S93" s="463">
        <f>'[7]Rate Design Work eff 10-14-16'!S92</f>
        <v>3.4</v>
      </c>
      <c r="T93" s="467"/>
      <c r="U93" s="428">
        <f>S93*C93</f>
        <v>2390.1999999999998</v>
      </c>
      <c r="X93" s="41">
        <f>(G93-D93)/D93</f>
        <v>2.941176470588238E-2</v>
      </c>
      <c r="AK93" s="409"/>
      <c r="AL93" s="409"/>
      <c r="AM93" s="409"/>
      <c r="AN93" s="409"/>
      <c r="AO93" s="409"/>
      <c r="AP93" s="409"/>
      <c r="AR93" s="431"/>
    </row>
    <row r="94" spans="1:44">
      <c r="A94" s="467" t="s">
        <v>38</v>
      </c>
      <c r="B94" s="467"/>
      <c r="C94" s="459">
        <f>C115+C128+C143+C158</f>
        <v>70.5</v>
      </c>
      <c r="D94" s="468">
        <f>'[7]Rate Design Work eff 9-15-17'!D93</f>
        <v>-1.74</v>
      </c>
      <c r="E94" s="467"/>
      <c r="F94" s="428">
        <f>F115+F128+F143+F158</f>
        <v>-123</v>
      </c>
      <c r="G94" s="468">
        <f>-G92</f>
        <v>-1.78</v>
      </c>
      <c r="H94" s="467"/>
      <c r="I94" s="428">
        <f>I115+I128+I143+I158</f>
        <v>-126</v>
      </c>
      <c r="J94" s="428"/>
      <c r="K94" s="468" t="s">
        <v>14</v>
      </c>
      <c r="L94" s="467"/>
      <c r="M94" s="428">
        <f>K94*C94</f>
        <v>0</v>
      </c>
      <c r="N94" s="428"/>
      <c r="O94" s="468" t="s">
        <v>14</v>
      </c>
      <c r="P94" s="467"/>
      <c r="Q94" s="428">
        <f>O94*C94</f>
        <v>0</v>
      </c>
      <c r="R94" s="428"/>
      <c r="S94" s="468">
        <f>'[7]Rate Design Work eff 10-14-16'!S93</f>
        <v>-1.74</v>
      </c>
      <c r="T94" s="467"/>
      <c r="U94" s="428">
        <f>S94*C94</f>
        <v>-122.67</v>
      </c>
      <c r="X94" s="41">
        <f>(G94-D94)/D94</f>
        <v>2.2988505747126457E-2</v>
      </c>
      <c r="AK94" s="409"/>
      <c r="AL94" s="409"/>
      <c r="AM94" s="409"/>
      <c r="AN94" s="409"/>
      <c r="AO94" s="409"/>
      <c r="AP94" s="409"/>
      <c r="AR94" s="431"/>
    </row>
    <row r="95" spans="1:44" s="26" customFormat="1" hidden="1">
      <c r="A95" s="25" t="s">
        <v>40</v>
      </c>
      <c r="C95" s="75">
        <f>C90</f>
        <v>706991944.07558155</v>
      </c>
      <c r="D95" s="24">
        <f>'[7]Rate Design Work eff 9-15-17'!D94</f>
        <v>0</v>
      </c>
      <c r="E95" s="28"/>
      <c r="F95" s="29"/>
      <c r="G95" s="30">
        <f>'[7]Rate Design Work eff 9-15-17'!G94</f>
        <v>0</v>
      </c>
      <c r="H95" s="31" t="s">
        <v>15</v>
      </c>
      <c r="I95" s="29">
        <f>I113+I129+I144+I159</f>
        <v>0</v>
      </c>
      <c r="J95" s="29"/>
      <c r="K95" s="30" t="str">
        <f>'[7]Rate Design Work eff 10-14-16'!K94</f>
        <v xml:space="preserve"> </v>
      </c>
      <c r="L95" s="31" t="s">
        <v>14</v>
      </c>
      <c r="M95" s="428">
        <f>K95*C95/100</f>
        <v>0</v>
      </c>
      <c r="N95" s="29"/>
      <c r="O95" s="30" t="s">
        <v>14</v>
      </c>
      <c r="P95" s="31" t="s">
        <v>14</v>
      </c>
      <c r="Q95" s="428">
        <f>O95*C95/100</f>
        <v>0</v>
      </c>
      <c r="R95" s="29"/>
      <c r="S95" s="464">
        <f>'[7]Rate Design Work eff 10-14-16'!S94</f>
        <v>0</v>
      </c>
      <c r="T95" s="31" t="s">
        <v>15</v>
      </c>
      <c r="U95" s="428">
        <f>S95*C95/100</f>
        <v>0</v>
      </c>
      <c r="V95" s="32"/>
      <c r="W95" s="22"/>
      <c r="Z95" s="33"/>
      <c r="AA95" s="33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R95" s="32"/>
    </row>
    <row r="96" spans="1:44" s="26" customFormat="1" hidden="1">
      <c r="A96" s="25" t="s">
        <v>41</v>
      </c>
      <c r="C96" s="75">
        <f>C91</f>
        <v>843225109.61000884</v>
      </c>
      <c r="D96" s="24">
        <f>'[7]Rate Design Work eff 9-15-17'!D95</f>
        <v>0</v>
      </c>
      <c r="E96" s="28"/>
      <c r="F96" s="29"/>
      <c r="G96" s="30">
        <f>'[7]Rate Design Work eff 9-15-17'!G95</f>
        <v>0</v>
      </c>
      <c r="H96" s="31" t="s">
        <v>15</v>
      </c>
      <c r="I96" s="29">
        <f>I114+I130+I145+I160</f>
        <v>0</v>
      </c>
      <c r="J96" s="29"/>
      <c r="K96" s="30" t="str">
        <f>'[7]Rate Design Work eff 10-14-16'!K95</f>
        <v xml:space="preserve"> </v>
      </c>
      <c r="L96" s="31" t="s">
        <v>14</v>
      </c>
      <c r="M96" s="428">
        <f>K96*C96/100</f>
        <v>0</v>
      </c>
      <c r="N96" s="29"/>
      <c r="O96" s="30" t="s">
        <v>14</v>
      </c>
      <c r="P96" s="31" t="s">
        <v>14</v>
      </c>
      <c r="Q96" s="428">
        <f>O96*C96/100</f>
        <v>0</v>
      </c>
      <c r="R96" s="29"/>
      <c r="S96" s="464">
        <f>'[7]Rate Design Work eff 10-14-16'!S95</f>
        <v>0</v>
      </c>
      <c r="T96" s="31" t="s">
        <v>15</v>
      </c>
      <c r="U96" s="428">
        <f>S96*C96/100</f>
        <v>0</v>
      </c>
      <c r="V96" s="32"/>
      <c r="W96" s="22"/>
      <c r="Z96" s="66" t="e">
        <f>(G96-G95)/G95</f>
        <v>#DIV/0!</v>
      </c>
      <c r="AA96" s="33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R96" s="32"/>
    </row>
    <row r="97" spans="1:44" s="26" customFormat="1" hidden="1">
      <c r="A97" s="76" t="s">
        <v>42</v>
      </c>
      <c r="B97" s="77"/>
      <c r="C97" s="78"/>
      <c r="D97" s="82">
        <f>'[7]Rate Design Work eff 9-15-17'!D96</f>
        <v>6.548</v>
      </c>
      <c r="E97" s="83" t="s">
        <v>15</v>
      </c>
      <c r="F97" s="81"/>
      <c r="G97" s="82">
        <f>G90+G95</f>
        <v>6.7170000000000005</v>
      </c>
      <c r="H97" s="83" t="s">
        <v>15</v>
      </c>
      <c r="I97" s="81"/>
      <c r="J97" s="81"/>
      <c r="K97" s="82" t="e">
        <f>K90+K95</f>
        <v>#DIV/0!</v>
      </c>
      <c r="L97" s="83" t="s">
        <v>15</v>
      </c>
      <c r="M97" s="81"/>
      <c r="N97" s="81"/>
      <c r="O97" s="82" t="e">
        <f>O90+O95</f>
        <v>#DIV/0!</v>
      </c>
      <c r="P97" s="83" t="s">
        <v>15</v>
      </c>
      <c r="Q97" s="81"/>
      <c r="R97" s="81"/>
      <c r="S97" s="82" t="e">
        <f>S90+S95</f>
        <v>#DIV/0!</v>
      </c>
      <c r="T97" s="83" t="s">
        <v>15</v>
      </c>
      <c r="U97" s="81"/>
      <c r="V97" s="32"/>
      <c r="W97" s="22"/>
      <c r="Z97" s="33"/>
      <c r="AA97" s="33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R97" s="32"/>
    </row>
    <row r="98" spans="1:44" s="26" customFormat="1" hidden="1">
      <c r="A98" s="76" t="s">
        <v>43</v>
      </c>
      <c r="B98" s="77"/>
      <c r="C98" s="78"/>
      <c r="D98" s="82">
        <f>'[7]Rate Design Work eff 9-15-17'!D97</f>
        <v>10.35</v>
      </c>
      <c r="E98" s="83" t="s">
        <v>15</v>
      </c>
      <c r="F98" s="81"/>
      <c r="G98" s="82">
        <f>G91+G96</f>
        <v>10.613</v>
      </c>
      <c r="H98" s="83" t="s">
        <v>15</v>
      </c>
      <c r="I98" s="81"/>
      <c r="J98" s="81"/>
      <c r="K98" s="82" t="e">
        <f>K91+K96</f>
        <v>#DIV/0!</v>
      </c>
      <c r="L98" s="83" t="s">
        <v>15</v>
      </c>
      <c r="M98" s="81"/>
      <c r="N98" s="81"/>
      <c r="O98" s="82" t="e">
        <f>O91+O96</f>
        <v>#DIV/0!</v>
      </c>
      <c r="P98" s="83" t="s">
        <v>15</v>
      </c>
      <c r="Q98" s="81"/>
      <c r="R98" s="81"/>
      <c r="S98" s="82" t="e">
        <f>S91+S96</f>
        <v>#DIV/0!</v>
      </c>
      <c r="T98" s="83" t="s">
        <v>15</v>
      </c>
      <c r="U98" s="81"/>
      <c r="V98" s="32"/>
      <c r="W98" s="22"/>
      <c r="Z98" s="66">
        <f>(G98-G97)/G97</f>
        <v>0.58002084263808229</v>
      </c>
      <c r="AA98" s="33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R98" s="32"/>
    </row>
    <row r="99" spans="1:44">
      <c r="A99" s="452" t="s">
        <v>44</v>
      </c>
      <c r="B99" s="469"/>
      <c r="C99" s="459">
        <f>C116+C131+C146+C161</f>
        <v>1550217053.6855903</v>
      </c>
      <c r="D99" s="470"/>
      <c r="E99" s="428"/>
      <c r="F99" s="428">
        <f>F116+F131+F146+F161</f>
        <v>143368185</v>
      </c>
      <c r="G99" s="428"/>
      <c r="H99" s="428"/>
      <c r="I99" s="428">
        <f t="shared" ref="I99" si="17">I116+I131+I146+I161</f>
        <v>146780963</v>
      </c>
      <c r="J99" s="428"/>
      <c r="K99" s="428"/>
      <c r="L99" s="428"/>
      <c r="M99" s="428" t="e">
        <f>SUM(M89:M98)</f>
        <v>#DIV/0!</v>
      </c>
      <c r="N99" s="428"/>
      <c r="O99" s="428"/>
      <c r="P99" s="428"/>
      <c r="Q99" s="428" t="e">
        <f>SUM(Q89:Q98)</f>
        <v>#DIV/0!</v>
      </c>
      <c r="R99" s="428"/>
      <c r="S99" s="428"/>
      <c r="T99" s="428"/>
      <c r="U99" s="428" t="e">
        <f>SUM(U89:U98)</f>
        <v>#DIV/0!</v>
      </c>
      <c r="W99" s="41"/>
      <c r="AK99" s="409"/>
      <c r="AL99" s="409"/>
      <c r="AM99" s="409"/>
      <c r="AN99" s="409"/>
      <c r="AO99" s="409"/>
      <c r="AP99" s="409"/>
      <c r="AR99" s="431"/>
    </row>
    <row r="100" spans="1:44">
      <c r="A100" s="452" t="s">
        <v>18</v>
      </c>
      <c r="B100" s="86"/>
      <c r="C100" s="471">
        <f>C117+C132+C147+C162</f>
        <v>19569583.803586423</v>
      </c>
      <c r="D100" s="439"/>
      <c r="E100" s="439"/>
      <c r="F100" s="437">
        <f>F117+F132+F147+F162</f>
        <v>1987055.0327333291</v>
      </c>
      <c r="G100" s="439"/>
      <c r="H100" s="439"/>
      <c r="I100" s="437">
        <f>F100</f>
        <v>1987055.0327333291</v>
      </c>
      <c r="J100" s="438"/>
      <c r="K100" s="439"/>
      <c r="L100" s="439"/>
      <c r="M100" s="437" t="e">
        <f>$I$100*V104/($V$104+$W$104+$X$104)</f>
        <v>#DIV/0!</v>
      </c>
      <c r="N100" s="438"/>
      <c r="O100" s="439"/>
      <c r="P100" s="439"/>
      <c r="Q100" s="437" t="e">
        <f>$I$100*W104/($V$104+$W$104+$X$104)</f>
        <v>#DIV/0!</v>
      </c>
      <c r="R100" s="438"/>
      <c r="S100" s="439"/>
      <c r="T100" s="439"/>
      <c r="U100" s="437" t="e">
        <f>$I$100*X104/($V$104+$W$104+$X$104)</f>
        <v>#DIV/0!</v>
      </c>
      <c r="AK100" s="409"/>
      <c r="AL100" s="409"/>
      <c r="AM100" s="409"/>
      <c r="AN100" s="409"/>
      <c r="AO100" s="409"/>
      <c r="AP100" s="409"/>
      <c r="AR100" s="431"/>
    </row>
    <row r="101" spans="1:44" ht="16.5" thickBot="1">
      <c r="A101" s="452" t="s">
        <v>45</v>
      </c>
      <c r="B101" s="452"/>
      <c r="C101" s="472">
        <f>C99+C100</f>
        <v>1569786637.4891768</v>
      </c>
      <c r="D101" s="442"/>
      <c r="E101" s="442"/>
      <c r="F101" s="442">
        <f>F99+F100</f>
        <v>145355240.03273332</v>
      </c>
      <c r="G101" s="442"/>
      <c r="H101" s="442"/>
      <c r="I101" s="442">
        <f>I99+I100</f>
        <v>148768018.03273332</v>
      </c>
      <c r="J101" s="442"/>
      <c r="K101" s="442"/>
      <c r="L101" s="442"/>
      <c r="M101" s="442" t="e">
        <f>M99+M100</f>
        <v>#DIV/0!</v>
      </c>
      <c r="N101" s="442"/>
      <c r="O101" s="442"/>
      <c r="P101" s="442"/>
      <c r="Q101" s="442" t="e">
        <f>Q99+Q100</f>
        <v>#DIV/0!</v>
      </c>
      <c r="R101" s="442"/>
      <c r="S101" s="442"/>
      <c r="T101" s="442"/>
      <c r="U101" s="442" t="e">
        <f>U99+U100</f>
        <v>#DIV/0!</v>
      </c>
      <c r="V101" s="444" t="s">
        <v>20</v>
      </c>
      <c r="W101" s="473">
        <f>'[7]Rate Spread targets'!X18*1000</f>
        <v>148767347.75518811</v>
      </c>
      <c r="X101" s="39">
        <f>'[7]Rate Spread targets'!V18</f>
        <v>1.6941448609556001E-2</v>
      </c>
      <c r="Y101" s="40"/>
      <c r="Z101" s="433" t="s">
        <v>14</v>
      </c>
      <c r="AA101" s="433" t="s">
        <v>14</v>
      </c>
      <c r="AK101" s="409"/>
      <c r="AL101" s="409"/>
      <c r="AM101" s="409"/>
      <c r="AN101" s="409"/>
      <c r="AO101" s="409"/>
      <c r="AP101" s="409"/>
      <c r="AR101" s="431"/>
    </row>
    <row r="102" spans="1:44" ht="16.5" thickTop="1">
      <c r="A102" s="452"/>
      <c r="B102" s="452"/>
      <c r="C102" s="447"/>
      <c r="D102" s="438"/>
      <c r="E102" s="438"/>
      <c r="F102" s="438"/>
      <c r="G102" s="438"/>
      <c r="H102" s="438"/>
      <c r="I102" s="438"/>
      <c r="J102" s="438"/>
      <c r="K102" s="438"/>
      <c r="L102" s="438"/>
      <c r="M102" s="438"/>
      <c r="N102" s="438"/>
      <c r="O102" s="438"/>
      <c r="P102" s="438"/>
      <c r="Q102" s="438"/>
      <c r="R102" s="438"/>
      <c r="S102" s="438"/>
      <c r="T102" s="438"/>
      <c r="U102" s="438" t="s">
        <v>14</v>
      </c>
      <c r="V102" s="453" t="s">
        <v>21</v>
      </c>
      <c r="W102" s="454">
        <f>W101-I101</f>
        <v>-670.27754521369934</v>
      </c>
      <c r="X102" s="455">
        <v>1.6049999999999998E-2</v>
      </c>
      <c r="Y102" s="40"/>
      <c r="Z102" s="433"/>
      <c r="AA102" s="433"/>
      <c r="AK102" s="409"/>
      <c r="AL102" s="409"/>
      <c r="AM102" s="409"/>
      <c r="AN102" s="409"/>
      <c r="AO102" s="409"/>
      <c r="AP102" s="409"/>
      <c r="AR102" s="431"/>
    </row>
    <row r="103" spans="1:44" ht="15.75" hidden="1" customHeight="1">
      <c r="A103" s="452"/>
      <c r="B103" s="452"/>
      <c r="C103" s="447"/>
      <c r="D103" s="438"/>
      <c r="E103" s="438"/>
      <c r="F103" s="438"/>
      <c r="G103" s="438"/>
      <c r="H103" s="438"/>
      <c r="I103" s="438"/>
      <c r="J103" s="438"/>
      <c r="K103" s="438"/>
      <c r="L103" s="438"/>
      <c r="M103" s="438"/>
      <c r="N103" s="438"/>
      <c r="O103" s="438"/>
      <c r="P103" s="438"/>
      <c r="Q103" s="438"/>
      <c r="R103" s="438"/>
      <c r="S103" s="438"/>
      <c r="T103" s="438"/>
      <c r="U103" s="438">
        <f>U102-I101</f>
        <v>-148768018.03273332</v>
      </c>
      <c r="V103" s="474"/>
      <c r="W103" s="456"/>
      <c r="X103" s="90"/>
      <c r="Y103" s="40"/>
      <c r="Z103" s="433"/>
      <c r="AA103" s="433"/>
      <c r="AK103" s="409"/>
      <c r="AL103" s="409"/>
      <c r="AM103" s="409"/>
      <c r="AN103" s="409"/>
      <c r="AO103" s="409"/>
      <c r="AP103" s="409"/>
      <c r="AR103" s="431"/>
    </row>
    <row r="104" spans="1:44" ht="15.75" hidden="1" customHeight="1">
      <c r="A104" s="452"/>
      <c r="B104" s="475"/>
      <c r="C104" s="459"/>
      <c r="D104" s="452" t="s">
        <v>14</v>
      </c>
      <c r="E104" s="452"/>
      <c r="G104" s="452" t="s">
        <v>14</v>
      </c>
      <c r="H104" s="452"/>
      <c r="I104" s="428"/>
      <c r="J104" s="428"/>
      <c r="K104" s="452" t="s">
        <v>14</v>
      </c>
      <c r="L104" s="452"/>
      <c r="V104" s="32"/>
      <c r="W104" s="32"/>
      <c r="X104" s="32"/>
      <c r="Y104" s="92"/>
      <c r="AK104" s="409"/>
      <c r="AL104" s="409"/>
      <c r="AM104" s="409"/>
      <c r="AN104" s="409"/>
      <c r="AO104" s="409"/>
      <c r="AP104" s="409"/>
      <c r="AR104" s="431"/>
    </row>
    <row r="105" spans="1:44">
      <c r="A105" s="458" t="s">
        <v>46</v>
      </c>
      <c r="B105" s="452"/>
      <c r="C105" s="452" t="s">
        <v>14</v>
      </c>
      <c r="D105" s="459"/>
      <c r="E105" s="452"/>
      <c r="F105" s="452"/>
      <c r="G105" s="459"/>
      <c r="H105" s="452"/>
      <c r="I105" s="93" t="s">
        <v>14</v>
      </c>
      <c r="J105" s="452"/>
      <c r="K105" s="459"/>
      <c r="L105" s="452"/>
      <c r="M105" s="452"/>
      <c r="N105" s="452"/>
      <c r="O105" s="459"/>
      <c r="P105" s="452"/>
      <c r="Q105" s="452"/>
      <c r="R105" s="452"/>
      <c r="S105" s="459"/>
      <c r="T105" s="452"/>
      <c r="U105" s="452"/>
      <c r="V105" s="428"/>
      <c r="W105" s="428"/>
      <c r="X105" s="428"/>
      <c r="Y105" s="452"/>
      <c r="AA105" s="428"/>
      <c r="AB105" s="452" t="s">
        <v>14</v>
      </c>
      <c r="AC105" s="452"/>
      <c r="AE105" s="409"/>
      <c r="AF105" s="409"/>
      <c r="AG105" s="409"/>
      <c r="AH105" s="409"/>
      <c r="AI105" s="409"/>
      <c r="AJ105" s="409"/>
      <c r="AK105" s="409"/>
      <c r="AL105" s="409"/>
      <c r="AM105" s="409"/>
      <c r="AN105" s="409"/>
      <c r="AO105" s="409"/>
      <c r="AP105" s="409"/>
      <c r="AR105" s="431"/>
    </row>
    <row r="106" spans="1:44">
      <c r="A106" s="452" t="s">
        <v>47</v>
      </c>
      <c r="B106" s="452"/>
      <c r="C106" s="452" t="s">
        <v>14</v>
      </c>
      <c r="D106" s="459"/>
      <c r="E106" s="452"/>
      <c r="F106" s="452"/>
      <c r="G106" s="459"/>
      <c r="H106" s="452"/>
      <c r="I106" s="452"/>
      <c r="J106" s="452"/>
      <c r="K106" s="459"/>
      <c r="L106" s="452"/>
      <c r="M106" s="452" t="s">
        <v>14</v>
      </c>
      <c r="N106" s="452"/>
      <c r="O106" s="459"/>
      <c r="P106" s="452"/>
      <c r="Q106" s="452"/>
      <c r="R106" s="452"/>
      <c r="S106" s="459"/>
      <c r="T106" s="452"/>
      <c r="U106" s="452"/>
      <c r="V106" s="409"/>
      <c r="W106" s="410"/>
      <c r="X106" s="410"/>
      <c r="Y106" s="410"/>
      <c r="Z106" s="409"/>
      <c r="AA106" s="409"/>
      <c r="AB106" s="409"/>
      <c r="AC106" s="409"/>
      <c r="AD106" s="409"/>
      <c r="AE106" s="409"/>
      <c r="AF106" s="409"/>
      <c r="AG106" s="409"/>
      <c r="AH106" s="409"/>
      <c r="AI106" s="409"/>
      <c r="AJ106" s="409"/>
      <c r="AK106" s="409"/>
      <c r="AL106" s="409"/>
      <c r="AM106" s="409"/>
      <c r="AN106" s="409"/>
      <c r="AO106" s="409"/>
      <c r="AP106" s="409"/>
      <c r="AR106" s="431"/>
    </row>
    <row r="107" spans="1:44">
      <c r="A107" s="476" t="s">
        <v>48</v>
      </c>
      <c r="B107" s="452"/>
      <c r="C107" s="452"/>
      <c r="D107" s="459"/>
      <c r="E107" s="452"/>
      <c r="F107" s="452"/>
      <c r="G107" s="459"/>
      <c r="H107" s="452"/>
      <c r="I107" s="452"/>
      <c r="J107" s="452"/>
      <c r="K107" s="459"/>
      <c r="L107" s="452"/>
      <c r="M107" s="452"/>
      <c r="N107" s="452"/>
      <c r="O107" s="459"/>
      <c r="P107" s="452"/>
      <c r="Q107" s="452"/>
      <c r="R107" s="452"/>
      <c r="S107" s="459"/>
      <c r="T107" s="452"/>
      <c r="U107" s="452"/>
      <c r="V107" s="409"/>
      <c r="W107" s="410"/>
      <c r="X107" s="410"/>
      <c r="Y107" s="410"/>
      <c r="Z107" s="477" t="s">
        <v>14</v>
      </c>
      <c r="AA107" s="409"/>
      <c r="AB107" s="409"/>
      <c r="AC107" s="409"/>
      <c r="AD107" s="409"/>
      <c r="AE107" s="409"/>
      <c r="AF107" s="409"/>
      <c r="AG107" s="409"/>
      <c r="AH107" s="409"/>
      <c r="AI107" s="409"/>
      <c r="AJ107" s="409"/>
      <c r="AK107" s="409"/>
      <c r="AL107" s="409"/>
      <c r="AM107" s="409"/>
      <c r="AN107" s="409"/>
      <c r="AO107" s="409"/>
      <c r="AP107" s="409"/>
      <c r="AR107" s="431"/>
    </row>
    <row r="108" spans="1:44">
      <c r="A108" s="452" t="s">
        <v>28</v>
      </c>
      <c r="B108" s="452"/>
      <c r="C108" s="459">
        <f>'[7]Rate Design Work eff 10-14-16'!C107</f>
        <v>1190382.0735483039</v>
      </c>
      <c r="D108" s="463">
        <f>'[7]Rate Design Work eff 9-15-17'!D107</f>
        <v>7.75</v>
      </c>
      <c r="E108" s="452"/>
      <c r="F108" s="428">
        <f>ROUND(D108*C108,0)</f>
        <v>9225461</v>
      </c>
      <c r="G108" s="463">
        <f>$G$89</f>
        <v>7.75</v>
      </c>
      <c r="H108" s="452"/>
      <c r="I108" s="428">
        <f>ROUND(G108*$C108,0)</f>
        <v>9225461</v>
      </c>
      <c r="J108" s="428"/>
      <c r="K108" s="463">
        <f>K89</f>
        <v>7.75</v>
      </c>
      <c r="L108" s="452"/>
      <c r="M108" s="428">
        <f>'[7]Rate Design Work eff 10-14-16'!M107</f>
        <v>9225461.0699993558</v>
      </c>
      <c r="N108" s="428"/>
      <c r="O108" s="463" t="str">
        <f>$O$89</f>
        <v xml:space="preserve"> </v>
      </c>
      <c r="P108" s="452"/>
      <c r="Q108" s="428">
        <f>'[7]Rate Design Work eff 10-14-16'!Q107</f>
        <v>0</v>
      </c>
      <c r="R108" s="428"/>
      <c r="S108" s="463" t="str">
        <f>$S$89</f>
        <v xml:space="preserve"> </v>
      </c>
      <c r="T108" s="452"/>
      <c r="U108" s="428">
        <f>'[7]Rate Design Work eff 10-14-16'!U107</f>
        <v>0</v>
      </c>
      <c r="V108" s="409"/>
      <c r="W108" s="410"/>
      <c r="X108" s="410"/>
      <c r="Y108" s="410"/>
      <c r="Z108" s="409"/>
      <c r="AA108" s="409"/>
      <c r="AB108" s="409"/>
      <c r="AC108" s="409"/>
      <c r="AD108" s="409"/>
      <c r="AE108" s="409"/>
      <c r="AF108" s="409"/>
      <c r="AG108" s="409"/>
      <c r="AH108" s="409"/>
      <c r="AI108" s="409"/>
      <c r="AJ108" s="409"/>
      <c r="AK108" s="409"/>
      <c r="AL108" s="409"/>
      <c r="AM108" s="409"/>
      <c r="AN108" s="409"/>
      <c r="AO108" s="409"/>
      <c r="AP108" s="409"/>
      <c r="AR108" s="431"/>
    </row>
    <row r="109" spans="1:44">
      <c r="A109" s="452" t="s">
        <v>30</v>
      </c>
      <c r="B109" s="452"/>
      <c r="C109" s="459">
        <f>'[7]Rate Design Work eff 10-14-16'!C108</f>
        <v>664551696.22316003</v>
      </c>
      <c r="D109" s="464">
        <f>'[7]Rate Design Work eff 9-15-17'!D108</f>
        <v>6.548</v>
      </c>
      <c r="E109" s="452" t="s">
        <v>15</v>
      </c>
      <c r="F109" s="428">
        <f>ROUND(C109*D109/100,0)</f>
        <v>43514845</v>
      </c>
      <c r="G109" s="464">
        <f>$G$90</f>
        <v>6.7170000000000005</v>
      </c>
      <c r="H109" s="452" t="s">
        <v>15</v>
      </c>
      <c r="I109" s="428">
        <f>ROUND(G109*$C109/100,0)</f>
        <v>44637937</v>
      </c>
      <c r="J109" s="428"/>
      <c r="K109" s="464" t="e">
        <f>K90</f>
        <v>#DIV/0!</v>
      </c>
      <c r="L109" s="452" t="s">
        <v>15</v>
      </c>
      <c r="M109" s="428" t="e">
        <f>'[7]Rate Design Work eff 10-14-16'!M108</f>
        <v>#DIV/0!</v>
      </c>
      <c r="N109" s="428"/>
      <c r="O109" s="464" t="e">
        <f>O90</f>
        <v>#DIV/0!</v>
      </c>
      <c r="P109" s="452" t="s">
        <v>15</v>
      </c>
      <c r="Q109" s="428" t="e">
        <f>'[7]Rate Design Work eff 10-14-16'!Q108</f>
        <v>#DIV/0!</v>
      </c>
      <c r="R109" s="428"/>
      <c r="S109" s="464" t="e">
        <f>S90</f>
        <v>#DIV/0!</v>
      </c>
      <c r="T109" s="452" t="s">
        <v>15</v>
      </c>
      <c r="U109" s="428" t="e">
        <f>'[7]Rate Design Work eff 10-14-16'!U108</f>
        <v>#DIV/0!</v>
      </c>
      <c r="V109" s="409"/>
      <c r="W109" s="410"/>
      <c r="X109" s="410"/>
      <c r="Y109" s="410"/>
      <c r="Z109" s="409"/>
      <c r="AA109" s="409"/>
      <c r="AB109" s="409"/>
      <c r="AC109" s="409"/>
      <c r="AD109" s="409"/>
      <c r="AE109" s="409"/>
      <c r="AF109" s="409"/>
      <c r="AG109" s="409"/>
      <c r="AH109" s="409"/>
      <c r="AI109" s="409"/>
      <c r="AJ109" s="409"/>
      <c r="AK109" s="409"/>
      <c r="AL109" s="409"/>
      <c r="AM109" s="409"/>
      <c r="AN109" s="409"/>
      <c r="AO109" s="409"/>
      <c r="AP109" s="409"/>
      <c r="AR109" s="431"/>
    </row>
    <row r="110" spans="1:44">
      <c r="A110" s="452" t="s">
        <v>32</v>
      </c>
      <c r="B110" s="459"/>
      <c r="C110" s="459">
        <f>'[7]Rate Design Work eff 10-14-16'!C109</f>
        <v>794267679.4665302</v>
      </c>
      <c r="D110" s="464">
        <f>'[7]Rate Design Work eff 9-15-17'!D109</f>
        <v>10.35</v>
      </c>
      <c r="E110" s="452" t="s">
        <v>15</v>
      </c>
      <c r="F110" s="428">
        <f>ROUND(C110*D110/100,0)</f>
        <v>82206705</v>
      </c>
      <c r="G110" s="464">
        <f>$G$91</f>
        <v>10.613</v>
      </c>
      <c r="H110" s="452" t="s">
        <v>15</v>
      </c>
      <c r="I110" s="428">
        <f>ROUND(G110*$C110/100,0)</f>
        <v>84295629</v>
      </c>
      <c r="J110" s="428"/>
      <c r="K110" s="464" t="e">
        <f>K91</f>
        <v>#DIV/0!</v>
      </c>
      <c r="L110" s="452" t="s">
        <v>15</v>
      </c>
      <c r="M110" s="428" t="e">
        <f>'[7]Rate Design Work eff 10-14-16'!M109</f>
        <v>#DIV/0!</v>
      </c>
      <c r="N110" s="428"/>
      <c r="O110" s="464" t="e">
        <f>O91</f>
        <v>#DIV/0!</v>
      </c>
      <c r="P110" s="452" t="s">
        <v>15</v>
      </c>
      <c r="Q110" s="428" t="e">
        <f>'[7]Rate Design Work eff 10-14-16'!Q109</f>
        <v>#DIV/0!</v>
      </c>
      <c r="R110" s="428"/>
      <c r="S110" s="464" t="e">
        <f>S91</f>
        <v>#DIV/0!</v>
      </c>
      <c r="T110" s="452" t="s">
        <v>15</v>
      </c>
      <c r="U110" s="428" t="e">
        <f>'[7]Rate Design Work eff 10-14-16'!U109</f>
        <v>#DIV/0!</v>
      </c>
      <c r="V110" s="409"/>
      <c r="W110" s="410"/>
      <c r="X110" s="410"/>
      <c r="Y110" s="410"/>
      <c r="Z110" s="409"/>
      <c r="AA110" s="409"/>
      <c r="AB110" s="409"/>
      <c r="AC110" s="409"/>
      <c r="AD110" s="409"/>
      <c r="AE110" s="409"/>
      <c r="AF110" s="409"/>
      <c r="AG110" s="409"/>
      <c r="AH110" s="409"/>
      <c r="AI110" s="409"/>
      <c r="AJ110" s="409"/>
      <c r="AK110" s="409"/>
      <c r="AL110" s="409"/>
      <c r="AM110" s="409"/>
      <c r="AN110" s="409"/>
      <c r="AO110" s="409"/>
      <c r="AP110" s="409"/>
      <c r="AR110" s="431"/>
    </row>
    <row r="111" spans="1:44">
      <c r="A111" s="452" t="s">
        <v>34</v>
      </c>
      <c r="B111" s="452"/>
      <c r="C111" s="459">
        <v>0</v>
      </c>
      <c r="D111" s="463">
        <f>'[7]Rate Design Work eff 9-15-17'!D110</f>
        <v>1.74</v>
      </c>
      <c r="E111" s="452"/>
      <c r="F111" s="428">
        <v>0</v>
      </c>
      <c r="G111" s="463">
        <f>$G$92</f>
        <v>1.78</v>
      </c>
      <c r="H111" s="452"/>
      <c r="I111" s="428">
        <f>ROUND(G111*$C111,0)</f>
        <v>0</v>
      </c>
      <c r="J111" s="428"/>
      <c r="K111" s="463" t="str">
        <f>K92</f>
        <v xml:space="preserve"> </v>
      </c>
      <c r="L111" s="452"/>
      <c r="M111" s="428">
        <f>'[7]Rate Design Work eff 10-14-16'!M110</f>
        <v>0</v>
      </c>
      <c r="N111" s="428"/>
      <c r="O111" s="463" t="str">
        <f>O92</f>
        <v xml:space="preserve"> </v>
      </c>
      <c r="P111" s="452"/>
      <c r="Q111" s="428">
        <f>'[7]Rate Design Work eff 10-14-16'!Q110</f>
        <v>0</v>
      </c>
      <c r="R111" s="428"/>
      <c r="S111" s="463">
        <f>S92</f>
        <v>1.74</v>
      </c>
      <c r="T111" s="452"/>
      <c r="U111" s="428">
        <f>'[7]Rate Design Work eff 10-14-16'!U110</f>
        <v>0</v>
      </c>
      <c r="V111" s="409"/>
      <c r="W111" s="410"/>
      <c r="X111" s="410"/>
      <c r="Y111" s="410"/>
      <c r="Z111" s="409"/>
      <c r="AA111" s="409"/>
      <c r="AB111" s="409"/>
      <c r="AC111" s="409"/>
      <c r="AD111" s="409"/>
      <c r="AE111" s="409"/>
      <c r="AF111" s="409"/>
      <c r="AG111" s="409"/>
      <c r="AH111" s="409"/>
      <c r="AI111" s="409"/>
      <c r="AJ111" s="409"/>
      <c r="AK111" s="409"/>
      <c r="AL111" s="409"/>
      <c r="AM111" s="409"/>
      <c r="AN111" s="409"/>
      <c r="AO111" s="409"/>
      <c r="AP111" s="409"/>
      <c r="AR111" s="431"/>
    </row>
    <row r="112" spans="1:44">
      <c r="A112" s="467" t="s">
        <v>36</v>
      </c>
      <c r="B112" s="467"/>
      <c r="C112" s="459">
        <v>0</v>
      </c>
      <c r="D112" s="463">
        <f>'[7]Rate Design Work eff 9-15-17'!D111</f>
        <v>3.4</v>
      </c>
      <c r="E112" s="467"/>
      <c r="F112" s="428">
        <v>0</v>
      </c>
      <c r="G112" s="463">
        <f>$G$93</f>
        <v>3.5</v>
      </c>
      <c r="H112" s="467"/>
      <c r="I112" s="428">
        <f>ROUND(G112*$C112,0)</f>
        <v>0</v>
      </c>
      <c r="J112" s="428"/>
      <c r="K112" s="463" t="str">
        <f>K93</f>
        <v xml:space="preserve"> </v>
      </c>
      <c r="L112" s="467"/>
      <c r="M112" s="428">
        <f>'[7]Rate Design Work eff 10-14-16'!M111</f>
        <v>0</v>
      </c>
      <c r="N112" s="428"/>
      <c r="O112" s="463" t="str">
        <f t="shared" ref="O112:O115" si="18">O93</f>
        <v xml:space="preserve"> </v>
      </c>
      <c r="P112" s="467"/>
      <c r="Q112" s="428">
        <f>'[7]Rate Design Work eff 10-14-16'!Q111</f>
        <v>0</v>
      </c>
      <c r="R112" s="428"/>
      <c r="S112" s="463">
        <f>S93</f>
        <v>3.4</v>
      </c>
      <c r="T112" s="467"/>
      <c r="U112" s="428">
        <f>'[7]Rate Design Work eff 10-14-16'!U111</f>
        <v>0</v>
      </c>
      <c r="V112" s="409"/>
      <c r="W112" s="410"/>
      <c r="X112" s="410"/>
      <c r="Y112" s="410"/>
      <c r="Z112" s="409"/>
      <c r="AA112" s="409"/>
      <c r="AB112" s="409"/>
      <c r="AC112" s="409"/>
      <c r="AD112" s="409"/>
      <c r="AE112" s="409"/>
      <c r="AF112" s="409"/>
      <c r="AG112" s="409"/>
      <c r="AH112" s="409"/>
      <c r="AI112" s="409"/>
      <c r="AJ112" s="409"/>
      <c r="AK112" s="409"/>
      <c r="AL112" s="409"/>
      <c r="AM112" s="409"/>
      <c r="AN112" s="409"/>
      <c r="AO112" s="409"/>
      <c r="AP112" s="409"/>
      <c r="AR112" s="431"/>
    </row>
    <row r="113" spans="1:44" s="26" customFormat="1" hidden="1">
      <c r="A113" s="25" t="s">
        <v>40</v>
      </c>
      <c r="C113" s="27">
        <f>C109</f>
        <v>664551696.22316003</v>
      </c>
      <c r="D113" s="24">
        <f>'[7]Rate Design Work eff 9-15-17'!D112</f>
        <v>0</v>
      </c>
      <c r="E113" s="28"/>
      <c r="F113" s="29"/>
      <c r="G113" s="30">
        <f>G95</f>
        <v>0</v>
      </c>
      <c r="H113" s="31" t="s">
        <v>15</v>
      </c>
      <c r="I113" s="29">
        <f>G113*C113/100</f>
        <v>0</v>
      </c>
      <c r="J113" s="29"/>
      <c r="K113" s="30" t="str">
        <f>K95</f>
        <v xml:space="preserve"> </v>
      </c>
      <c r="L113" s="31" t="s">
        <v>14</v>
      </c>
      <c r="M113" s="428">
        <f>'[7]Rate Design Work eff 10-14-16'!M112</f>
        <v>0</v>
      </c>
      <c r="N113" s="29"/>
      <c r="O113" s="463" t="str">
        <f t="shared" si="18"/>
        <v xml:space="preserve"> </v>
      </c>
      <c r="P113" s="31" t="s">
        <v>14</v>
      </c>
      <c r="Q113" s="428">
        <f>'[7]Rate Design Work eff 10-14-16'!Q112</f>
        <v>0</v>
      </c>
      <c r="R113" s="29"/>
      <c r="S113" s="30">
        <f>G113</f>
        <v>0</v>
      </c>
      <c r="T113" s="31" t="s">
        <v>15</v>
      </c>
      <c r="U113" s="428">
        <f>'[7]Rate Design Work eff 10-14-16'!U112</f>
        <v>0</v>
      </c>
      <c r="W113" s="22"/>
      <c r="Z113" s="33"/>
      <c r="AA113" s="33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R113" s="32"/>
    </row>
    <row r="114" spans="1:44" s="26" customFormat="1" hidden="1">
      <c r="A114" s="25" t="s">
        <v>41</v>
      </c>
      <c r="C114" s="27">
        <f>C110</f>
        <v>794267679.4665302</v>
      </c>
      <c r="D114" s="24">
        <f>'[7]Rate Design Work eff 9-15-17'!D113</f>
        <v>0</v>
      </c>
      <c r="E114" s="28"/>
      <c r="F114" s="29"/>
      <c r="G114" s="30">
        <f>G96</f>
        <v>0</v>
      </c>
      <c r="H114" s="31" t="s">
        <v>15</v>
      </c>
      <c r="I114" s="29">
        <f>G114*C114/100</f>
        <v>0</v>
      </c>
      <c r="J114" s="29"/>
      <c r="K114" s="30" t="str">
        <f>K96</f>
        <v xml:space="preserve"> </v>
      </c>
      <c r="L114" s="31" t="s">
        <v>14</v>
      </c>
      <c r="M114" s="428">
        <f>'[7]Rate Design Work eff 10-14-16'!M113</f>
        <v>0</v>
      </c>
      <c r="N114" s="29"/>
      <c r="O114" s="463" t="str">
        <f t="shared" si="18"/>
        <v xml:space="preserve"> </v>
      </c>
      <c r="P114" s="31" t="s">
        <v>14</v>
      </c>
      <c r="Q114" s="428">
        <f>'[7]Rate Design Work eff 10-14-16'!Q113</f>
        <v>0</v>
      </c>
      <c r="R114" s="29"/>
      <c r="S114" s="30">
        <f>G114</f>
        <v>0</v>
      </c>
      <c r="T114" s="31" t="s">
        <v>15</v>
      </c>
      <c r="U114" s="428">
        <f>'[7]Rate Design Work eff 10-14-16'!U113</f>
        <v>0</v>
      </c>
      <c r="W114" s="22"/>
      <c r="Z114" s="33"/>
      <c r="AA114" s="33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R114" s="32"/>
    </row>
    <row r="115" spans="1:44">
      <c r="A115" s="467" t="s">
        <v>38</v>
      </c>
      <c r="B115" s="467"/>
      <c r="C115" s="459">
        <v>0</v>
      </c>
      <c r="D115" s="468">
        <f>'[7]Rate Design Work eff 9-15-17'!D114</f>
        <v>-1.74</v>
      </c>
      <c r="E115" s="467"/>
      <c r="F115" s="428">
        <v>0</v>
      </c>
      <c r="G115" s="468">
        <f>-G111</f>
        <v>-1.78</v>
      </c>
      <c r="H115" s="467"/>
      <c r="I115" s="428">
        <f>ROUND(G115*$C115,0)</f>
        <v>0</v>
      </c>
      <c r="J115" s="428"/>
      <c r="K115" s="468" t="str">
        <f>K94</f>
        <v xml:space="preserve"> </v>
      </c>
      <c r="L115" s="467"/>
      <c r="M115" s="428">
        <f>'[7]Rate Design Work eff 10-14-16'!M114</f>
        <v>0</v>
      </c>
      <c r="N115" s="428"/>
      <c r="O115" s="463" t="str">
        <f t="shared" si="18"/>
        <v xml:space="preserve"> </v>
      </c>
      <c r="P115" s="467"/>
      <c r="Q115" s="428">
        <f>'[7]Rate Design Work eff 10-14-16'!Q114</f>
        <v>0</v>
      </c>
      <c r="R115" s="428"/>
      <c r="S115" s="468">
        <f>-S111</f>
        <v>-1.74</v>
      </c>
      <c r="T115" s="467"/>
      <c r="U115" s="428">
        <f>'[7]Rate Design Work eff 10-14-16'!U114</f>
        <v>0</v>
      </c>
      <c r="V115" s="409"/>
      <c r="W115" s="410"/>
      <c r="X115" s="410"/>
      <c r="Y115" s="410"/>
      <c r="Z115" s="409"/>
      <c r="AA115" s="409"/>
      <c r="AB115" s="409"/>
      <c r="AC115" s="409"/>
      <c r="AD115" s="409"/>
      <c r="AE115" s="409"/>
      <c r="AF115" s="409"/>
      <c r="AG115" s="409"/>
      <c r="AH115" s="409"/>
      <c r="AI115" s="409"/>
      <c r="AJ115" s="409"/>
      <c r="AK115" s="409"/>
      <c r="AL115" s="409"/>
      <c r="AM115" s="409"/>
      <c r="AN115" s="409"/>
      <c r="AO115" s="409"/>
      <c r="AP115" s="409"/>
      <c r="AR115" s="431"/>
    </row>
    <row r="116" spans="1:44">
      <c r="A116" s="452" t="s">
        <v>44</v>
      </c>
      <c r="B116" s="469"/>
      <c r="C116" s="459">
        <f>SUM(C109:C110)</f>
        <v>1458819375.6896901</v>
      </c>
      <c r="D116" s="470"/>
      <c r="E116" s="428"/>
      <c r="F116" s="428">
        <f>SUM(F108:F115)</f>
        <v>134947011</v>
      </c>
      <c r="G116" s="428"/>
      <c r="H116" s="428"/>
      <c r="I116" s="428">
        <f>SUM(I108:I115)</f>
        <v>138159027</v>
      </c>
      <c r="J116" s="428"/>
      <c r="K116" s="428"/>
      <c r="L116" s="428"/>
      <c r="M116" s="428" t="e">
        <f>SUM(M108:M115)</f>
        <v>#DIV/0!</v>
      </c>
      <c r="N116" s="428"/>
      <c r="O116" s="428"/>
      <c r="P116" s="428"/>
      <c r="Q116" s="428" t="e">
        <f>SUM(Q108:Q115)</f>
        <v>#DIV/0!</v>
      </c>
      <c r="R116" s="428"/>
      <c r="S116" s="428"/>
      <c r="T116" s="428"/>
      <c r="U116" s="428" t="e">
        <f>SUM(U108:U115)</f>
        <v>#DIV/0!</v>
      </c>
      <c r="V116" s="409"/>
      <c r="W116" s="438"/>
      <c r="X116" s="410"/>
      <c r="Y116" s="410"/>
      <c r="Z116" s="409"/>
      <c r="AA116" s="409"/>
      <c r="AB116" s="409"/>
      <c r="AC116" s="409"/>
      <c r="AD116" s="409"/>
      <c r="AE116" s="409"/>
      <c r="AF116" s="409"/>
      <c r="AG116" s="409"/>
      <c r="AH116" s="409"/>
      <c r="AI116" s="409"/>
      <c r="AJ116" s="409"/>
      <c r="AK116" s="409"/>
      <c r="AL116" s="409"/>
      <c r="AM116" s="409"/>
      <c r="AN116" s="409"/>
      <c r="AO116" s="409"/>
      <c r="AP116" s="409"/>
      <c r="AR116" s="431"/>
    </row>
    <row r="117" spans="1:44">
      <c r="A117" s="452" t="s">
        <v>18</v>
      </c>
      <c r="B117" s="86"/>
      <c r="C117" s="478">
        <f>'[7]Table 2'!H13+'[7]Table 2'!H17</f>
        <v>18426169.205008153</v>
      </c>
      <c r="D117" s="439"/>
      <c r="E117" s="439"/>
      <c r="F117" s="437">
        <f>'[7]Table 3'!E13+'[7]Table 3'!E17</f>
        <v>1871290.0371091876</v>
      </c>
      <c r="G117" s="439"/>
      <c r="H117" s="439"/>
      <c r="I117" s="437">
        <f>F117</f>
        <v>1871290.0371091876</v>
      </c>
      <c r="J117" s="438"/>
      <c r="K117" s="439"/>
      <c r="L117" s="439"/>
      <c r="M117" s="437" t="e">
        <f>I117/$I$100*$M$100</f>
        <v>#DIV/0!</v>
      </c>
      <c r="N117" s="438"/>
      <c r="O117" s="439"/>
      <c r="P117" s="439"/>
      <c r="Q117" s="437" t="e">
        <f>I117/$I$100*$Q$100</f>
        <v>#DIV/0!</v>
      </c>
      <c r="R117" s="438"/>
      <c r="S117" s="439"/>
      <c r="T117" s="439"/>
      <c r="U117" s="437" t="e">
        <f>I117/$I$100*$U$100</f>
        <v>#DIV/0!</v>
      </c>
      <c r="V117" s="49"/>
      <c r="W117" s="48"/>
      <c r="X117" s="410"/>
      <c r="Y117" s="410"/>
      <c r="Z117" s="409"/>
      <c r="AA117" s="409"/>
      <c r="AB117" s="409"/>
      <c r="AC117" s="409"/>
      <c r="AD117" s="409"/>
      <c r="AE117" s="409"/>
      <c r="AF117" s="409"/>
      <c r="AG117" s="409"/>
      <c r="AH117" s="409"/>
      <c r="AI117" s="409"/>
      <c r="AJ117" s="409"/>
      <c r="AK117" s="409"/>
      <c r="AL117" s="409"/>
      <c r="AM117" s="409"/>
      <c r="AN117" s="409"/>
      <c r="AO117" s="409"/>
      <c r="AP117" s="409"/>
      <c r="AR117" s="431"/>
    </row>
    <row r="118" spans="1:44" ht="16.5" thickBot="1">
      <c r="A118" s="452" t="s">
        <v>45</v>
      </c>
      <c r="B118" s="452"/>
      <c r="C118" s="472">
        <f>C116+C117</f>
        <v>1477245544.8946984</v>
      </c>
      <c r="D118" s="442"/>
      <c r="E118" s="442"/>
      <c r="F118" s="442">
        <f>SUM(F116:F117)</f>
        <v>136818301.0371092</v>
      </c>
      <c r="G118" s="442"/>
      <c r="H118" s="442"/>
      <c r="I118" s="442">
        <f>I116+I117</f>
        <v>140030317.0371092</v>
      </c>
      <c r="J118" s="438"/>
      <c r="K118" s="442"/>
      <c r="L118" s="442"/>
      <c r="M118" s="442" t="e">
        <f>M116+M117</f>
        <v>#DIV/0!</v>
      </c>
      <c r="N118" s="442"/>
      <c r="O118" s="442"/>
      <c r="P118" s="442"/>
      <c r="Q118" s="442" t="e">
        <f>Q116+Q117</f>
        <v>#DIV/0!</v>
      </c>
      <c r="R118" s="442"/>
      <c r="S118" s="442"/>
      <c r="T118" s="442"/>
      <c r="U118" s="442" t="e">
        <f>U116+$U$117</f>
        <v>#DIV/0!</v>
      </c>
      <c r="V118" s="50"/>
      <c r="W118" s="51"/>
      <c r="X118" s="410"/>
      <c r="Y118" s="410"/>
      <c r="Z118" s="409"/>
      <c r="AA118" s="409"/>
      <c r="AB118" s="409"/>
      <c r="AC118" s="409"/>
      <c r="AD118" s="409"/>
      <c r="AE118" s="409"/>
      <c r="AF118" s="409"/>
      <c r="AG118" s="409"/>
      <c r="AH118" s="409"/>
      <c r="AI118" s="409"/>
      <c r="AJ118" s="409"/>
      <c r="AK118" s="409"/>
      <c r="AL118" s="409"/>
      <c r="AM118" s="409"/>
      <c r="AN118" s="409"/>
      <c r="AO118" s="409"/>
      <c r="AP118" s="409"/>
      <c r="AR118" s="431"/>
    </row>
    <row r="119" spans="1:44" ht="16.5" thickTop="1">
      <c r="A119" s="452"/>
      <c r="B119" s="475"/>
      <c r="C119" s="459"/>
      <c r="D119" s="452" t="s">
        <v>14</v>
      </c>
      <c r="E119" s="452"/>
      <c r="F119" s="431" t="s">
        <v>14</v>
      </c>
      <c r="G119" s="452" t="s">
        <v>14</v>
      </c>
      <c r="H119" s="452"/>
      <c r="I119" s="428" t="s">
        <v>14</v>
      </c>
      <c r="J119" s="428"/>
      <c r="K119" s="452" t="s">
        <v>14</v>
      </c>
      <c r="L119" s="452"/>
      <c r="M119" s="428" t="s">
        <v>14</v>
      </c>
      <c r="N119" s="428"/>
      <c r="O119" s="452" t="s">
        <v>14</v>
      </c>
      <c r="P119" s="452"/>
      <c r="Q119" s="428" t="s">
        <v>14</v>
      </c>
      <c r="R119" s="428"/>
      <c r="S119" s="452" t="s">
        <v>14</v>
      </c>
      <c r="T119" s="452"/>
      <c r="U119" s="428" t="s">
        <v>14</v>
      </c>
      <c r="V119" s="409"/>
      <c r="W119" s="410"/>
      <c r="X119" s="410"/>
      <c r="Y119" s="410"/>
      <c r="Z119" s="409"/>
      <c r="AA119" s="409"/>
      <c r="AB119" s="409"/>
      <c r="AC119" s="409"/>
      <c r="AD119" s="409"/>
      <c r="AE119" s="409"/>
      <c r="AF119" s="409"/>
      <c r="AG119" s="409"/>
      <c r="AH119" s="409"/>
      <c r="AI119" s="409"/>
      <c r="AJ119" s="409"/>
      <c r="AK119" s="409"/>
      <c r="AL119" s="409"/>
      <c r="AM119" s="409"/>
      <c r="AN119" s="409"/>
      <c r="AO119" s="409"/>
      <c r="AP119" s="409"/>
      <c r="AR119" s="431"/>
    </row>
    <row r="120" spans="1:44">
      <c r="A120" s="458" t="s">
        <v>49</v>
      </c>
      <c r="B120" s="452"/>
      <c r="C120" s="452" t="s">
        <v>14</v>
      </c>
      <c r="D120" s="459"/>
      <c r="E120" s="452"/>
      <c r="F120" s="452"/>
      <c r="G120" s="459"/>
      <c r="H120" s="452"/>
      <c r="I120" s="452"/>
      <c r="J120" s="452"/>
      <c r="K120" s="459"/>
      <c r="L120" s="452"/>
      <c r="M120" s="452"/>
      <c r="N120" s="452"/>
      <c r="O120" s="459"/>
      <c r="P120" s="452"/>
      <c r="Q120" s="452"/>
      <c r="R120" s="452"/>
      <c r="S120" s="459"/>
      <c r="T120" s="452"/>
      <c r="U120" s="452"/>
      <c r="V120" s="409"/>
      <c r="W120" s="410"/>
      <c r="X120" s="410"/>
      <c r="Y120" s="410"/>
      <c r="Z120" s="409"/>
      <c r="AA120" s="409"/>
      <c r="AB120" s="409"/>
      <c r="AC120" s="409"/>
      <c r="AD120" s="409"/>
      <c r="AE120" s="409"/>
      <c r="AF120" s="409"/>
      <c r="AG120" s="409"/>
      <c r="AH120" s="409"/>
      <c r="AI120" s="409"/>
      <c r="AJ120" s="409"/>
      <c r="AK120" s="409"/>
      <c r="AL120" s="409"/>
      <c r="AM120" s="409"/>
      <c r="AN120" s="409"/>
      <c r="AO120" s="409"/>
      <c r="AP120" s="409"/>
      <c r="AR120" s="431"/>
    </row>
    <row r="121" spans="1:44">
      <c r="A121" s="452" t="s">
        <v>47</v>
      </c>
      <c r="B121" s="452"/>
      <c r="C121" s="452"/>
      <c r="D121" s="459"/>
      <c r="E121" s="452"/>
      <c r="F121" s="452"/>
      <c r="G121" s="459"/>
      <c r="H121" s="452"/>
      <c r="I121" s="452"/>
      <c r="J121" s="452"/>
      <c r="K121" s="459"/>
      <c r="L121" s="452"/>
      <c r="M121" s="452"/>
      <c r="N121" s="452"/>
      <c r="O121" s="459"/>
      <c r="P121" s="452"/>
      <c r="Q121" s="452"/>
      <c r="R121" s="452"/>
      <c r="S121" s="459"/>
      <c r="T121" s="452"/>
      <c r="U121" s="452"/>
      <c r="V121" s="409"/>
      <c r="W121" s="410"/>
      <c r="X121" s="410"/>
      <c r="Y121" s="410"/>
      <c r="Z121" s="409"/>
      <c r="AA121" s="409"/>
      <c r="AB121" s="409"/>
      <c r="AC121" s="409"/>
      <c r="AD121" s="409"/>
      <c r="AE121" s="409"/>
      <c r="AF121" s="409"/>
      <c r="AG121" s="409"/>
      <c r="AH121" s="409"/>
      <c r="AI121" s="409"/>
      <c r="AJ121" s="409"/>
      <c r="AK121" s="409"/>
      <c r="AL121" s="409"/>
      <c r="AM121" s="409"/>
      <c r="AN121" s="409"/>
      <c r="AO121" s="409"/>
      <c r="AP121" s="409"/>
      <c r="AR121" s="431"/>
    </row>
    <row r="122" spans="1:44">
      <c r="A122" s="461"/>
      <c r="B122" s="452"/>
      <c r="C122" s="452"/>
      <c r="D122" s="459"/>
      <c r="E122" s="452"/>
      <c r="F122" s="452"/>
      <c r="G122" s="459"/>
      <c r="H122" s="452"/>
      <c r="I122" s="452"/>
      <c r="J122" s="452"/>
      <c r="K122" s="459"/>
      <c r="L122" s="452"/>
      <c r="M122" s="452"/>
      <c r="N122" s="452"/>
      <c r="O122" s="459"/>
      <c r="P122" s="452"/>
      <c r="Q122" s="452"/>
      <c r="R122" s="452"/>
      <c r="S122" s="459"/>
      <c r="T122" s="452"/>
      <c r="U122" s="452"/>
      <c r="V122" s="409"/>
      <c r="W122" s="410"/>
      <c r="X122" s="410"/>
      <c r="Y122" s="410"/>
      <c r="Z122" s="409"/>
      <c r="AA122" s="409"/>
      <c r="AB122" s="409"/>
      <c r="AC122" s="409"/>
      <c r="AD122" s="409"/>
      <c r="AE122" s="409"/>
      <c r="AF122" s="409"/>
      <c r="AG122" s="409"/>
      <c r="AH122" s="409"/>
      <c r="AI122" s="409"/>
      <c r="AJ122" s="409"/>
      <c r="AK122" s="409"/>
      <c r="AL122" s="409"/>
      <c r="AM122" s="409"/>
      <c r="AN122" s="409"/>
      <c r="AO122" s="409"/>
      <c r="AP122" s="409"/>
      <c r="AR122" s="431"/>
    </row>
    <row r="123" spans="1:44">
      <c r="A123" s="452" t="s">
        <v>28</v>
      </c>
      <c r="B123" s="452"/>
      <c r="C123" s="459">
        <f>'[7]Rate Design Work eff 10-14-16'!C122</f>
        <v>71521.491612903294</v>
      </c>
      <c r="D123" s="463">
        <f>'[7]Rate Design Work eff 9-15-17'!D122</f>
        <v>7.75</v>
      </c>
      <c r="E123" s="452"/>
      <c r="F123" s="428">
        <f>ROUND(D123*C123,0)</f>
        <v>554292</v>
      </c>
      <c r="G123" s="463">
        <f>D123</f>
        <v>7.75</v>
      </c>
      <c r="H123" s="452"/>
      <c r="I123" s="428">
        <f>ROUND(G123*$C123,0)</f>
        <v>554292</v>
      </c>
      <c r="J123" s="428"/>
      <c r="K123" s="463">
        <f>G123</f>
        <v>7.75</v>
      </c>
      <c r="L123" s="452"/>
      <c r="M123" s="428">
        <f>'[7]Rate Design Work eff 10-14-16'!M122</f>
        <v>554291.56000000052</v>
      </c>
      <c r="N123" s="428"/>
      <c r="O123" s="463" t="str">
        <f>$O$89</f>
        <v xml:space="preserve"> </v>
      </c>
      <c r="P123" s="452"/>
      <c r="Q123" s="428">
        <f>'[7]Rate Design Work eff 10-14-16'!Q122</f>
        <v>0</v>
      </c>
      <c r="R123" s="428"/>
      <c r="S123" s="463" t="str">
        <f>$S$89</f>
        <v xml:space="preserve"> </v>
      </c>
      <c r="T123" s="452"/>
      <c r="U123" s="428">
        <f>'[7]Rate Design Work eff 10-14-16'!U122</f>
        <v>0</v>
      </c>
      <c r="V123" s="409"/>
      <c r="W123" s="410"/>
      <c r="X123" s="410"/>
      <c r="Y123" s="410"/>
      <c r="Z123" s="409"/>
      <c r="AA123" s="409"/>
      <c r="AB123" s="409"/>
      <c r="AC123" s="409"/>
      <c r="AD123" s="409"/>
      <c r="AE123" s="409"/>
      <c r="AF123" s="409"/>
      <c r="AG123" s="409"/>
      <c r="AH123" s="409"/>
      <c r="AI123" s="409"/>
      <c r="AJ123" s="409"/>
      <c r="AK123" s="409"/>
      <c r="AL123" s="409"/>
      <c r="AM123" s="409"/>
      <c r="AN123" s="409"/>
      <c r="AO123" s="409"/>
      <c r="AP123" s="409"/>
      <c r="AR123" s="431"/>
    </row>
    <row r="124" spans="1:44">
      <c r="A124" s="452" t="s">
        <v>30</v>
      </c>
      <c r="B124" s="452"/>
      <c r="C124" s="459">
        <f>'[7]Rate Design Work eff 10-14-16'!C123</f>
        <v>41755519.776553854</v>
      </c>
      <c r="D124" s="464">
        <f>'[7]Rate Design Work eff 9-15-17'!D123</f>
        <v>6.548</v>
      </c>
      <c r="E124" s="452" t="s">
        <v>15</v>
      </c>
      <c r="F124" s="428">
        <f>ROUND(C124*D124/100,0)</f>
        <v>2734151</v>
      </c>
      <c r="G124" s="464">
        <f>$G$90</f>
        <v>6.7170000000000005</v>
      </c>
      <c r="H124" s="452" t="s">
        <v>15</v>
      </c>
      <c r="I124" s="428">
        <f>ROUND(G124*$C124/100,0)</f>
        <v>2804718</v>
      </c>
      <c r="J124" s="428"/>
      <c r="K124" s="464" t="e">
        <f>K90</f>
        <v>#DIV/0!</v>
      </c>
      <c r="L124" s="452" t="s">
        <v>15</v>
      </c>
      <c r="M124" s="428" t="e">
        <f>'[7]Rate Design Work eff 10-14-16'!M123</f>
        <v>#DIV/0!</v>
      </c>
      <c r="N124" s="428"/>
      <c r="O124" s="464" t="e">
        <f>O90</f>
        <v>#DIV/0!</v>
      </c>
      <c r="P124" s="452" t="s">
        <v>15</v>
      </c>
      <c r="Q124" s="428" t="e">
        <f>'[7]Rate Design Work eff 10-14-16'!Q123</f>
        <v>#DIV/0!</v>
      </c>
      <c r="R124" s="428"/>
      <c r="S124" s="464" t="e">
        <f>S90</f>
        <v>#DIV/0!</v>
      </c>
      <c r="T124" s="452" t="s">
        <v>15</v>
      </c>
      <c r="U124" s="428" t="e">
        <f>'[7]Rate Design Work eff 10-14-16'!U123</f>
        <v>#DIV/0!</v>
      </c>
      <c r="V124" s="409"/>
      <c r="W124" s="410"/>
      <c r="X124" s="410"/>
      <c r="Y124" s="410"/>
      <c r="Z124" s="409"/>
      <c r="AA124" s="409"/>
      <c r="AB124" s="409"/>
      <c r="AC124" s="409"/>
      <c r="AD124" s="409"/>
      <c r="AE124" s="409"/>
      <c r="AF124" s="409"/>
      <c r="AG124" s="409"/>
      <c r="AH124" s="409"/>
      <c r="AI124" s="409"/>
      <c r="AJ124" s="409"/>
      <c r="AK124" s="409"/>
      <c r="AL124" s="409"/>
      <c r="AM124" s="409"/>
      <c r="AN124" s="409"/>
      <c r="AO124" s="409"/>
      <c r="AP124" s="409"/>
      <c r="AR124" s="431"/>
    </row>
    <row r="125" spans="1:44">
      <c r="A125" s="452" t="s">
        <v>32</v>
      </c>
      <c r="B125" s="452"/>
      <c r="C125" s="459">
        <f>'[7]Rate Design Work eff 10-14-16'!C124</f>
        <v>47018320.003545634</v>
      </c>
      <c r="D125" s="464">
        <f>'[7]Rate Design Work eff 9-15-17'!D124</f>
        <v>10.35</v>
      </c>
      <c r="E125" s="452" t="s">
        <v>15</v>
      </c>
      <c r="F125" s="428">
        <f>ROUND(C125*D125/100,0)</f>
        <v>4866396</v>
      </c>
      <c r="G125" s="464">
        <f>$G$91</f>
        <v>10.613</v>
      </c>
      <c r="H125" s="452" t="s">
        <v>15</v>
      </c>
      <c r="I125" s="428">
        <f>ROUND(G125*$C125/100,0)</f>
        <v>4990054</v>
      </c>
      <c r="J125" s="428"/>
      <c r="K125" s="464" t="e">
        <f>K91</f>
        <v>#DIV/0!</v>
      </c>
      <c r="L125" s="452" t="s">
        <v>15</v>
      </c>
      <c r="M125" s="428" t="e">
        <f>'[7]Rate Design Work eff 10-14-16'!M124</f>
        <v>#DIV/0!</v>
      </c>
      <c r="N125" s="428"/>
      <c r="O125" s="464" t="e">
        <f>O91</f>
        <v>#DIV/0!</v>
      </c>
      <c r="P125" s="452" t="s">
        <v>15</v>
      </c>
      <c r="Q125" s="428" t="e">
        <f>'[7]Rate Design Work eff 10-14-16'!Q124</f>
        <v>#DIV/0!</v>
      </c>
      <c r="R125" s="428"/>
      <c r="S125" s="464" t="e">
        <f>S91</f>
        <v>#DIV/0!</v>
      </c>
      <c r="T125" s="452" t="s">
        <v>15</v>
      </c>
      <c r="U125" s="428" t="e">
        <f>'[7]Rate Design Work eff 10-14-16'!U124</f>
        <v>#DIV/0!</v>
      </c>
      <c r="V125" s="409"/>
      <c r="W125" s="410"/>
      <c r="X125" s="410"/>
      <c r="Y125" s="410"/>
      <c r="Z125" s="409"/>
      <c r="AA125" s="409"/>
      <c r="AB125" s="409"/>
      <c r="AC125" s="409"/>
      <c r="AD125" s="409"/>
      <c r="AE125" s="409"/>
      <c r="AF125" s="409"/>
      <c r="AG125" s="409"/>
      <c r="AH125" s="409"/>
      <c r="AI125" s="409"/>
      <c r="AJ125" s="409"/>
      <c r="AK125" s="409"/>
      <c r="AL125" s="409"/>
      <c r="AM125" s="409"/>
      <c r="AN125" s="409"/>
      <c r="AO125" s="409"/>
      <c r="AP125" s="409"/>
      <c r="AR125" s="431"/>
    </row>
    <row r="126" spans="1:44">
      <c r="A126" s="452" t="s">
        <v>34</v>
      </c>
      <c r="B126" s="452"/>
      <c r="C126" s="459">
        <v>0</v>
      </c>
      <c r="D126" s="463">
        <f>'[7]Rate Design Work eff 9-15-17'!D125</f>
        <v>1.74</v>
      </c>
      <c r="E126" s="452"/>
      <c r="F126" s="428">
        <v>0</v>
      </c>
      <c r="G126" s="463">
        <f>$G$92</f>
        <v>1.78</v>
      </c>
      <c r="H126" s="452"/>
      <c r="I126" s="428">
        <f>ROUND(G126*$C126,0)</f>
        <v>0</v>
      </c>
      <c r="J126" s="428"/>
      <c r="K126" s="463">
        <v>0</v>
      </c>
      <c r="L126" s="452"/>
      <c r="M126" s="428">
        <f>'[7]Rate Design Work eff 10-14-16'!M125</f>
        <v>0</v>
      </c>
      <c r="N126" s="428"/>
      <c r="O126" s="463">
        <v>0</v>
      </c>
      <c r="P126" s="452"/>
      <c r="Q126" s="428">
        <f>'[7]Rate Design Work eff 10-14-16'!Q125</f>
        <v>0</v>
      </c>
      <c r="R126" s="428"/>
      <c r="S126" s="463">
        <f>S92</f>
        <v>1.74</v>
      </c>
      <c r="T126" s="452"/>
      <c r="U126" s="428">
        <f>'[7]Rate Design Work eff 10-14-16'!U125</f>
        <v>0</v>
      </c>
      <c r="V126" s="409"/>
      <c r="W126" s="410"/>
      <c r="X126" s="410"/>
      <c r="Y126" s="410"/>
      <c r="Z126" s="409"/>
      <c r="AA126" s="409"/>
      <c r="AB126" s="409"/>
      <c r="AC126" s="409"/>
      <c r="AD126" s="409"/>
      <c r="AE126" s="409"/>
      <c r="AF126" s="409"/>
      <c r="AG126" s="409"/>
      <c r="AH126" s="409"/>
      <c r="AI126" s="409"/>
      <c r="AJ126" s="409"/>
      <c r="AK126" s="409"/>
      <c r="AL126" s="409"/>
      <c r="AM126" s="409"/>
      <c r="AN126" s="409"/>
      <c r="AO126" s="409"/>
      <c r="AP126" s="409"/>
      <c r="AR126" s="431"/>
    </row>
    <row r="127" spans="1:44">
      <c r="A127" s="467" t="s">
        <v>36</v>
      </c>
      <c r="B127" s="467"/>
      <c r="C127" s="459">
        <v>0</v>
      </c>
      <c r="D127" s="463">
        <f>'[7]Rate Design Work eff 9-15-17'!D126</f>
        <v>3.4</v>
      </c>
      <c r="E127" s="467"/>
      <c r="F127" s="428">
        <v>0</v>
      </c>
      <c r="G127" s="463">
        <f>$G$93</f>
        <v>3.5</v>
      </c>
      <c r="H127" s="467"/>
      <c r="I127" s="428">
        <f>ROUND(G127*$C127,0)</f>
        <v>0</v>
      </c>
      <c r="J127" s="428"/>
      <c r="K127" s="463">
        <v>0</v>
      </c>
      <c r="L127" s="467"/>
      <c r="M127" s="428">
        <f>'[7]Rate Design Work eff 10-14-16'!M126</f>
        <v>0</v>
      </c>
      <c r="N127" s="428"/>
      <c r="O127" s="463">
        <v>0</v>
      </c>
      <c r="P127" s="467"/>
      <c r="Q127" s="428">
        <f>'[7]Rate Design Work eff 10-14-16'!Q126</f>
        <v>0</v>
      </c>
      <c r="R127" s="428"/>
      <c r="S127" s="463">
        <f>S93</f>
        <v>3.4</v>
      </c>
      <c r="T127" s="467"/>
      <c r="U127" s="428">
        <f>'[7]Rate Design Work eff 10-14-16'!U126</f>
        <v>0</v>
      </c>
      <c r="V127" s="409"/>
      <c r="W127" s="410"/>
      <c r="X127" s="410"/>
      <c r="Y127" s="410"/>
      <c r="Z127" s="409"/>
      <c r="AA127" s="409"/>
      <c r="AB127" s="409"/>
      <c r="AC127" s="409"/>
      <c r="AD127" s="409"/>
      <c r="AE127" s="409"/>
      <c r="AF127" s="409"/>
      <c r="AG127" s="409"/>
      <c r="AH127" s="409"/>
      <c r="AI127" s="409"/>
      <c r="AJ127" s="409"/>
      <c r="AK127" s="409"/>
      <c r="AL127" s="409"/>
      <c r="AM127" s="409"/>
      <c r="AN127" s="409"/>
      <c r="AO127" s="409"/>
      <c r="AP127" s="409"/>
      <c r="AR127" s="431"/>
    </row>
    <row r="128" spans="1:44">
      <c r="A128" s="467" t="s">
        <v>38</v>
      </c>
      <c r="B128" s="467"/>
      <c r="C128" s="459">
        <v>0</v>
      </c>
      <c r="D128" s="468">
        <f>'[7]Rate Design Work eff 9-15-17'!D127</f>
        <v>-1.74</v>
      </c>
      <c r="E128" s="467"/>
      <c r="F128" s="428">
        <v>0</v>
      </c>
      <c r="G128" s="468">
        <f>-G126</f>
        <v>-1.78</v>
      </c>
      <c r="H128" s="467"/>
      <c r="I128" s="428">
        <f>ROUND(G128*$C128,0)</f>
        <v>0</v>
      </c>
      <c r="J128" s="428"/>
      <c r="K128" s="468">
        <f>-K126</f>
        <v>0</v>
      </c>
      <c r="L128" s="467"/>
      <c r="M128" s="428">
        <f>'[7]Rate Design Work eff 10-14-16'!M127</f>
        <v>0</v>
      </c>
      <c r="N128" s="428"/>
      <c r="O128" s="468">
        <f>-O126</f>
        <v>0</v>
      </c>
      <c r="P128" s="467"/>
      <c r="Q128" s="428">
        <f>'[7]Rate Design Work eff 10-14-16'!Q127</f>
        <v>0</v>
      </c>
      <c r="R128" s="428"/>
      <c r="S128" s="468">
        <f>-S126</f>
        <v>-1.74</v>
      </c>
      <c r="T128" s="467"/>
      <c r="U128" s="428">
        <f>'[7]Rate Design Work eff 10-14-16'!U127</f>
        <v>0</v>
      </c>
      <c r="V128" s="409"/>
      <c r="W128" s="410"/>
      <c r="X128" s="410"/>
      <c r="Y128" s="410"/>
      <c r="Z128" s="409"/>
      <c r="AA128" s="409"/>
      <c r="AB128" s="409"/>
      <c r="AC128" s="409"/>
      <c r="AD128" s="409"/>
      <c r="AE128" s="409"/>
      <c r="AF128" s="409"/>
      <c r="AG128" s="409"/>
      <c r="AH128" s="409"/>
      <c r="AI128" s="409"/>
      <c r="AJ128" s="409"/>
      <c r="AK128" s="409"/>
      <c r="AL128" s="409"/>
      <c r="AM128" s="409"/>
      <c r="AN128" s="409"/>
      <c r="AO128" s="409"/>
      <c r="AP128" s="409"/>
      <c r="AR128" s="431"/>
    </row>
    <row r="129" spans="1:44" s="26" customFormat="1" hidden="1">
      <c r="A129" s="25" t="s">
        <v>40</v>
      </c>
      <c r="C129" s="27">
        <f>C124</f>
        <v>41755519.776553854</v>
      </c>
      <c r="D129" s="24">
        <f>'[7]Rate Design Work eff 9-15-17'!D128</f>
        <v>0</v>
      </c>
      <c r="E129" s="28"/>
      <c r="F129" s="29"/>
      <c r="G129" s="30">
        <f>G113</f>
        <v>0</v>
      </c>
      <c r="H129" s="31" t="s">
        <v>15</v>
      </c>
      <c r="I129" s="29">
        <f>G129*C129/100</f>
        <v>0</v>
      </c>
      <c r="J129" s="29"/>
      <c r="K129" s="30" t="str">
        <f>K113</f>
        <v xml:space="preserve"> </v>
      </c>
      <c r="L129" s="31" t="s">
        <v>15</v>
      </c>
      <c r="M129" s="428">
        <f>'[7]Rate Design Work eff 10-14-16'!M128</f>
        <v>0</v>
      </c>
      <c r="N129" s="29"/>
      <c r="O129" s="30" t="str">
        <f>O113</f>
        <v xml:space="preserve"> </v>
      </c>
      <c r="P129" s="31" t="s">
        <v>15</v>
      </c>
      <c r="Q129" s="428">
        <f>'[7]Rate Design Work eff 10-14-16'!Q128</f>
        <v>0</v>
      </c>
      <c r="R129" s="29"/>
      <c r="S129" s="30">
        <f>S113</f>
        <v>0</v>
      </c>
      <c r="T129" s="31" t="s">
        <v>15</v>
      </c>
      <c r="U129" s="428">
        <f>'[7]Rate Design Work eff 10-14-16'!U128</f>
        <v>0</v>
      </c>
      <c r="W129" s="22"/>
      <c r="Z129" s="33"/>
      <c r="AA129" s="33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R129" s="32"/>
    </row>
    <row r="130" spans="1:44" s="26" customFormat="1" hidden="1">
      <c r="A130" s="25" t="s">
        <v>41</v>
      </c>
      <c r="C130" s="27">
        <f>C125</f>
        <v>47018320.003545634</v>
      </c>
      <c r="D130" s="24">
        <f>'[7]Rate Design Work eff 9-15-17'!D129</f>
        <v>0</v>
      </c>
      <c r="E130" s="28"/>
      <c r="F130" s="29"/>
      <c r="G130" s="30">
        <f>G114</f>
        <v>0</v>
      </c>
      <c r="H130" s="31" t="s">
        <v>15</v>
      </c>
      <c r="I130" s="29">
        <f>G130*C130/100</f>
        <v>0</v>
      </c>
      <c r="J130" s="29"/>
      <c r="K130" s="30" t="str">
        <f>K114</f>
        <v xml:space="preserve"> </v>
      </c>
      <c r="L130" s="31" t="s">
        <v>15</v>
      </c>
      <c r="M130" s="428">
        <f>'[7]Rate Design Work eff 10-14-16'!M129</f>
        <v>0</v>
      </c>
      <c r="N130" s="29"/>
      <c r="O130" s="30" t="str">
        <f>O114</f>
        <v xml:space="preserve"> </v>
      </c>
      <c r="P130" s="31" t="s">
        <v>15</v>
      </c>
      <c r="Q130" s="428">
        <f>'[7]Rate Design Work eff 10-14-16'!Q129</f>
        <v>0</v>
      </c>
      <c r="R130" s="29"/>
      <c r="S130" s="30">
        <f>S114</f>
        <v>0</v>
      </c>
      <c r="T130" s="31" t="s">
        <v>15</v>
      </c>
      <c r="U130" s="428">
        <f>'[7]Rate Design Work eff 10-14-16'!U129</f>
        <v>0</v>
      </c>
      <c r="W130" s="22"/>
      <c r="Z130" s="33"/>
      <c r="AA130" s="33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R130" s="32"/>
    </row>
    <row r="131" spans="1:44">
      <c r="A131" s="452" t="s">
        <v>44</v>
      </c>
      <c r="B131" s="452"/>
      <c r="C131" s="459">
        <f>SUM(C124:C125)</f>
        <v>88773839.780099481</v>
      </c>
      <c r="D131" s="470"/>
      <c r="E131" s="428"/>
      <c r="F131" s="428">
        <f>SUM(F123:F128)</f>
        <v>8154839</v>
      </c>
      <c r="G131" s="428"/>
      <c r="H131" s="428"/>
      <c r="I131" s="428">
        <f>SUM(I123:I130)</f>
        <v>8349064</v>
      </c>
      <c r="J131" s="428"/>
      <c r="K131" s="428"/>
      <c r="L131" s="428"/>
      <c r="M131" s="428" t="e">
        <f>SUM(M123:M130)</f>
        <v>#DIV/0!</v>
      </c>
      <c r="N131" s="428"/>
      <c r="O131" s="428"/>
      <c r="P131" s="428"/>
      <c r="Q131" s="428" t="e">
        <f>SUM(Q123:Q130)</f>
        <v>#DIV/0!</v>
      </c>
      <c r="R131" s="428"/>
      <c r="S131" s="428"/>
      <c r="T131" s="428"/>
      <c r="U131" s="428" t="e">
        <f>SUM(U123:U130)</f>
        <v>#DIV/0!</v>
      </c>
      <c r="V131" s="409"/>
      <c r="W131" s="410"/>
      <c r="X131" s="410"/>
      <c r="Y131" s="410"/>
      <c r="Z131" s="409"/>
      <c r="AA131" s="409"/>
      <c r="AB131" s="409"/>
      <c r="AC131" s="409"/>
      <c r="AD131" s="409"/>
      <c r="AE131" s="409"/>
      <c r="AF131" s="409"/>
      <c r="AG131" s="409"/>
      <c r="AH131" s="409"/>
      <c r="AI131" s="409"/>
      <c r="AJ131" s="409"/>
      <c r="AK131" s="409"/>
      <c r="AL131" s="409"/>
      <c r="AM131" s="409"/>
      <c r="AN131" s="409"/>
      <c r="AO131" s="409"/>
      <c r="AP131" s="409"/>
      <c r="AR131" s="431"/>
    </row>
    <row r="132" spans="1:44">
      <c r="A132" s="452" t="s">
        <v>18</v>
      </c>
      <c r="B132" s="452"/>
      <c r="C132" s="478">
        <f>'[7]Table 2'!H14</f>
        <v>1109915.5774999433</v>
      </c>
      <c r="D132" s="439"/>
      <c r="E132" s="439"/>
      <c r="F132" s="437">
        <f>'[7]Table 3'!E14</f>
        <v>112036.90433211296</v>
      </c>
      <c r="G132" s="439"/>
      <c r="H132" s="439"/>
      <c r="I132" s="437">
        <f>F132</f>
        <v>112036.90433211296</v>
      </c>
      <c r="J132" s="438"/>
      <c r="K132" s="439"/>
      <c r="L132" s="439"/>
      <c r="M132" s="437" t="e">
        <f>I132/$I$100*$M$100</f>
        <v>#DIV/0!</v>
      </c>
      <c r="N132" s="438"/>
      <c r="O132" s="439"/>
      <c r="P132" s="439"/>
      <c r="Q132" s="437" t="e">
        <f>I132/$I$100*$Q$100</f>
        <v>#DIV/0!</v>
      </c>
      <c r="R132" s="438"/>
      <c r="S132" s="439"/>
      <c r="T132" s="439"/>
      <c r="U132" s="437" t="e">
        <f>I132/$I$100*$U$100</f>
        <v>#DIV/0!</v>
      </c>
      <c r="V132" s="49"/>
      <c r="W132" s="48"/>
      <c r="X132" s="410"/>
      <c r="Y132" s="410"/>
      <c r="Z132" s="409"/>
      <c r="AA132" s="409"/>
      <c r="AB132" s="409"/>
      <c r="AC132" s="409"/>
      <c r="AD132" s="409"/>
      <c r="AE132" s="409"/>
      <c r="AF132" s="409"/>
      <c r="AG132" s="409"/>
      <c r="AH132" s="409"/>
      <c r="AI132" s="409"/>
      <c r="AJ132" s="409"/>
      <c r="AK132" s="409"/>
      <c r="AL132" s="409"/>
      <c r="AM132" s="409"/>
      <c r="AN132" s="409"/>
      <c r="AO132" s="409"/>
      <c r="AP132" s="409"/>
      <c r="AR132" s="431"/>
    </row>
    <row r="133" spans="1:44" ht="16.5" thickBot="1">
      <c r="A133" s="452" t="s">
        <v>45</v>
      </c>
      <c r="B133" s="452"/>
      <c r="C133" s="472">
        <f>C131+C132</f>
        <v>89883755.357599422</v>
      </c>
      <c r="D133" s="442"/>
      <c r="E133" s="442"/>
      <c r="F133" s="442">
        <f>SUM(F131:F132)</f>
        <v>8266875.9043321125</v>
      </c>
      <c r="G133" s="442"/>
      <c r="H133" s="442"/>
      <c r="I133" s="442">
        <f>I131+I132</f>
        <v>8461100.9043321125</v>
      </c>
      <c r="J133" s="438"/>
      <c r="K133" s="442"/>
      <c r="L133" s="442"/>
      <c r="M133" s="442" t="e">
        <f>M131+M132</f>
        <v>#DIV/0!</v>
      </c>
      <c r="N133" s="442"/>
      <c r="O133" s="442"/>
      <c r="P133" s="442"/>
      <c r="Q133" s="442" t="e">
        <f>Q131+Q132</f>
        <v>#DIV/0!</v>
      </c>
      <c r="R133" s="442"/>
      <c r="S133" s="442"/>
      <c r="T133" s="442"/>
      <c r="U133" s="442" t="e">
        <f>U131+U132</f>
        <v>#DIV/0!</v>
      </c>
      <c r="V133" s="50"/>
      <c r="W133" s="51"/>
      <c r="X133" s="410"/>
      <c r="Y133" s="410"/>
      <c r="Z133" s="409"/>
      <c r="AA133" s="409"/>
      <c r="AB133" s="409"/>
      <c r="AC133" s="409"/>
      <c r="AD133" s="409"/>
      <c r="AE133" s="409"/>
      <c r="AF133" s="409"/>
      <c r="AG133" s="409"/>
      <c r="AH133" s="409"/>
      <c r="AI133" s="409"/>
      <c r="AJ133" s="409"/>
      <c r="AK133" s="409"/>
      <c r="AL133" s="409"/>
      <c r="AM133" s="409"/>
      <c r="AN133" s="409"/>
      <c r="AO133" s="409"/>
      <c r="AP133" s="409"/>
      <c r="AR133" s="431"/>
    </row>
    <row r="134" spans="1:44" ht="16.5" hidden="1" thickTop="1">
      <c r="A134" s="452"/>
      <c r="B134" s="475"/>
      <c r="C134" s="459"/>
      <c r="D134" s="452" t="s">
        <v>14</v>
      </c>
      <c r="E134" s="452"/>
      <c r="G134" s="452" t="s">
        <v>14</v>
      </c>
      <c r="H134" s="452"/>
      <c r="I134" s="428" t="s">
        <v>14</v>
      </c>
      <c r="J134" s="428"/>
      <c r="K134" s="452" t="s">
        <v>14</v>
      </c>
      <c r="L134" s="452"/>
      <c r="M134" s="428" t="s">
        <v>14</v>
      </c>
      <c r="N134" s="428"/>
      <c r="O134" s="452" t="s">
        <v>14</v>
      </c>
      <c r="P134" s="452"/>
      <c r="Q134" s="428" t="s">
        <v>14</v>
      </c>
      <c r="R134" s="428"/>
      <c r="S134" s="452" t="s">
        <v>14</v>
      </c>
      <c r="T134" s="452"/>
      <c r="U134" s="428" t="s">
        <v>14</v>
      </c>
      <c r="V134" s="409"/>
      <c r="W134" s="410"/>
      <c r="X134" s="410"/>
      <c r="Y134" s="410"/>
      <c r="Z134" s="409"/>
      <c r="AA134" s="409"/>
      <c r="AB134" s="409"/>
      <c r="AC134" s="409"/>
      <c r="AD134" s="409"/>
      <c r="AE134" s="409"/>
      <c r="AF134" s="409"/>
      <c r="AG134" s="409"/>
      <c r="AH134" s="409"/>
      <c r="AI134" s="409"/>
      <c r="AJ134" s="409"/>
      <c r="AK134" s="409"/>
      <c r="AL134" s="409"/>
      <c r="AM134" s="409"/>
      <c r="AN134" s="409"/>
      <c r="AO134" s="409"/>
      <c r="AP134" s="409"/>
      <c r="AR134" s="431"/>
    </row>
    <row r="135" spans="1:44" ht="16.5" hidden="1" thickTop="1">
      <c r="A135" s="458" t="s">
        <v>50</v>
      </c>
      <c r="B135" s="452"/>
      <c r="C135" s="452"/>
      <c r="D135" s="459"/>
      <c r="E135" s="452"/>
      <c r="F135" s="452"/>
      <c r="G135" s="459"/>
      <c r="H135" s="452"/>
      <c r="I135" s="452"/>
      <c r="J135" s="452"/>
      <c r="K135" s="459"/>
      <c r="L135" s="452"/>
      <c r="M135" s="452"/>
      <c r="N135" s="452"/>
      <c r="O135" s="459"/>
      <c r="P135" s="452"/>
      <c r="Q135" s="452"/>
      <c r="R135" s="452"/>
      <c r="S135" s="459"/>
      <c r="T135" s="452"/>
      <c r="U135" s="452"/>
      <c r="V135" s="409"/>
      <c r="W135" s="410"/>
      <c r="X135" s="410"/>
      <c r="Y135" s="410"/>
      <c r="Z135" s="409"/>
      <c r="AA135" s="409"/>
      <c r="AB135" s="409"/>
      <c r="AC135" s="409"/>
      <c r="AD135" s="409"/>
      <c r="AE135" s="409"/>
      <c r="AF135" s="409"/>
      <c r="AG135" s="409"/>
      <c r="AH135" s="409"/>
      <c r="AI135" s="409"/>
      <c r="AJ135" s="409"/>
      <c r="AK135" s="409"/>
      <c r="AL135" s="409"/>
      <c r="AM135" s="409"/>
      <c r="AN135" s="409"/>
      <c r="AO135" s="409"/>
      <c r="AP135" s="409"/>
      <c r="AR135" s="431"/>
    </row>
    <row r="136" spans="1:44" ht="16.5" hidden="1" thickTop="1">
      <c r="A136" s="452" t="s">
        <v>47</v>
      </c>
      <c r="B136" s="452"/>
      <c r="C136" s="452"/>
      <c r="D136" s="459"/>
      <c r="E136" s="452"/>
      <c r="F136" s="452"/>
      <c r="G136" s="459"/>
      <c r="H136" s="452"/>
      <c r="I136" s="452"/>
      <c r="J136" s="452"/>
      <c r="K136" s="459"/>
      <c r="L136" s="452"/>
      <c r="M136" s="452"/>
      <c r="N136" s="452"/>
      <c r="O136" s="459"/>
      <c r="P136" s="452"/>
      <c r="Q136" s="452"/>
      <c r="R136" s="452"/>
      <c r="S136" s="459"/>
      <c r="T136" s="452"/>
      <c r="U136" s="452"/>
      <c r="V136" s="409"/>
      <c r="W136" s="410"/>
      <c r="X136" s="410"/>
      <c r="Y136" s="410"/>
      <c r="Z136" s="409"/>
      <c r="AA136" s="409"/>
      <c r="AB136" s="409"/>
      <c r="AC136" s="409"/>
      <c r="AD136" s="409"/>
      <c r="AE136" s="409"/>
      <c r="AF136" s="409"/>
      <c r="AG136" s="409"/>
      <c r="AH136" s="409"/>
      <c r="AI136" s="409"/>
      <c r="AJ136" s="409"/>
      <c r="AK136" s="409"/>
      <c r="AL136" s="409"/>
      <c r="AM136" s="409"/>
      <c r="AN136" s="409"/>
      <c r="AO136" s="409"/>
      <c r="AP136" s="409"/>
      <c r="AR136" s="431"/>
    </row>
    <row r="137" spans="1:44" ht="16.5" hidden="1" thickTop="1">
      <c r="A137" s="461"/>
      <c r="B137" s="452"/>
      <c r="C137" s="452"/>
      <c r="D137" s="459"/>
      <c r="E137" s="452"/>
      <c r="F137" s="452"/>
      <c r="G137" s="459"/>
      <c r="H137" s="452"/>
      <c r="I137" s="452"/>
      <c r="J137" s="452"/>
      <c r="K137" s="459"/>
      <c r="L137" s="452"/>
      <c r="M137" s="452"/>
      <c r="N137" s="452"/>
      <c r="O137" s="459"/>
      <c r="P137" s="452"/>
      <c r="Q137" s="452"/>
      <c r="R137" s="452"/>
      <c r="S137" s="459"/>
      <c r="T137" s="452"/>
      <c r="U137" s="452"/>
      <c r="V137" s="409"/>
      <c r="W137" s="410"/>
      <c r="X137" s="410"/>
      <c r="Y137" s="410"/>
      <c r="Z137" s="409"/>
      <c r="AA137" s="409"/>
      <c r="AB137" s="409"/>
      <c r="AC137" s="409"/>
      <c r="AD137" s="409"/>
      <c r="AE137" s="409"/>
      <c r="AF137" s="409"/>
      <c r="AG137" s="409"/>
      <c r="AH137" s="409"/>
      <c r="AI137" s="409"/>
      <c r="AJ137" s="409"/>
      <c r="AK137" s="409"/>
      <c r="AL137" s="409"/>
      <c r="AM137" s="409"/>
      <c r="AN137" s="409"/>
      <c r="AO137" s="409"/>
      <c r="AP137" s="409"/>
      <c r="AR137" s="431"/>
    </row>
    <row r="138" spans="1:44" ht="16.5" hidden="1" thickTop="1">
      <c r="A138" s="452" t="s">
        <v>28</v>
      </c>
      <c r="B138" s="452"/>
      <c r="C138" s="459">
        <f>'[7]Rate Design Work eff 10-14-16'!C137</f>
        <v>995.23225806451603</v>
      </c>
      <c r="D138" s="463">
        <f>'[7]Rate Design Work eff 9-15-17'!D137</f>
        <v>7.75</v>
      </c>
      <c r="E138" s="452"/>
      <c r="F138" s="428">
        <f>ROUND(D138*C138,0)</f>
        <v>7713</v>
      </c>
      <c r="G138" s="463">
        <f>$G$89</f>
        <v>7.75</v>
      </c>
      <c r="H138" s="452"/>
      <c r="I138" s="428">
        <f>ROUND(G138*$C138,0)</f>
        <v>7713</v>
      </c>
      <c r="J138" s="428"/>
      <c r="K138" s="463">
        <f>$K$89</f>
        <v>7.75</v>
      </c>
      <c r="L138" s="452"/>
      <c r="M138" s="428">
        <f>K138*$C138</f>
        <v>7713.0499999999993</v>
      </c>
      <c r="N138" s="428"/>
      <c r="O138" s="463" t="str">
        <f>$O$89</f>
        <v xml:space="preserve"> </v>
      </c>
      <c r="P138" s="452"/>
      <c r="Q138" s="428">
        <f>ROUND(O138*$C138,0)</f>
        <v>0</v>
      </c>
      <c r="R138" s="428"/>
      <c r="S138" s="463" t="str">
        <f>$S$89</f>
        <v xml:space="preserve"> </v>
      </c>
      <c r="T138" s="452"/>
      <c r="U138" s="428">
        <f>ROUND(S138*$C138,0)</f>
        <v>0</v>
      </c>
      <c r="V138" s="409"/>
      <c r="W138" s="410"/>
      <c r="X138" s="410"/>
      <c r="Y138" s="410"/>
      <c r="Z138" s="409"/>
      <c r="AA138" s="409"/>
      <c r="AB138" s="409"/>
      <c r="AC138" s="409"/>
      <c r="AD138" s="409"/>
      <c r="AE138" s="409"/>
      <c r="AF138" s="409"/>
      <c r="AG138" s="409"/>
      <c r="AH138" s="409"/>
      <c r="AI138" s="409"/>
      <c r="AJ138" s="409"/>
      <c r="AK138" s="409"/>
      <c r="AL138" s="409"/>
      <c r="AM138" s="409"/>
      <c r="AN138" s="409"/>
      <c r="AO138" s="409"/>
      <c r="AP138" s="409"/>
      <c r="AR138" s="431"/>
    </row>
    <row r="139" spans="1:44" ht="16.5" hidden="1" thickTop="1">
      <c r="A139" s="452" t="s">
        <v>30</v>
      </c>
      <c r="B139" s="452"/>
      <c r="C139" s="459">
        <f>'[7]Rate Design Work eff 10-14-16'!C138</f>
        <v>563242.07586769864</v>
      </c>
      <c r="D139" s="464">
        <f>'[7]Rate Design Work eff 9-15-17'!D138</f>
        <v>6.548</v>
      </c>
      <c r="E139" s="452" t="s">
        <v>15</v>
      </c>
      <c r="F139" s="428">
        <f>ROUND(C139*D139/100,0)</f>
        <v>36881</v>
      </c>
      <c r="G139" s="464">
        <f>$G$90</f>
        <v>6.7170000000000005</v>
      </c>
      <c r="H139" s="452" t="s">
        <v>15</v>
      </c>
      <c r="I139" s="428">
        <f>ROUND(G139*$C139/100,0)</f>
        <v>37833</v>
      </c>
      <c r="J139" s="428"/>
      <c r="K139" s="464" t="e">
        <f>K90</f>
        <v>#DIV/0!</v>
      </c>
      <c r="L139" s="452" t="s">
        <v>15</v>
      </c>
      <c r="M139" s="428" t="e">
        <f>K139*$C139/100</f>
        <v>#DIV/0!</v>
      </c>
      <c r="N139" s="428"/>
      <c r="O139" s="464" t="e">
        <f>O90</f>
        <v>#DIV/0!</v>
      </c>
      <c r="P139" s="452" t="s">
        <v>15</v>
      </c>
      <c r="Q139" s="428" t="e">
        <f>ROUND(O139*$C139/100,0)</f>
        <v>#DIV/0!</v>
      </c>
      <c r="R139" s="428"/>
      <c r="S139" s="464" t="e">
        <f>S90</f>
        <v>#DIV/0!</v>
      </c>
      <c r="T139" s="452" t="s">
        <v>15</v>
      </c>
      <c r="U139" s="428" t="e">
        <f>ROUND(S139*$C139/100,0)</f>
        <v>#DIV/0!</v>
      </c>
      <c r="V139" s="409"/>
      <c r="W139" s="410"/>
      <c r="X139" s="410"/>
      <c r="Y139" s="410"/>
      <c r="Z139" s="409"/>
      <c r="AA139" s="409"/>
      <c r="AB139" s="409"/>
      <c r="AC139" s="409"/>
      <c r="AD139" s="409"/>
      <c r="AE139" s="409"/>
      <c r="AF139" s="409"/>
      <c r="AG139" s="409"/>
      <c r="AH139" s="409"/>
      <c r="AI139" s="409"/>
      <c r="AJ139" s="409"/>
      <c r="AK139" s="409"/>
      <c r="AL139" s="409"/>
      <c r="AM139" s="409"/>
      <c r="AN139" s="409"/>
      <c r="AO139" s="409"/>
      <c r="AP139" s="409"/>
      <c r="AR139" s="431"/>
    </row>
    <row r="140" spans="1:44" ht="16.5" hidden="1" thickTop="1">
      <c r="A140" s="452" t="s">
        <v>32</v>
      </c>
      <c r="B140" s="452"/>
      <c r="C140" s="459">
        <f>'[7]Rate Design Work eff 10-14-16'!C139</f>
        <v>1663533.139932974</v>
      </c>
      <c r="D140" s="464">
        <f>'[7]Rate Design Work eff 9-15-17'!D139</f>
        <v>10.35</v>
      </c>
      <c r="E140" s="452" t="s">
        <v>15</v>
      </c>
      <c r="F140" s="428">
        <f>ROUND(C140*D140/100,0)</f>
        <v>172176</v>
      </c>
      <c r="G140" s="464">
        <f>$G$91</f>
        <v>10.613</v>
      </c>
      <c r="H140" s="452" t="s">
        <v>15</v>
      </c>
      <c r="I140" s="428">
        <f>ROUND(G140*$C140/100,0)</f>
        <v>176551</v>
      </c>
      <c r="J140" s="428"/>
      <c r="K140" s="464" t="e">
        <f>K110</f>
        <v>#DIV/0!</v>
      </c>
      <c r="L140" s="452" t="s">
        <v>15</v>
      </c>
      <c r="M140" s="428" t="e">
        <f>K140*$C140/100</f>
        <v>#DIV/0!</v>
      </c>
      <c r="N140" s="428"/>
      <c r="O140" s="464" t="e">
        <f>O110</f>
        <v>#DIV/0!</v>
      </c>
      <c r="P140" s="452" t="s">
        <v>15</v>
      </c>
      <c r="Q140" s="428" t="e">
        <f>ROUND(O140*$C140/100,0)</f>
        <v>#DIV/0!</v>
      </c>
      <c r="R140" s="428"/>
      <c r="S140" s="464" t="e">
        <f>S110</f>
        <v>#DIV/0!</v>
      </c>
      <c r="T140" s="452" t="s">
        <v>15</v>
      </c>
      <c r="U140" s="428" t="e">
        <f>ROUND(S140*$C140/100,0)</f>
        <v>#DIV/0!</v>
      </c>
      <c r="V140" s="409"/>
      <c r="W140" s="410"/>
      <c r="X140" s="410"/>
      <c r="Y140" s="410"/>
      <c r="Z140" s="409"/>
      <c r="AA140" s="409"/>
      <c r="AB140" s="409"/>
      <c r="AC140" s="409"/>
      <c r="AD140" s="409"/>
      <c r="AE140" s="409"/>
      <c r="AF140" s="409"/>
      <c r="AG140" s="409"/>
      <c r="AH140" s="409"/>
      <c r="AI140" s="409"/>
      <c r="AJ140" s="409"/>
      <c r="AK140" s="409"/>
      <c r="AL140" s="409"/>
      <c r="AM140" s="409"/>
      <c r="AN140" s="409"/>
      <c r="AO140" s="409"/>
      <c r="AP140" s="409"/>
      <c r="AR140" s="431"/>
    </row>
    <row r="141" spans="1:44" ht="16.5" hidden="1" thickTop="1">
      <c r="A141" s="452" t="s">
        <v>34</v>
      </c>
      <c r="B141" s="452"/>
      <c r="C141" s="459">
        <f>'[7]Rate Design Work eff 10-14-16'!C140</f>
        <v>4598.5</v>
      </c>
      <c r="D141" s="463">
        <f>'[7]Rate Design Work eff 9-15-17'!D140</f>
        <v>1.74</v>
      </c>
      <c r="E141" s="452"/>
      <c r="F141" s="428">
        <f>ROUND(D141*C141,0)</f>
        <v>8001</v>
      </c>
      <c r="G141" s="463">
        <f>$G$92</f>
        <v>1.78</v>
      </c>
      <c r="H141" s="452"/>
      <c r="I141" s="428">
        <f>ROUND(G141*$C141,0)</f>
        <v>8185</v>
      </c>
      <c r="J141" s="428"/>
      <c r="K141" s="463">
        <v>0</v>
      </c>
      <c r="L141" s="452"/>
      <c r="M141" s="428">
        <f>ROUND(K141*$C141,0)</f>
        <v>0</v>
      </c>
      <c r="N141" s="428"/>
      <c r="O141" s="463">
        <v>0</v>
      </c>
      <c r="P141" s="452"/>
      <c r="Q141" s="428">
        <f>ROUND(O141*$C141,0)</f>
        <v>0</v>
      </c>
      <c r="R141" s="428"/>
      <c r="S141" s="463">
        <f>S92</f>
        <v>1.74</v>
      </c>
      <c r="T141" s="452"/>
      <c r="U141" s="428">
        <f>ROUND(S141*$C141,0)</f>
        <v>8001</v>
      </c>
      <c r="V141" s="409"/>
      <c r="W141" s="410"/>
      <c r="X141" s="410"/>
      <c r="Y141" s="410"/>
      <c r="Z141" s="409"/>
      <c r="AA141" s="409"/>
      <c r="AB141" s="409"/>
      <c r="AC141" s="409"/>
      <c r="AD141" s="409"/>
      <c r="AE141" s="409"/>
      <c r="AF141" s="409"/>
      <c r="AG141" s="409"/>
      <c r="AH141" s="409"/>
      <c r="AI141" s="409"/>
      <c r="AJ141" s="409"/>
      <c r="AK141" s="409"/>
      <c r="AL141" s="409"/>
      <c r="AM141" s="409"/>
      <c r="AN141" s="409"/>
      <c r="AO141" s="409"/>
      <c r="AP141" s="409"/>
      <c r="AR141" s="431"/>
    </row>
    <row r="142" spans="1:44" ht="16.5" hidden="1" thickTop="1">
      <c r="A142" s="467" t="s">
        <v>36</v>
      </c>
      <c r="B142" s="467"/>
      <c r="C142" s="459">
        <f>'[7]Rate Design Work eff 10-14-16'!C141</f>
        <v>605</v>
      </c>
      <c r="D142" s="463">
        <f>'[7]Rate Design Work eff 9-15-17'!D141</f>
        <v>3.4</v>
      </c>
      <c r="E142" s="467"/>
      <c r="F142" s="428">
        <f>ROUND(D142*C142,0)</f>
        <v>2057</v>
      </c>
      <c r="G142" s="463">
        <f>$G$93</f>
        <v>3.5</v>
      </c>
      <c r="H142" s="467"/>
      <c r="I142" s="428">
        <f>ROUND(G142*$C142,0)</f>
        <v>2118</v>
      </c>
      <c r="J142" s="428"/>
      <c r="K142" s="463">
        <v>0</v>
      </c>
      <c r="L142" s="467"/>
      <c r="M142" s="428">
        <f>ROUND(K142*$C142,0)</f>
        <v>0</v>
      </c>
      <c r="N142" s="428"/>
      <c r="O142" s="463">
        <v>0</v>
      </c>
      <c r="P142" s="467"/>
      <c r="Q142" s="428">
        <f>ROUND(O142*$C142,0)</f>
        <v>0</v>
      </c>
      <c r="R142" s="428"/>
      <c r="S142" s="463">
        <f>S93</f>
        <v>3.4</v>
      </c>
      <c r="T142" s="467"/>
      <c r="U142" s="428">
        <f>ROUND(S142*$C142,0)</f>
        <v>2057</v>
      </c>
      <c r="V142" s="409"/>
      <c r="W142" s="410"/>
      <c r="X142" s="410"/>
      <c r="Y142" s="410"/>
      <c r="Z142" s="409"/>
      <c r="AA142" s="409"/>
      <c r="AB142" s="409"/>
      <c r="AC142" s="409"/>
      <c r="AD142" s="409"/>
      <c r="AE142" s="409"/>
      <c r="AF142" s="409"/>
      <c r="AG142" s="409"/>
      <c r="AH142" s="409"/>
      <c r="AI142" s="409"/>
      <c r="AJ142" s="409"/>
      <c r="AK142" s="409"/>
      <c r="AL142" s="409"/>
      <c r="AM142" s="409"/>
      <c r="AN142" s="409"/>
      <c r="AO142" s="409"/>
      <c r="AP142" s="409"/>
      <c r="AR142" s="431"/>
    </row>
    <row r="143" spans="1:44" ht="16.5" hidden="1" thickTop="1">
      <c r="A143" s="467" t="s">
        <v>38</v>
      </c>
      <c r="B143" s="467"/>
      <c r="C143" s="459">
        <f>'[7]Rate Design Work eff 10-14-16'!C142</f>
        <v>55.5</v>
      </c>
      <c r="D143" s="468">
        <f>'[7]Rate Design Work eff 9-15-17'!D142</f>
        <v>-1.74</v>
      </c>
      <c r="E143" s="467"/>
      <c r="F143" s="428">
        <f>ROUND(D143*C143,0)</f>
        <v>-97</v>
      </c>
      <c r="G143" s="468">
        <f>-G141</f>
        <v>-1.78</v>
      </c>
      <c r="H143" s="467"/>
      <c r="I143" s="428">
        <f>ROUND(G143*$C143,0)</f>
        <v>-99</v>
      </c>
      <c r="J143" s="428"/>
      <c r="K143" s="468">
        <f>-K141</f>
        <v>0</v>
      </c>
      <c r="L143" s="467"/>
      <c r="M143" s="428">
        <f>ROUND(K143*$C143,0)</f>
        <v>0</v>
      </c>
      <c r="N143" s="428"/>
      <c r="O143" s="468">
        <f>-O141</f>
        <v>0</v>
      </c>
      <c r="P143" s="467"/>
      <c r="Q143" s="428">
        <f>ROUND(O143*$C143,0)</f>
        <v>0</v>
      </c>
      <c r="R143" s="428"/>
      <c r="S143" s="468">
        <f>-S141</f>
        <v>-1.74</v>
      </c>
      <c r="T143" s="467"/>
      <c r="U143" s="428">
        <f>ROUND(S143*$C143,0)</f>
        <v>-97</v>
      </c>
      <c r="V143" s="409"/>
      <c r="W143" s="410"/>
      <c r="X143" s="410"/>
      <c r="Y143" s="410"/>
      <c r="Z143" s="409"/>
      <c r="AA143" s="409"/>
      <c r="AB143" s="409"/>
      <c r="AC143" s="409"/>
      <c r="AD143" s="409"/>
      <c r="AE143" s="409"/>
      <c r="AF143" s="409"/>
      <c r="AG143" s="409"/>
      <c r="AH143" s="409"/>
      <c r="AI143" s="409"/>
      <c r="AJ143" s="409"/>
      <c r="AK143" s="409"/>
      <c r="AL143" s="409"/>
      <c r="AM143" s="409"/>
      <c r="AN143" s="409"/>
      <c r="AO143" s="409"/>
      <c r="AP143" s="409"/>
      <c r="AR143" s="431"/>
    </row>
    <row r="144" spans="1:44" s="26" customFormat="1" ht="16.5" hidden="1" thickTop="1">
      <c r="A144" s="25" t="s">
        <v>40</v>
      </c>
      <c r="C144" s="27">
        <f>C139</f>
        <v>563242.07586769864</v>
      </c>
      <c r="D144" s="24">
        <f>'[7]Rate Design Work eff 9-15-17'!D143</f>
        <v>0</v>
      </c>
      <c r="E144" s="28"/>
      <c r="F144" s="29"/>
      <c r="G144" s="30">
        <f>G129</f>
        <v>0</v>
      </c>
      <c r="H144" s="31" t="s">
        <v>15</v>
      </c>
      <c r="I144" s="29">
        <f>G144*C144/100</f>
        <v>0</v>
      </c>
      <c r="J144" s="29"/>
      <c r="K144" s="30" t="str">
        <f>K129</f>
        <v xml:space="preserve"> </v>
      </c>
      <c r="L144" s="31" t="s">
        <v>15</v>
      </c>
      <c r="M144" s="29">
        <f>K144*C144/100</f>
        <v>0</v>
      </c>
      <c r="N144" s="29"/>
      <c r="O144" s="30" t="str">
        <f>O129</f>
        <v xml:space="preserve"> </v>
      </c>
      <c r="P144" s="31" t="s">
        <v>15</v>
      </c>
      <c r="Q144" s="29">
        <f>O144*C144/100</f>
        <v>0</v>
      </c>
      <c r="R144" s="29"/>
      <c r="S144" s="30">
        <f>S129</f>
        <v>0</v>
      </c>
      <c r="T144" s="31" t="s">
        <v>15</v>
      </c>
      <c r="U144" s="29">
        <f>S144*C144/100</f>
        <v>0</v>
      </c>
      <c r="W144" s="22"/>
      <c r="Z144" s="33"/>
      <c r="AA144" s="33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R144" s="32"/>
    </row>
    <row r="145" spans="1:44" s="26" customFormat="1" ht="16.5" hidden="1" thickTop="1">
      <c r="A145" s="25" t="s">
        <v>41</v>
      </c>
      <c r="C145" s="27">
        <f>C140</f>
        <v>1663533.139932974</v>
      </c>
      <c r="D145" s="24">
        <f>'[7]Rate Design Work eff 9-15-17'!D144</f>
        <v>0</v>
      </c>
      <c r="E145" s="28"/>
      <c r="F145" s="29"/>
      <c r="G145" s="30">
        <f>G130</f>
        <v>0</v>
      </c>
      <c r="H145" s="31" t="s">
        <v>15</v>
      </c>
      <c r="I145" s="29">
        <f>G145*C145/100</f>
        <v>0</v>
      </c>
      <c r="J145" s="29"/>
      <c r="K145" s="30" t="str">
        <f>K130</f>
        <v xml:space="preserve"> </v>
      </c>
      <c r="L145" s="31" t="s">
        <v>15</v>
      </c>
      <c r="M145" s="29">
        <f>K145*C145/100</f>
        <v>0</v>
      </c>
      <c r="N145" s="29"/>
      <c r="O145" s="30" t="str">
        <f>O130</f>
        <v xml:space="preserve"> </v>
      </c>
      <c r="P145" s="31" t="s">
        <v>15</v>
      </c>
      <c r="Q145" s="29">
        <f>O145*C145/100</f>
        <v>0</v>
      </c>
      <c r="R145" s="29"/>
      <c r="S145" s="30">
        <f>S130</f>
        <v>0</v>
      </c>
      <c r="T145" s="31" t="s">
        <v>15</v>
      </c>
      <c r="U145" s="29">
        <f>S145*C145/100</f>
        <v>0</v>
      </c>
      <c r="W145" s="22"/>
      <c r="Z145" s="33"/>
      <c r="AA145" s="33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R145" s="32"/>
    </row>
    <row r="146" spans="1:44" ht="16.5" hidden="1" thickTop="1">
      <c r="A146" s="452" t="s">
        <v>44</v>
      </c>
      <c r="B146" s="469"/>
      <c r="C146" s="459">
        <f>SUM(C139:C140)</f>
        <v>2226775.2158006728</v>
      </c>
      <c r="D146" s="470"/>
      <c r="E146" s="428"/>
      <c r="F146" s="428">
        <f>SUM(F138:F143)</f>
        <v>226731</v>
      </c>
      <c r="G146" s="428"/>
      <c r="H146" s="428"/>
      <c r="I146" s="428">
        <f>SUM(I138:I145)</f>
        <v>232301</v>
      </c>
      <c r="J146" s="428"/>
      <c r="K146" s="428"/>
      <c r="L146" s="428"/>
      <c r="M146" s="428" t="e">
        <f>SUM(M138:M145)</f>
        <v>#DIV/0!</v>
      </c>
      <c r="N146" s="428"/>
      <c r="O146" s="428"/>
      <c r="P146" s="428"/>
      <c r="Q146" s="428" t="e">
        <f>SUM(Q138:Q145)</f>
        <v>#DIV/0!</v>
      </c>
      <c r="R146" s="428"/>
      <c r="S146" s="428"/>
      <c r="T146" s="428"/>
      <c r="U146" s="428" t="e">
        <f>SUM(U138:U145)</f>
        <v>#DIV/0!</v>
      </c>
      <c r="V146" s="409"/>
      <c r="W146" s="410"/>
      <c r="X146" s="410"/>
      <c r="Y146" s="410"/>
      <c r="Z146" s="409"/>
      <c r="AA146" s="409"/>
      <c r="AB146" s="409"/>
      <c r="AC146" s="409"/>
      <c r="AD146" s="409"/>
      <c r="AE146" s="409"/>
      <c r="AF146" s="409"/>
      <c r="AG146" s="409"/>
      <c r="AH146" s="409"/>
      <c r="AI146" s="409"/>
      <c r="AJ146" s="409"/>
      <c r="AK146" s="409"/>
      <c r="AL146" s="409"/>
      <c r="AM146" s="409"/>
      <c r="AN146" s="409"/>
      <c r="AO146" s="409"/>
      <c r="AP146" s="409"/>
      <c r="AR146" s="431"/>
    </row>
    <row r="147" spans="1:44" ht="16.5" hidden="1" thickTop="1">
      <c r="A147" s="452" t="s">
        <v>18</v>
      </c>
      <c r="B147" s="96"/>
      <c r="C147" s="478">
        <f>'[7]Table 2'!H15</f>
        <v>28355.575910563297</v>
      </c>
      <c r="D147" s="439"/>
      <c r="E147" s="439"/>
      <c r="F147" s="437">
        <f>'[7]Table 3'!E15</f>
        <v>3166.5031041856219</v>
      </c>
      <c r="G147" s="439"/>
      <c r="H147" s="439"/>
      <c r="I147" s="437">
        <f>F147</f>
        <v>3166.5031041856219</v>
      </c>
      <c r="J147" s="438"/>
      <c r="K147" s="439"/>
      <c r="L147" s="439"/>
      <c r="M147" s="437" t="e">
        <f>I147/$I$100*$M$100</f>
        <v>#DIV/0!</v>
      </c>
      <c r="N147" s="438"/>
      <c r="O147" s="439"/>
      <c r="P147" s="439"/>
      <c r="Q147" s="437" t="e">
        <f>I147/$I$100*$Q$100</f>
        <v>#DIV/0!</v>
      </c>
      <c r="R147" s="438"/>
      <c r="S147" s="439"/>
      <c r="T147" s="439"/>
      <c r="U147" s="437" t="e">
        <f>I147/$I$100*$U$100</f>
        <v>#DIV/0!</v>
      </c>
      <c r="V147" s="49"/>
      <c r="W147" s="48"/>
      <c r="X147" s="410"/>
      <c r="Y147" s="410"/>
      <c r="Z147" s="409"/>
      <c r="AA147" s="409"/>
      <c r="AB147" s="409"/>
      <c r="AC147" s="409"/>
      <c r="AD147" s="409"/>
      <c r="AE147" s="409"/>
      <c r="AF147" s="409"/>
      <c r="AG147" s="409"/>
      <c r="AH147" s="409"/>
      <c r="AI147" s="409"/>
      <c r="AJ147" s="409"/>
      <c r="AK147" s="409"/>
      <c r="AL147" s="409"/>
      <c r="AM147" s="409"/>
      <c r="AN147" s="409"/>
      <c r="AO147" s="409"/>
      <c r="AP147" s="409"/>
      <c r="AR147" s="431"/>
    </row>
    <row r="148" spans="1:44" ht="17.25" hidden="1" thickTop="1" thickBot="1">
      <c r="A148" s="452" t="s">
        <v>45</v>
      </c>
      <c r="B148" s="452"/>
      <c r="C148" s="472">
        <f>C146+C147</f>
        <v>2255130.7917112359</v>
      </c>
      <c r="D148" s="442"/>
      <c r="E148" s="442"/>
      <c r="F148" s="442">
        <f>F146+F147</f>
        <v>229897.50310418563</v>
      </c>
      <c r="G148" s="442"/>
      <c r="H148" s="442"/>
      <c r="I148" s="442">
        <f>I146+I147</f>
        <v>235467.50310418563</v>
      </c>
      <c r="J148" s="438"/>
      <c r="K148" s="442"/>
      <c r="L148" s="442"/>
      <c r="M148" s="442" t="e">
        <f>M146+M147</f>
        <v>#DIV/0!</v>
      </c>
      <c r="N148" s="442"/>
      <c r="O148" s="442"/>
      <c r="P148" s="442"/>
      <c r="Q148" s="442" t="e">
        <f>Q146+Q147</f>
        <v>#DIV/0!</v>
      </c>
      <c r="R148" s="442"/>
      <c r="S148" s="442"/>
      <c r="T148" s="442"/>
      <c r="U148" s="442" t="e">
        <f>U146+U147</f>
        <v>#DIV/0!</v>
      </c>
      <c r="V148" s="50"/>
      <c r="W148" s="51"/>
      <c r="X148" s="410"/>
      <c r="Y148" s="410"/>
      <c r="Z148" s="409"/>
      <c r="AA148" s="409"/>
      <c r="AB148" s="409"/>
      <c r="AC148" s="409"/>
      <c r="AD148" s="409"/>
      <c r="AE148" s="409"/>
      <c r="AF148" s="409"/>
      <c r="AG148" s="409"/>
      <c r="AH148" s="409"/>
      <c r="AI148" s="409"/>
      <c r="AJ148" s="409"/>
      <c r="AK148" s="409"/>
      <c r="AL148" s="409"/>
      <c r="AM148" s="409"/>
      <c r="AN148" s="409"/>
      <c r="AO148" s="409"/>
      <c r="AP148" s="409"/>
      <c r="AR148" s="431"/>
    </row>
    <row r="149" spans="1:44" ht="16.5" hidden="1" thickTop="1">
      <c r="A149" s="452"/>
      <c r="B149" s="475"/>
      <c r="C149" s="459"/>
      <c r="D149" s="452" t="s">
        <v>14</v>
      </c>
      <c r="E149" s="452"/>
      <c r="G149" s="452" t="s">
        <v>14</v>
      </c>
      <c r="H149" s="452"/>
      <c r="I149" s="428" t="s">
        <v>14</v>
      </c>
      <c r="J149" s="428"/>
      <c r="K149" s="452" t="s">
        <v>14</v>
      </c>
      <c r="L149" s="452"/>
      <c r="M149" s="428" t="s">
        <v>14</v>
      </c>
      <c r="N149" s="428"/>
      <c r="O149" s="452" t="s">
        <v>14</v>
      </c>
      <c r="P149" s="452"/>
      <c r="Q149" s="428" t="s">
        <v>14</v>
      </c>
      <c r="R149" s="428"/>
      <c r="S149" s="452" t="s">
        <v>14</v>
      </c>
      <c r="T149" s="452"/>
      <c r="U149" s="428" t="s">
        <v>14</v>
      </c>
      <c r="V149" s="409"/>
      <c r="W149" s="410"/>
      <c r="X149" s="410"/>
      <c r="Y149" s="410"/>
      <c r="Z149" s="409"/>
      <c r="AA149" s="409"/>
      <c r="AB149" s="409"/>
      <c r="AC149" s="409"/>
      <c r="AD149" s="409"/>
      <c r="AE149" s="409"/>
      <c r="AF149" s="409"/>
      <c r="AG149" s="409"/>
      <c r="AH149" s="409"/>
      <c r="AI149" s="409"/>
      <c r="AJ149" s="409"/>
      <c r="AK149" s="409"/>
      <c r="AL149" s="409"/>
      <c r="AM149" s="409"/>
      <c r="AN149" s="409"/>
      <c r="AO149" s="409"/>
      <c r="AP149" s="409"/>
      <c r="AR149" s="431"/>
    </row>
    <row r="150" spans="1:44" ht="16.5" hidden="1" thickTop="1">
      <c r="A150" s="458" t="s">
        <v>51</v>
      </c>
      <c r="B150" s="452"/>
      <c r="C150" s="452"/>
      <c r="D150" s="459"/>
      <c r="E150" s="452"/>
      <c r="F150" s="452"/>
      <c r="G150" s="459"/>
      <c r="H150" s="452"/>
      <c r="I150" s="452"/>
      <c r="J150" s="452"/>
      <c r="K150" s="459"/>
      <c r="L150" s="452"/>
      <c r="M150" s="452"/>
      <c r="N150" s="452"/>
      <c r="O150" s="459"/>
      <c r="P150" s="452"/>
      <c r="Q150" s="452"/>
      <c r="R150" s="452"/>
      <c r="S150" s="459"/>
      <c r="T150" s="452"/>
      <c r="U150" s="452"/>
      <c r="V150" s="409"/>
      <c r="W150" s="410"/>
      <c r="X150" s="410"/>
      <c r="Y150" s="410"/>
      <c r="Z150" s="409"/>
      <c r="AA150" s="409"/>
      <c r="AB150" s="409"/>
      <c r="AC150" s="409"/>
      <c r="AD150" s="409"/>
      <c r="AE150" s="409"/>
      <c r="AF150" s="409"/>
      <c r="AG150" s="409"/>
      <c r="AH150" s="409"/>
      <c r="AI150" s="409"/>
      <c r="AJ150" s="409"/>
      <c r="AK150" s="409"/>
      <c r="AL150" s="409"/>
      <c r="AM150" s="409"/>
      <c r="AN150" s="409"/>
      <c r="AO150" s="409"/>
      <c r="AP150" s="409"/>
      <c r="AR150" s="431"/>
    </row>
    <row r="151" spans="1:44" ht="16.5" hidden="1" thickTop="1">
      <c r="A151" s="452" t="s">
        <v>47</v>
      </c>
      <c r="B151" s="452"/>
      <c r="C151" s="452"/>
      <c r="D151" s="459"/>
      <c r="E151" s="452"/>
      <c r="F151" s="452"/>
      <c r="G151" s="459"/>
      <c r="H151" s="452"/>
      <c r="I151" s="452"/>
      <c r="J151" s="452"/>
      <c r="K151" s="459"/>
      <c r="L151" s="452"/>
      <c r="M151" s="452"/>
      <c r="N151" s="452"/>
      <c r="O151" s="459"/>
      <c r="P151" s="452"/>
      <c r="Q151" s="452"/>
      <c r="R151" s="452"/>
      <c r="S151" s="459"/>
      <c r="T151" s="452"/>
      <c r="U151" s="452"/>
      <c r="V151" s="409"/>
      <c r="W151" s="410"/>
      <c r="X151" s="410"/>
      <c r="Y151" s="410"/>
      <c r="Z151" s="409"/>
      <c r="AA151" s="409"/>
      <c r="AB151" s="409"/>
      <c r="AC151" s="409"/>
      <c r="AD151" s="409"/>
      <c r="AE151" s="409"/>
      <c r="AF151" s="409"/>
      <c r="AG151" s="409"/>
      <c r="AH151" s="409"/>
      <c r="AI151" s="409"/>
      <c r="AJ151" s="409"/>
      <c r="AK151" s="409"/>
      <c r="AL151" s="409"/>
      <c r="AM151" s="409"/>
      <c r="AN151" s="409"/>
      <c r="AO151" s="409"/>
      <c r="AP151" s="409"/>
      <c r="AR151" s="431"/>
    </row>
    <row r="152" spans="1:44" ht="16.5" hidden="1" thickTop="1">
      <c r="A152" s="461"/>
      <c r="B152" s="452"/>
      <c r="C152" s="452"/>
      <c r="D152" s="459"/>
      <c r="E152" s="452"/>
      <c r="F152" s="452"/>
      <c r="G152" s="459"/>
      <c r="H152" s="452"/>
      <c r="I152" s="452"/>
      <c r="J152" s="452"/>
      <c r="K152" s="459"/>
      <c r="L152" s="452"/>
      <c r="M152" s="452"/>
      <c r="N152" s="452"/>
      <c r="O152" s="459"/>
      <c r="P152" s="452"/>
      <c r="Q152" s="452"/>
      <c r="R152" s="452"/>
      <c r="S152" s="459"/>
      <c r="T152" s="452"/>
      <c r="U152" s="452"/>
      <c r="V152" s="409"/>
      <c r="W152" s="410"/>
      <c r="X152" s="410"/>
      <c r="Y152" s="410"/>
      <c r="Z152" s="409"/>
      <c r="AA152" s="409"/>
      <c r="AB152" s="409"/>
      <c r="AC152" s="409"/>
      <c r="AD152" s="409"/>
      <c r="AE152" s="409"/>
      <c r="AF152" s="409"/>
      <c r="AG152" s="409"/>
      <c r="AH152" s="409"/>
      <c r="AI152" s="409"/>
      <c r="AJ152" s="409"/>
      <c r="AK152" s="409"/>
      <c r="AL152" s="409"/>
      <c r="AM152" s="409"/>
      <c r="AN152" s="409"/>
      <c r="AO152" s="409"/>
      <c r="AP152" s="409"/>
      <c r="AR152" s="431"/>
    </row>
    <row r="153" spans="1:44" ht="16.5" hidden="1" thickTop="1">
      <c r="A153" s="452" t="s">
        <v>28</v>
      </c>
      <c r="B153" s="452"/>
      <c r="C153" s="459">
        <f>'[7]Rate Design Work eff 10-14-16'!C152</f>
        <v>205</v>
      </c>
      <c r="D153" s="463">
        <f>'[7]Rate Design Work eff 9-15-17'!D152</f>
        <v>7.75</v>
      </c>
      <c r="E153" s="452"/>
      <c r="F153" s="428">
        <f>ROUND(D153*C153,0)</f>
        <v>1589</v>
      </c>
      <c r="G153" s="463">
        <f>$G$89</f>
        <v>7.75</v>
      </c>
      <c r="H153" s="452"/>
      <c r="I153" s="428">
        <f>ROUND(G153*$C153,0)</f>
        <v>1589</v>
      </c>
      <c r="J153" s="428"/>
      <c r="K153" s="463">
        <f>$K$89</f>
        <v>7.75</v>
      </c>
      <c r="L153" s="452"/>
      <c r="M153" s="428">
        <f>K153*$C153</f>
        <v>1588.75</v>
      </c>
      <c r="N153" s="428"/>
      <c r="O153" s="463" t="str">
        <f>$O$89</f>
        <v xml:space="preserve"> </v>
      </c>
      <c r="P153" s="452"/>
      <c r="Q153" s="428">
        <f>ROUND(O153*$C153,0)</f>
        <v>0</v>
      </c>
      <c r="R153" s="428"/>
      <c r="S153" s="463" t="str">
        <f>$S$89</f>
        <v xml:space="preserve"> </v>
      </c>
      <c r="T153" s="452"/>
      <c r="U153" s="428">
        <f>ROUND(S153*$C153,0)</f>
        <v>0</v>
      </c>
      <c r="V153" s="409"/>
      <c r="W153" s="410"/>
      <c r="X153" s="410"/>
      <c r="Y153" s="410"/>
      <c r="Z153" s="409"/>
      <c r="AA153" s="409"/>
      <c r="AB153" s="409"/>
      <c r="AC153" s="409"/>
      <c r="AD153" s="409"/>
      <c r="AE153" s="409"/>
      <c r="AF153" s="409"/>
      <c r="AG153" s="409"/>
      <c r="AH153" s="409"/>
      <c r="AI153" s="409"/>
      <c r="AJ153" s="409"/>
      <c r="AK153" s="409"/>
      <c r="AL153" s="409"/>
      <c r="AM153" s="409"/>
      <c r="AN153" s="409"/>
      <c r="AO153" s="409"/>
      <c r="AP153" s="409"/>
      <c r="AR153" s="431"/>
    </row>
    <row r="154" spans="1:44" ht="16.5" hidden="1" thickTop="1">
      <c r="A154" s="452" t="s">
        <v>30</v>
      </c>
      <c r="B154" s="452"/>
      <c r="C154" s="459">
        <f>'[7]Rate Design Work eff 10-14-16'!C153</f>
        <v>121486</v>
      </c>
      <c r="D154" s="464">
        <f>'[7]Rate Design Work eff 9-15-17'!D153</f>
        <v>6.548</v>
      </c>
      <c r="E154" s="452" t="s">
        <v>15</v>
      </c>
      <c r="F154" s="428">
        <f>ROUND(C154*D154/100,0)</f>
        <v>7955</v>
      </c>
      <c r="G154" s="464">
        <f>$G$90</f>
        <v>6.7170000000000005</v>
      </c>
      <c r="H154" s="452" t="s">
        <v>15</v>
      </c>
      <c r="I154" s="428">
        <f>ROUND(G154*$C154/100,0)</f>
        <v>8160</v>
      </c>
      <c r="J154" s="428"/>
      <c r="K154" s="464" t="e">
        <f>K90</f>
        <v>#DIV/0!</v>
      </c>
      <c r="L154" s="452" t="s">
        <v>15</v>
      </c>
      <c r="M154" s="428" t="e">
        <f>K154*$C154/100</f>
        <v>#DIV/0!</v>
      </c>
      <c r="N154" s="428"/>
      <c r="O154" s="464" t="e">
        <f>O90</f>
        <v>#DIV/0!</v>
      </c>
      <c r="P154" s="452" t="s">
        <v>15</v>
      </c>
      <c r="Q154" s="428" t="e">
        <f>ROUND(O154*$C154/100,0)</f>
        <v>#DIV/0!</v>
      </c>
      <c r="R154" s="428"/>
      <c r="S154" s="464" t="e">
        <f>S90</f>
        <v>#DIV/0!</v>
      </c>
      <c r="T154" s="452" t="s">
        <v>15</v>
      </c>
      <c r="U154" s="428" t="e">
        <f>ROUND(S154*$C154/100,0)</f>
        <v>#DIV/0!</v>
      </c>
      <c r="V154" s="409"/>
      <c r="W154" s="410"/>
      <c r="X154" s="410"/>
      <c r="Y154" s="410"/>
      <c r="Z154" s="409"/>
      <c r="AA154" s="409"/>
      <c r="AB154" s="409"/>
      <c r="AC154" s="409"/>
      <c r="AD154" s="409"/>
      <c r="AE154" s="409"/>
      <c r="AF154" s="409"/>
      <c r="AG154" s="409"/>
      <c r="AH154" s="409"/>
      <c r="AI154" s="409"/>
      <c r="AJ154" s="409"/>
      <c r="AK154" s="409"/>
      <c r="AL154" s="409"/>
      <c r="AM154" s="409"/>
      <c r="AN154" s="409"/>
      <c r="AO154" s="409"/>
      <c r="AP154" s="409"/>
      <c r="AR154" s="431"/>
    </row>
    <row r="155" spans="1:44" ht="16.5" hidden="1" thickTop="1">
      <c r="A155" s="452" t="s">
        <v>32</v>
      </c>
      <c r="B155" s="452"/>
      <c r="C155" s="459">
        <f>'[7]Rate Design Work eff 10-14-16'!C154</f>
        <v>275577</v>
      </c>
      <c r="D155" s="464">
        <f>'[7]Rate Design Work eff 9-15-17'!D154</f>
        <v>10.35</v>
      </c>
      <c r="E155" s="452" t="s">
        <v>15</v>
      </c>
      <c r="F155" s="428">
        <f>ROUND(C155*D155/100,0)</f>
        <v>28522</v>
      </c>
      <c r="G155" s="464">
        <f>$G$91</f>
        <v>10.613</v>
      </c>
      <c r="H155" s="452" t="s">
        <v>15</v>
      </c>
      <c r="I155" s="428">
        <f>ROUND(G155*$C155/100,0)</f>
        <v>29247</v>
      </c>
      <c r="J155" s="428"/>
      <c r="K155" s="464" t="e">
        <f>K91</f>
        <v>#DIV/0!</v>
      </c>
      <c r="L155" s="452" t="s">
        <v>15</v>
      </c>
      <c r="M155" s="428" t="e">
        <f>K155*$C155/100</f>
        <v>#DIV/0!</v>
      </c>
      <c r="N155" s="428"/>
      <c r="O155" s="464" t="e">
        <f>O91</f>
        <v>#DIV/0!</v>
      </c>
      <c r="P155" s="452" t="s">
        <v>15</v>
      </c>
      <c r="Q155" s="428" t="e">
        <f>ROUND(O155*$C155/100,0)</f>
        <v>#DIV/0!</v>
      </c>
      <c r="R155" s="428"/>
      <c r="S155" s="464" t="e">
        <f>S91</f>
        <v>#DIV/0!</v>
      </c>
      <c r="T155" s="452" t="s">
        <v>15</v>
      </c>
      <c r="U155" s="428" t="e">
        <f>ROUND(S155*$C155/100,0)</f>
        <v>#DIV/0!</v>
      </c>
      <c r="V155" s="409"/>
      <c r="W155" s="410"/>
      <c r="X155" s="410"/>
      <c r="Y155" s="410"/>
      <c r="Z155" s="409"/>
      <c r="AA155" s="409"/>
      <c r="AB155" s="409"/>
      <c r="AC155" s="409"/>
      <c r="AD155" s="409"/>
      <c r="AE155" s="409"/>
      <c r="AF155" s="409"/>
      <c r="AG155" s="409"/>
      <c r="AH155" s="409"/>
      <c r="AI155" s="409"/>
      <c r="AJ155" s="409"/>
      <c r="AK155" s="409"/>
      <c r="AL155" s="409"/>
      <c r="AM155" s="409"/>
      <c r="AN155" s="409"/>
      <c r="AO155" s="409"/>
      <c r="AP155" s="409"/>
      <c r="AR155" s="431"/>
    </row>
    <row r="156" spans="1:44" ht="16.5" hidden="1" thickTop="1">
      <c r="A156" s="452" t="s">
        <v>34</v>
      </c>
      <c r="B156" s="452"/>
      <c r="C156" s="459">
        <f>'[7]Rate Design Work eff 10-14-16'!C155</f>
        <v>707.5</v>
      </c>
      <c r="D156" s="463">
        <f>'[7]Rate Design Work eff 9-15-17'!D155</f>
        <v>1.74</v>
      </c>
      <c r="E156" s="452"/>
      <c r="F156" s="428">
        <f>ROUND(D156*C156,0)</f>
        <v>1231</v>
      </c>
      <c r="G156" s="463">
        <f>$G$92</f>
        <v>1.78</v>
      </c>
      <c r="H156" s="452"/>
      <c r="I156" s="428">
        <f>ROUND(G156*$C156,0)</f>
        <v>1259</v>
      </c>
      <c r="J156" s="428"/>
      <c r="K156" s="463">
        <v>0</v>
      </c>
      <c r="L156" s="452"/>
      <c r="M156" s="428">
        <f>ROUND(K156*$C156,0)</f>
        <v>0</v>
      </c>
      <c r="N156" s="428"/>
      <c r="O156" s="463">
        <v>0</v>
      </c>
      <c r="P156" s="452"/>
      <c r="Q156" s="428">
        <f>ROUND(O156*$C156,0)</f>
        <v>0</v>
      </c>
      <c r="R156" s="428"/>
      <c r="S156" s="463">
        <f>S92</f>
        <v>1.74</v>
      </c>
      <c r="T156" s="452"/>
      <c r="U156" s="428">
        <f>ROUND(S156*$C156,0)</f>
        <v>1231</v>
      </c>
      <c r="V156" s="409"/>
      <c r="W156" s="410"/>
      <c r="X156" s="410"/>
      <c r="Y156" s="410"/>
      <c r="Z156" s="409"/>
      <c r="AA156" s="409"/>
      <c r="AB156" s="409"/>
      <c r="AC156" s="409"/>
      <c r="AD156" s="409"/>
      <c r="AE156" s="409"/>
      <c r="AF156" s="409"/>
      <c r="AG156" s="409"/>
      <c r="AH156" s="409"/>
      <c r="AI156" s="409"/>
      <c r="AJ156" s="409"/>
      <c r="AK156" s="409"/>
      <c r="AL156" s="409"/>
      <c r="AM156" s="409"/>
      <c r="AN156" s="409"/>
      <c r="AO156" s="409"/>
      <c r="AP156" s="409"/>
      <c r="AR156" s="431"/>
    </row>
    <row r="157" spans="1:44" ht="16.5" hidden="1" thickTop="1">
      <c r="A157" s="467" t="s">
        <v>36</v>
      </c>
      <c r="B157" s="467"/>
      <c r="C157" s="459">
        <f>'[7]Rate Design Work eff 10-14-16'!C156</f>
        <v>98</v>
      </c>
      <c r="D157" s="463">
        <f>'[7]Rate Design Work eff 9-15-17'!D156</f>
        <v>3.4</v>
      </c>
      <c r="E157" s="467"/>
      <c r="F157" s="428">
        <f>ROUND(D157*C157,0)</f>
        <v>333</v>
      </c>
      <c r="G157" s="463">
        <f>$G$93</f>
        <v>3.5</v>
      </c>
      <c r="H157" s="467"/>
      <c r="I157" s="428">
        <f>ROUND(G157*$C157,0)</f>
        <v>343</v>
      </c>
      <c r="J157" s="428"/>
      <c r="K157" s="463">
        <v>0</v>
      </c>
      <c r="L157" s="467"/>
      <c r="M157" s="428">
        <f>ROUND(K157*$C157,0)</f>
        <v>0</v>
      </c>
      <c r="N157" s="428"/>
      <c r="O157" s="463">
        <v>0</v>
      </c>
      <c r="P157" s="467"/>
      <c r="Q157" s="428">
        <f>ROUND(O157*$C157,0)</f>
        <v>0</v>
      </c>
      <c r="R157" s="428"/>
      <c r="S157" s="463">
        <f>S93</f>
        <v>3.4</v>
      </c>
      <c r="T157" s="467"/>
      <c r="U157" s="428">
        <f>ROUND(S157*$C157,0)</f>
        <v>333</v>
      </c>
      <c r="V157" s="409"/>
      <c r="W157" s="410"/>
      <c r="X157" s="410"/>
      <c r="Y157" s="410"/>
      <c r="Z157" s="409"/>
      <c r="AA157" s="409"/>
      <c r="AB157" s="409"/>
      <c r="AC157" s="409"/>
      <c r="AD157" s="409"/>
      <c r="AE157" s="409"/>
      <c r="AF157" s="409"/>
      <c r="AG157" s="409"/>
      <c r="AH157" s="409"/>
      <c r="AI157" s="409"/>
      <c r="AJ157" s="409"/>
      <c r="AK157" s="409"/>
      <c r="AL157" s="409"/>
      <c r="AM157" s="409"/>
      <c r="AN157" s="409"/>
      <c r="AO157" s="409"/>
      <c r="AP157" s="409"/>
      <c r="AR157" s="431"/>
    </row>
    <row r="158" spans="1:44" ht="16.5" hidden="1" thickTop="1">
      <c r="A158" s="467" t="s">
        <v>38</v>
      </c>
      <c r="B158" s="467"/>
      <c r="C158" s="459">
        <f>'[7]Rate Design Work eff 10-14-16'!C157</f>
        <v>15</v>
      </c>
      <c r="D158" s="468">
        <f>'[7]Rate Design Work eff 9-15-17'!D157</f>
        <v>-1.74</v>
      </c>
      <c r="E158" s="467"/>
      <c r="F158" s="428">
        <f>ROUND(D158*C158,0)</f>
        <v>-26</v>
      </c>
      <c r="G158" s="468">
        <f>-G156</f>
        <v>-1.78</v>
      </c>
      <c r="H158" s="467"/>
      <c r="I158" s="428">
        <f>ROUND(G158*$C158,0)</f>
        <v>-27</v>
      </c>
      <c r="J158" s="428"/>
      <c r="K158" s="468">
        <f>-K156</f>
        <v>0</v>
      </c>
      <c r="L158" s="467"/>
      <c r="M158" s="428">
        <f>ROUND(K158*$C158,0)</f>
        <v>0</v>
      </c>
      <c r="N158" s="428"/>
      <c r="O158" s="468">
        <f>-O156</f>
        <v>0</v>
      </c>
      <c r="P158" s="467"/>
      <c r="Q158" s="428">
        <f>ROUND(O158*$C158,0)</f>
        <v>0</v>
      </c>
      <c r="R158" s="428"/>
      <c r="S158" s="468">
        <f>-S156</f>
        <v>-1.74</v>
      </c>
      <c r="T158" s="467"/>
      <c r="U158" s="428">
        <f>ROUND(S158*$C158,0)</f>
        <v>-26</v>
      </c>
      <c r="V158" s="409"/>
      <c r="W158" s="410"/>
      <c r="X158" s="410"/>
      <c r="Y158" s="410"/>
      <c r="Z158" s="409"/>
      <c r="AA158" s="409"/>
      <c r="AB158" s="409"/>
      <c r="AC158" s="409"/>
      <c r="AD158" s="409"/>
      <c r="AE158" s="409"/>
      <c r="AF158" s="409"/>
      <c r="AG158" s="409"/>
      <c r="AH158" s="409"/>
      <c r="AI158" s="409"/>
      <c r="AJ158" s="409"/>
      <c r="AK158" s="409"/>
      <c r="AL158" s="409"/>
      <c r="AM158" s="409"/>
      <c r="AN158" s="409"/>
      <c r="AO158" s="409"/>
      <c r="AP158" s="409"/>
      <c r="AR158" s="431"/>
    </row>
    <row r="159" spans="1:44" s="26" customFormat="1" ht="16.5" hidden="1" thickTop="1">
      <c r="A159" s="25" t="s">
        <v>40</v>
      </c>
      <c r="C159" s="27">
        <f>C154</f>
        <v>121486</v>
      </c>
      <c r="D159" s="24">
        <f>'[7]Rate Design Work eff 9-15-17'!D158</f>
        <v>0</v>
      </c>
      <c r="E159" s="28"/>
      <c r="F159" s="29"/>
      <c r="G159" s="30">
        <f>G144</f>
        <v>0</v>
      </c>
      <c r="H159" s="31" t="s">
        <v>15</v>
      </c>
      <c r="I159" s="29">
        <f>G159*C159/100</f>
        <v>0</v>
      </c>
      <c r="J159" s="29"/>
      <c r="K159" s="30" t="str">
        <f>K144</f>
        <v xml:space="preserve"> </v>
      </c>
      <c r="L159" s="31" t="s">
        <v>15</v>
      </c>
      <c r="M159" s="29">
        <f>K159*C159/100</f>
        <v>0</v>
      </c>
      <c r="N159" s="29"/>
      <c r="O159" s="30" t="str">
        <f>O144</f>
        <v xml:space="preserve"> </v>
      </c>
      <c r="P159" s="31" t="s">
        <v>15</v>
      </c>
      <c r="Q159" s="29">
        <f>O159*C159/100</f>
        <v>0</v>
      </c>
      <c r="R159" s="29"/>
      <c r="S159" s="30">
        <f>S144</f>
        <v>0</v>
      </c>
      <c r="T159" s="31" t="s">
        <v>15</v>
      </c>
      <c r="U159" s="29">
        <f>S159*C159/100</f>
        <v>0</v>
      </c>
      <c r="W159" s="22"/>
      <c r="Z159" s="33"/>
      <c r="AA159" s="33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R159" s="32"/>
    </row>
    <row r="160" spans="1:44" s="26" customFormat="1" ht="16.5" hidden="1" thickTop="1">
      <c r="A160" s="25" t="s">
        <v>41</v>
      </c>
      <c r="C160" s="27">
        <f>C155</f>
        <v>275577</v>
      </c>
      <c r="D160" s="24">
        <f>'[7]Rate Design Work eff 9-15-17'!D159</f>
        <v>0</v>
      </c>
      <c r="E160" s="28"/>
      <c r="F160" s="29"/>
      <c r="G160" s="30">
        <f>G145</f>
        <v>0</v>
      </c>
      <c r="H160" s="31" t="s">
        <v>15</v>
      </c>
      <c r="I160" s="29">
        <f>G160*C160/100</f>
        <v>0</v>
      </c>
      <c r="J160" s="29"/>
      <c r="K160" s="30" t="str">
        <f>K145</f>
        <v xml:space="preserve"> </v>
      </c>
      <c r="L160" s="31" t="s">
        <v>15</v>
      </c>
      <c r="M160" s="29">
        <f>K160*C160/100</f>
        <v>0</v>
      </c>
      <c r="N160" s="29"/>
      <c r="O160" s="30" t="str">
        <f>O145</f>
        <v xml:space="preserve"> </v>
      </c>
      <c r="P160" s="31" t="s">
        <v>15</v>
      </c>
      <c r="Q160" s="29">
        <f>O160*C160/100</f>
        <v>0</v>
      </c>
      <c r="R160" s="29"/>
      <c r="S160" s="30">
        <f>S145</f>
        <v>0</v>
      </c>
      <c r="T160" s="31" t="s">
        <v>15</v>
      </c>
      <c r="U160" s="29">
        <f>S160*C160/100</f>
        <v>0</v>
      </c>
      <c r="W160" s="22"/>
      <c r="Z160" s="33"/>
      <c r="AA160" s="33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R160" s="32"/>
    </row>
    <row r="161" spans="1:51" ht="16.5" hidden="1" thickTop="1">
      <c r="A161" s="452" t="s">
        <v>44</v>
      </c>
      <c r="B161" s="452"/>
      <c r="C161" s="459">
        <f>SUM(C154:C155)</f>
        <v>397063</v>
      </c>
      <c r="D161" s="470"/>
      <c r="E161" s="428"/>
      <c r="F161" s="428">
        <f>SUM(F153:F158)</f>
        <v>39604</v>
      </c>
      <c r="G161" s="428"/>
      <c r="H161" s="428"/>
      <c r="I161" s="428">
        <f>SUM(I153:I160)</f>
        <v>40571</v>
      </c>
      <c r="J161" s="428"/>
      <c r="K161" s="428"/>
      <c r="L161" s="428"/>
      <c r="M161" s="428" t="e">
        <f>SUM(M153:M160)</f>
        <v>#DIV/0!</v>
      </c>
      <c r="N161" s="428"/>
      <c r="O161" s="428"/>
      <c r="P161" s="428"/>
      <c r="Q161" s="428" t="e">
        <f>SUM(Q153:Q160)</f>
        <v>#DIV/0!</v>
      </c>
      <c r="R161" s="428"/>
      <c r="S161" s="428"/>
      <c r="T161" s="428"/>
      <c r="U161" s="428" t="e">
        <f>SUM(U153:U160)</f>
        <v>#DIV/0!</v>
      </c>
      <c r="V161" s="409"/>
      <c r="W161" s="410"/>
      <c r="X161" s="410"/>
      <c r="Y161" s="410"/>
      <c r="Z161" s="409"/>
      <c r="AA161" s="409"/>
      <c r="AB161" s="409"/>
      <c r="AC161" s="409"/>
      <c r="AD161" s="409"/>
      <c r="AE161" s="409"/>
      <c r="AF161" s="409"/>
      <c r="AG161" s="409"/>
      <c r="AH161" s="409"/>
      <c r="AI161" s="409"/>
      <c r="AJ161" s="409"/>
      <c r="AK161" s="409"/>
      <c r="AL161" s="409"/>
      <c r="AM161" s="409"/>
      <c r="AN161" s="409"/>
      <c r="AO161" s="409"/>
      <c r="AP161" s="409"/>
      <c r="AR161" s="431"/>
    </row>
    <row r="162" spans="1:51" ht="16.5" hidden="1" thickTop="1">
      <c r="A162" s="452" t="s">
        <v>18</v>
      </c>
      <c r="B162" s="452"/>
      <c r="C162" s="478">
        <f>'[7]Table 2'!H16</f>
        <v>5143.445167760472</v>
      </c>
      <c r="D162" s="439"/>
      <c r="E162" s="439"/>
      <c r="F162" s="437">
        <f>'[7]Table 3'!E16</f>
        <v>561.58818784280481</v>
      </c>
      <c r="G162" s="439"/>
      <c r="H162" s="439"/>
      <c r="I162" s="437">
        <f>F162</f>
        <v>561.58818784280481</v>
      </c>
      <c r="J162" s="438"/>
      <c r="K162" s="439"/>
      <c r="L162" s="439"/>
      <c r="M162" s="437" t="e">
        <f>I162/$I$100*$M$100</f>
        <v>#DIV/0!</v>
      </c>
      <c r="N162" s="438"/>
      <c r="O162" s="439"/>
      <c r="P162" s="439"/>
      <c r="Q162" s="437" t="e">
        <f>I162/$I$100*$Q$100</f>
        <v>#DIV/0!</v>
      </c>
      <c r="R162" s="438"/>
      <c r="S162" s="439"/>
      <c r="T162" s="439"/>
      <c r="U162" s="437" t="e">
        <f>I162/$I$100*$U$100</f>
        <v>#DIV/0!</v>
      </c>
      <c r="V162" s="49"/>
      <c r="W162" s="48"/>
      <c r="X162" s="410"/>
      <c r="Y162" s="410"/>
      <c r="Z162" s="409"/>
      <c r="AA162" s="409"/>
      <c r="AB162" s="409"/>
      <c r="AC162" s="409"/>
      <c r="AD162" s="409"/>
      <c r="AE162" s="409"/>
      <c r="AF162" s="409"/>
      <c r="AG162" s="409"/>
      <c r="AH162" s="409"/>
      <c r="AI162" s="409"/>
      <c r="AJ162" s="409"/>
      <c r="AK162" s="409"/>
      <c r="AL162" s="409"/>
      <c r="AM162" s="409"/>
      <c r="AN162" s="409"/>
      <c r="AO162" s="409"/>
      <c r="AP162" s="409"/>
      <c r="AR162" s="431"/>
    </row>
    <row r="163" spans="1:51" ht="17.25" hidden="1" thickTop="1" thickBot="1">
      <c r="A163" s="452" t="s">
        <v>45</v>
      </c>
      <c r="B163" s="452"/>
      <c r="C163" s="472">
        <f>C161+C162</f>
        <v>402206.44516776048</v>
      </c>
      <c r="D163" s="442"/>
      <c r="E163" s="442"/>
      <c r="F163" s="442">
        <f>F161+F162</f>
        <v>40165.588187842804</v>
      </c>
      <c r="G163" s="442"/>
      <c r="H163" s="442"/>
      <c r="I163" s="442">
        <f>I161+I162</f>
        <v>41132.588187842804</v>
      </c>
      <c r="J163" s="438"/>
      <c r="K163" s="442"/>
      <c r="L163" s="442"/>
      <c r="M163" s="442" t="e">
        <f>M161+M162</f>
        <v>#DIV/0!</v>
      </c>
      <c r="N163" s="442"/>
      <c r="O163" s="442"/>
      <c r="P163" s="442"/>
      <c r="Q163" s="442" t="e">
        <f>Q161+Q162</f>
        <v>#DIV/0!</v>
      </c>
      <c r="R163" s="442"/>
      <c r="S163" s="442"/>
      <c r="T163" s="442"/>
      <c r="U163" s="442" t="e">
        <f>U161+U162</f>
        <v>#DIV/0!</v>
      </c>
      <c r="V163" s="50"/>
      <c r="W163" s="51"/>
      <c r="X163" s="410"/>
      <c r="Y163" s="410"/>
      <c r="Z163" s="409"/>
      <c r="AA163" s="409"/>
      <c r="AB163" s="409"/>
      <c r="AC163" s="409"/>
      <c r="AD163" s="409"/>
      <c r="AE163" s="409"/>
      <c r="AF163" s="409"/>
      <c r="AG163" s="409"/>
      <c r="AH163" s="409"/>
      <c r="AI163" s="409"/>
      <c r="AJ163" s="409"/>
      <c r="AK163" s="409"/>
      <c r="AL163" s="409"/>
      <c r="AM163" s="409"/>
      <c r="AN163" s="409"/>
      <c r="AO163" s="409"/>
      <c r="AP163" s="409"/>
      <c r="AR163" s="431"/>
    </row>
    <row r="164" spans="1:51" ht="16.5" hidden="1" thickTop="1">
      <c r="A164" s="452"/>
      <c r="B164" s="475"/>
      <c r="C164" s="459"/>
      <c r="D164" s="452" t="s">
        <v>14</v>
      </c>
      <c r="E164" s="452"/>
      <c r="G164" s="452" t="s">
        <v>14</v>
      </c>
      <c r="H164" s="452"/>
      <c r="I164" s="428" t="s">
        <v>14</v>
      </c>
      <c r="J164" s="428"/>
      <c r="K164" s="452" t="s">
        <v>14</v>
      </c>
      <c r="L164" s="452"/>
      <c r="M164" s="428" t="s">
        <v>14</v>
      </c>
      <c r="N164" s="428"/>
      <c r="O164" s="452" t="s">
        <v>14</v>
      </c>
      <c r="P164" s="452"/>
      <c r="Q164" s="428" t="s">
        <v>14</v>
      </c>
      <c r="R164" s="428"/>
      <c r="S164" s="452" t="s">
        <v>14</v>
      </c>
      <c r="T164" s="452"/>
      <c r="U164" s="428" t="s">
        <v>14</v>
      </c>
      <c r="V164" s="409"/>
      <c r="W164" s="410"/>
      <c r="X164" s="410"/>
      <c r="Y164" s="410"/>
      <c r="Z164" s="409"/>
      <c r="AA164" s="409"/>
      <c r="AB164" s="409"/>
      <c r="AC164" s="409"/>
      <c r="AD164" s="409"/>
      <c r="AE164" s="409"/>
      <c r="AF164" s="409"/>
      <c r="AG164" s="409"/>
      <c r="AH164" s="409"/>
      <c r="AI164" s="409"/>
      <c r="AJ164" s="409"/>
      <c r="AK164" s="409"/>
      <c r="AL164" s="409"/>
      <c r="AM164" s="409"/>
      <c r="AN164" s="409"/>
      <c r="AO164" s="409"/>
      <c r="AP164" s="409"/>
      <c r="AR164" s="431"/>
    </row>
    <row r="165" spans="1:51" ht="16.5" thickTop="1">
      <c r="A165" s="458" t="s">
        <v>52</v>
      </c>
      <c r="B165" s="452"/>
      <c r="C165" s="452" t="s">
        <v>14</v>
      </c>
      <c r="D165" s="428"/>
      <c r="E165" s="452"/>
      <c r="F165" s="452"/>
      <c r="G165" s="428"/>
      <c r="H165" s="452"/>
      <c r="I165" s="452"/>
      <c r="J165" s="452"/>
      <c r="K165" s="428"/>
      <c r="L165" s="452"/>
      <c r="M165" s="452"/>
      <c r="N165" s="452"/>
      <c r="O165" s="428"/>
      <c r="P165" s="452"/>
      <c r="Q165" s="452"/>
      <c r="R165" s="452"/>
      <c r="S165" s="428"/>
      <c r="T165" s="452"/>
      <c r="U165" s="452"/>
      <c r="V165" s="409"/>
      <c r="W165" s="410"/>
      <c r="X165" s="410"/>
      <c r="Y165" s="410"/>
      <c r="Z165" s="409"/>
      <c r="AA165" s="409"/>
      <c r="AB165" s="409"/>
      <c r="AC165" s="409"/>
      <c r="AD165" s="409"/>
      <c r="AE165" s="409"/>
      <c r="AF165" s="409"/>
      <c r="AG165" s="409"/>
      <c r="AH165" s="409"/>
      <c r="AI165" s="409"/>
      <c r="AJ165" s="409"/>
      <c r="AK165" s="409"/>
      <c r="AL165" s="409"/>
      <c r="AM165" s="409"/>
      <c r="AN165" s="409"/>
      <c r="AO165" s="409"/>
      <c r="AP165" s="409"/>
      <c r="AR165" s="431"/>
    </row>
    <row r="166" spans="1:51">
      <c r="A166" s="452" t="s">
        <v>54</v>
      </c>
      <c r="B166" s="452"/>
      <c r="C166" s="452"/>
      <c r="D166" s="428"/>
      <c r="E166" s="452"/>
      <c r="F166" s="452"/>
      <c r="G166" s="428"/>
      <c r="H166" s="452"/>
      <c r="I166" s="452"/>
      <c r="J166" s="452"/>
      <c r="K166" s="428"/>
      <c r="L166" s="452"/>
      <c r="M166" s="452"/>
      <c r="N166" s="452"/>
      <c r="O166" s="428"/>
      <c r="P166" s="452"/>
      <c r="Q166" s="452"/>
      <c r="R166" s="452"/>
      <c r="S166" s="428"/>
      <c r="T166" s="452"/>
      <c r="U166" s="452"/>
      <c r="V166" s="409"/>
      <c r="W166" s="410"/>
      <c r="X166" s="410"/>
      <c r="Y166" s="410"/>
      <c r="Z166" s="409"/>
      <c r="AA166" s="409"/>
      <c r="AB166" s="409"/>
      <c r="AC166" s="409"/>
      <c r="AD166" s="409"/>
      <c r="AE166" s="409"/>
      <c r="AF166" s="409"/>
      <c r="AG166" s="409"/>
      <c r="AH166" s="409"/>
      <c r="AI166" s="409"/>
      <c r="AJ166" s="409"/>
      <c r="AK166" s="409"/>
      <c r="AL166" s="409"/>
      <c r="AM166" s="409"/>
      <c r="AN166" s="409"/>
      <c r="AO166" s="409"/>
      <c r="AP166" s="409"/>
      <c r="AR166" s="431"/>
    </row>
    <row r="167" spans="1:51">
      <c r="A167" s="452"/>
      <c r="B167" s="452"/>
      <c r="C167" s="452"/>
      <c r="D167" s="428"/>
      <c r="E167" s="452"/>
      <c r="F167" s="452"/>
      <c r="G167" s="428"/>
      <c r="H167" s="452"/>
      <c r="I167" s="452"/>
      <c r="J167" s="452"/>
      <c r="K167" s="428"/>
      <c r="L167" s="452"/>
      <c r="M167" s="452"/>
      <c r="N167" s="452"/>
      <c r="O167" s="428"/>
      <c r="P167" s="452"/>
      <c r="Q167" s="452"/>
      <c r="R167" s="452"/>
      <c r="S167" s="428"/>
      <c r="T167" s="452"/>
      <c r="U167" s="452"/>
      <c r="V167" s="409"/>
      <c r="X167" s="410"/>
      <c r="Y167" s="410"/>
      <c r="Z167" s="409"/>
      <c r="AA167" s="409"/>
      <c r="AB167" s="409"/>
      <c r="AC167" s="409"/>
      <c r="AD167" s="409"/>
      <c r="AE167" s="409"/>
      <c r="AF167" s="409"/>
      <c r="AG167" s="409"/>
      <c r="AH167" s="409"/>
      <c r="AI167" s="409"/>
      <c r="AJ167" s="409"/>
      <c r="AK167" s="409"/>
      <c r="AL167" s="409"/>
      <c r="AM167" s="409"/>
      <c r="AN167" s="409"/>
      <c r="AO167" s="409"/>
      <c r="AP167" s="409"/>
      <c r="AR167" s="431"/>
    </row>
    <row r="168" spans="1:51">
      <c r="A168" s="452" t="s">
        <v>55</v>
      </c>
      <c r="B168" s="452"/>
      <c r="C168" s="452"/>
      <c r="D168" s="428"/>
      <c r="E168" s="452"/>
      <c r="F168" s="452"/>
      <c r="G168" s="428"/>
      <c r="H168" s="452"/>
      <c r="I168" s="452"/>
      <c r="J168" s="452"/>
      <c r="K168" s="428"/>
      <c r="L168" s="452"/>
      <c r="M168" s="452"/>
      <c r="N168" s="452"/>
      <c r="O168" s="428"/>
      <c r="P168" s="452"/>
      <c r="Q168" s="452"/>
      <c r="R168" s="452"/>
      <c r="S168" s="428"/>
      <c r="T168" s="452"/>
      <c r="U168" s="452"/>
      <c r="V168" s="409"/>
      <c r="W168" s="410"/>
      <c r="X168" s="462" t="s">
        <v>27</v>
      </c>
      <c r="Y168" s="462"/>
      <c r="Z168" s="409"/>
      <c r="AA168" s="409"/>
      <c r="AB168" s="409"/>
      <c r="AC168" s="409"/>
      <c r="AD168" s="409"/>
      <c r="AE168" s="409"/>
      <c r="AF168" s="409"/>
      <c r="AG168" s="409"/>
      <c r="AH168" s="409"/>
      <c r="AI168" s="409"/>
      <c r="AJ168" s="409"/>
      <c r="AK168" s="409"/>
      <c r="AL168" s="409"/>
      <c r="AM168" s="409"/>
      <c r="AN168" s="409"/>
      <c r="AO168" s="409"/>
      <c r="AP168" s="409"/>
      <c r="AR168" s="431"/>
    </row>
    <row r="169" spans="1:51">
      <c r="A169" s="452" t="s">
        <v>56</v>
      </c>
      <c r="B169" s="452"/>
      <c r="C169" s="459">
        <f>C492</f>
        <v>2</v>
      </c>
      <c r="D169" s="463">
        <f>'[7]Rate Design Work eff 9-15-17'!D168</f>
        <v>117.12</v>
      </c>
      <c r="E169" s="452"/>
      <c r="F169" s="428">
        <f t="shared" ref="F169:F171" si="19">F457</f>
        <v>234</v>
      </c>
      <c r="G169" s="463">
        <f>'[7]Rate Design Work eff 9-15-17'!G168</f>
        <v>119.88</v>
      </c>
      <c r="H169" s="452"/>
      <c r="I169" s="428">
        <f>I457</f>
        <v>240</v>
      </c>
      <c r="J169" s="428"/>
      <c r="K169" s="463">
        <f>'[7]Rate Design Work eff 10-14-16'!K168</f>
        <v>117.12</v>
      </c>
      <c r="L169" s="452"/>
      <c r="M169" s="428">
        <f>'[7]Rate Design Work eff 10-14-16'!M168</f>
        <v>234</v>
      </c>
      <c r="N169" s="428"/>
      <c r="O169" s="463" t="str">
        <f>'[7]Rate Design Work eff 10-14-16'!O168</f>
        <v xml:space="preserve"> </v>
      </c>
      <c r="P169" s="452"/>
      <c r="Q169" s="428">
        <f>O169*C169</f>
        <v>0</v>
      </c>
      <c r="R169" s="428"/>
      <c r="S169" s="463" t="str">
        <f>'[7]Rate Design Work eff 10-14-16'!S168</f>
        <v xml:space="preserve"> </v>
      </c>
      <c r="T169" s="452"/>
      <c r="U169" s="428">
        <f>S169*C169</f>
        <v>0</v>
      </c>
      <c r="X169" s="41">
        <f>(G169-D169)/D169</f>
        <v>2.3565573770491725E-2</v>
      </c>
      <c r="Y169" s="41"/>
      <c r="AB169" s="479"/>
      <c r="AD169" s="479"/>
      <c r="AF169" s="479"/>
      <c r="AG169" s="479"/>
      <c r="AR169" s="409"/>
      <c r="AS169" s="409"/>
      <c r="AT169" s="409"/>
      <c r="AU169" s="409"/>
      <c r="AV169" s="409"/>
      <c r="AW169" s="409"/>
      <c r="AY169" s="431"/>
    </row>
    <row r="170" spans="1:51">
      <c r="A170" s="452" t="s">
        <v>57</v>
      </c>
      <c r="B170" s="452"/>
      <c r="C170" s="459">
        <f>C458</f>
        <v>82.084931506849301</v>
      </c>
      <c r="D170" s="463">
        <f>'[7]Rate Design Work eff 9-15-17'!D169</f>
        <v>174.48</v>
      </c>
      <c r="E170" s="452"/>
      <c r="F170" s="428">
        <f t="shared" si="19"/>
        <v>14322</v>
      </c>
      <c r="G170" s="463">
        <f>'[7]Rate Design Work eff 9-15-17'!G169</f>
        <v>178.68</v>
      </c>
      <c r="H170" s="452"/>
      <c r="I170" s="428">
        <f>I458</f>
        <v>14667</v>
      </c>
      <c r="J170" s="428"/>
      <c r="K170" s="463">
        <f>'[7]Rate Design Work eff 10-14-16'!K169</f>
        <v>174.48</v>
      </c>
      <c r="L170" s="452"/>
      <c r="M170" s="428">
        <f>'[7]Rate Design Work eff 10-14-16'!M169</f>
        <v>14322</v>
      </c>
      <c r="N170" s="428"/>
      <c r="O170" s="463" t="str">
        <f>'[7]Rate Design Work eff 10-14-16'!O169</f>
        <v xml:space="preserve"> </v>
      </c>
      <c r="P170" s="452"/>
      <c r="Q170" s="428">
        <f>O170*C170</f>
        <v>0</v>
      </c>
      <c r="R170" s="428"/>
      <c r="S170" s="463" t="str">
        <f>'[7]Rate Design Work eff 10-14-16'!S169</f>
        <v xml:space="preserve"> </v>
      </c>
      <c r="T170" s="452"/>
      <c r="U170" s="428">
        <f>S170*C170</f>
        <v>0</v>
      </c>
      <c r="V170" s="431"/>
      <c r="X170" s="41">
        <f>(G170-D170)/D170</f>
        <v>2.4071526822558559E-2</v>
      </c>
      <c r="Y170" s="41"/>
      <c r="AA170" s="431"/>
      <c r="AB170" s="99"/>
      <c r="AC170" s="431"/>
      <c r="AD170" s="99"/>
      <c r="AE170" s="431"/>
      <c r="AF170" s="431"/>
      <c r="AG170" s="99"/>
      <c r="AH170" s="66"/>
      <c r="AI170" s="431"/>
      <c r="AJ170" s="431"/>
      <c r="AR170" s="409"/>
      <c r="AS170" s="409"/>
      <c r="AT170" s="409"/>
      <c r="AU170" s="409"/>
      <c r="AV170" s="409"/>
      <c r="AW170" s="409"/>
      <c r="AY170" s="431"/>
    </row>
    <row r="171" spans="1:51">
      <c r="A171" s="452" t="s">
        <v>58</v>
      </c>
      <c r="B171" s="452"/>
      <c r="C171" s="459">
        <f>C459</f>
        <v>2770.9452054794501</v>
      </c>
      <c r="D171" s="463">
        <f>'[7]Rate Design Work eff 9-15-17'!D170</f>
        <v>12.24</v>
      </c>
      <c r="E171" s="452"/>
      <c r="F171" s="428">
        <f t="shared" si="19"/>
        <v>33916</v>
      </c>
      <c r="G171" s="463">
        <f>'[7]Rate Design Work eff 9-15-17'!G170</f>
        <v>12.48</v>
      </c>
      <c r="H171" s="452"/>
      <c r="I171" s="428">
        <f>I459</f>
        <v>34581</v>
      </c>
      <c r="J171" s="428"/>
      <c r="K171" s="463">
        <f>'[7]Rate Design Work eff 10-14-16'!K170</f>
        <v>12.24</v>
      </c>
      <c r="L171" s="452"/>
      <c r="M171" s="428">
        <f>'[7]Rate Design Work eff 10-14-16'!M170</f>
        <v>33916</v>
      </c>
      <c r="N171" s="428"/>
      <c r="O171" s="463" t="str">
        <f>'[7]Rate Design Work eff 10-14-16'!O170</f>
        <v xml:space="preserve"> </v>
      </c>
      <c r="P171" s="452"/>
      <c r="Q171" s="428">
        <f>O171*C171</f>
        <v>0</v>
      </c>
      <c r="R171" s="428"/>
      <c r="S171" s="463" t="str">
        <f>'[7]Rate Design Work eff 10-14-16'!S170</f>
        <v xml:space="preserve"> </v>
      </c>
      <c r="T171" s="452"/>
      <c r="U171" s="428">
        <f>S171*C171</f>
        <v>0</v>
      </c>
      <c r="X171" s="41">
        <f>(G171-D171)/D171</f>
        <v>1.9607843137254919E-2</v>
      </c>
      <c r="Y171" s="41"/>
      <c r="AA171" s="431"/>
      <c r="AB171" s="99"/>
      <c r="AC171" s="431"/>
      <c r="AD171" s="99"/>
      <c r="AE171" s="431"/>
      <c r="AF171" s="431"/>
      <c r="AG171" s="99"/>
      <c r="AH171" s="66"/>
      <c r="AI171" s="431"/>
      <c r="AJ171" s="431"/>
      <c r="AR171" s="409"/>
      <c r="AS171" s="409"/>
      <c r="AT171" s="409"/>
      <c r="AU171" s="409"/>
      <c r="AV171" s="409"/>
      <c r="AW171" s="409"/>
      <c r="AY171" s="431"/>
    </row>
    <row r="172" spans="1:51">
      <c r="A172" s="452" t="s">
        <v>59</v>
      </c>
      <c r="B172" s="452"/>
      <c r="C172" s="480"/>
      <c r="D172" s="428"/>
      <c r="E172" s="452"/>
      <c r="F172" s="452"/>
      <c r="G172" s="428"/>
      <c r="H172" s="452"/>
      <c r="I172" s="452"/>
      <c r="J172" s="452"/>
      <c r="K172" s="428"/>
      <c r="L172" s="452"/>
      <c r="M172" s="452"/>
      <c r="N172" s="452"/>
      <c r="O172" s="428"/>
      <c r="P172" s="452"/>
      <c r="Q172" s="452"/>
      <c r="R172" s="452"/>
      <c r="S172" s="428"/>
      <c r="T172" s="452"/>
      <c r="U172" s="452"/>
      <c r="X172" s="481"/>
      <c r="Y172" s="481"/>
      <c r="AA172" s="431"/>
      <c r="AB172" s="99"/>
      <c r="AC172" s="431"/>
      <c r="AD172" s="99"/>
      <c r="AE172" s="431"/>
      <c r="AF172" s="431"/>
      <c r="AG172" s="99"/>
      <c r="AH172" s="66"/>
      <c r="AI172" s="431"/>
      <c r="AJ172" s="431"/>
      <c r="AR172" s="409"/>
      <c r="AS172" s="409"/>
      <c r="AT172" s="409"/>
      <c r="AU172" s="409"/>
      <c r="AV172" s="409"/>
      <c r="AW172" s="409"/>
      <c r="AY172" s="431"/>
    </row>
    <row r="173" spans="1:51">
      <c r="A173" s="452" t="s">
        <v>56</v>
      </c>
      <c r="B173" s="452"/>
      <c r="C173" s="480">
        <f>C214+C351</f>
        <v>166474.82968162166</v>
      </c>
      <c r="D173" s="463">
        <f>'[7]Rate Design Work eff 9-15-17'!D172</f>
        <v>9.76</v>
      </c>
      <c r="E173" s="482"/>
      <c r="F173" s="483">
        <f>F214+F351</f>
        <v>1624794</v>
      </c>
      <c r="G173" s="463">
        <f>'[7]Rate Design Work eff 9-15-17'!G172</f>
        <v>9.99</v>
      </c>
      <c r="H173" s="482"/>
      <c r="I173" s="483">
        <f>I214+I351</f>
        <v>1663084</v>
      </c>
      <c r="J173" s="483"/>
      <c r="K173" s="463">
        <f>'[7]Rate Design Work eff 10-14-16'!K172</f>
        <v>9.76</v>
      </c>
      <c r="L173" s="482"/>
      <c r="M173" s="428">
        <f>'[7]Rate Design Work eff 10-14-16'!M172</f>
        <v>1624795</v>
      </c>
      <c r="N173" s="483"/>
      <c r="O173" s="463" t="str">
        <f>'[7]Rate Design Work eff 10-14-16'!O172</f>
        <v xml:space="preserve"> </v>
      </c>
      <c r="P173" s="482"/>
      <c r="Q173" s="428">
        <f>O173*C173</f>
        <v>0</v>
      </c>
      <c r="R173" s="483"/>
      <c r="S173" s="463" t="str">
        <f>'[7]Rate Design Work eff 10-14-16'!S172</f>
        <v xml:space="preserve"> </v>
      </c>
      <c r="T173" s="482"/>
      <c r="U173" s="428">
        <f>S173*C173</f>
        <v>0</v>
      </c>
      <c r="X173" s="41">
        <f>(G173-D173)/D173</f>
        <v>2.3565573770491847E-2</v>
      </c>
      <c r="Y173" s="41"/>
      <c r="AA173" s="431"/>
      <c r="AB173" s="99"/>
      <c r="AC173" s="431"/>
      <c r="AD173" s="99"/>
      <c r="AE173" s="431"/>
      <c r="AF173" s="431"/>
      <c r="AG173" s="99"/>
      <c r="AH173" s="66"/>
      <c r="AI173" s="431"/>
      <c r="AJ173" s="431"/>
      <c r="AR173" s="409"/>
      <c r="AS173" s="409"/>
      <c r="AT173" s="409"/>
      <c r="AU173" s="409"/>
      <c r="AV173" s="409"/>
      <c r="AW173" s="409"/>
      <c r="AY173" s="431"/>
    </row>
    <row r="174" spans="1:51">
      <c r="A174" s="452" t="s">
        <v>57</v>
      </c>
      <c r="B174" s="452"/>
      <c r="C174" s="480">
        <f>C215+C352</f>
        <v>64148.300000000723</v>
      </c>
      <c r="D174" s="463">
        <f>'[7]Rate Design Work eff 9-15-17'!D173</f>
        <v>14.54</v>
      </c>
      <c r="E174" s="484"/>
      <c r="F174" s="483">
        <f>F215+F352</f>
        <v>932716</v>
      </c>
      <c r="G174" s="463">
        <f>'[7]Rate Design Work eff 9-15-17'!G173</f>
        <v>14.89</v>
      </c>
      <c r="H174" s="484"/>
      <c r="I174" s="483">
        <f>I215+I352</f>
        <v>955168</v>
      </c>
      <c r="J174" s="483"/>
      <c r="K174" s="463">
        <f>'[7]Rate Design Work eff 10-14-16'!K173</f>
        <v>14.54</v>
      </c>
      <c r="L174" s="484"/>
      <c r="M174" s="428">
        <f>'[7]Rate Design Work eff 10-14-16'!M173</f>
        <v>932716</v>
      </c>
      <c r="N174" s="483"/>
      <c r="O174" s="463" t="str">
        <f>'[7]Rate Design Work eff 10-14-16'!O173</f>
        <v xml:space="preserve"> </v>
      </c>
      <c r="P174" s="484"/>
      <c r="Q174" s="428">
        <f>O174*C174</f>
        <v>0</v>
      </c>
      <c r="R174" s="483"/>
      <c r="S174" s="463" t="str">
        <f>'[7]Rate Design Work eff 10-14-16'!S173</f>
        <v xml:space="preserve"> </v>
      </c>
      <c r="T174" s="484"/>
      <c r="U174" s="428">
        <f>S174*C174</f>
        <v>0</v>
      </c>
      <c r="X174" s="41">
        <f>(G174-D174)/D174</f>
        <v>2.4071526822558559E-2</v>
      </c>
      <c r="Y174" s="41"/>
      <c r="Z174" s="417"/>
      <c r="AA174" s="431"/>
      <c r="AB174" s="99"/>
      <c r="AC174" s="431"/>
      <c r="AD174" s="485"/>
      <c r="AE174" s="431"/>
      <c r="AF174" s="431"/>
      <c r="AG174" s="485"/>
      <c r="AI174" s="409"/>
      <c r="AJ174" s="409"/>
      <c r="AK174" s="409"/>
      <c r="AL174" s="409"/>
      <c r="AM174" s="409"/>
      <c r="AN174" s="409"/>
      <c r="AO174" s="409"/>
      <c r="AP174" s="409"/>
      <c r="AR174" s="431"/>
    </row>
    <row r="175" spans="1:51">
      <c r="A175" s="452" t="s">
        <v>58</v>
      </c>
      <c r="B175" s="452"/>
      <c r="C175" s="480">
        <f>C216+C353</f>
        <v>1035367</v>
      </c>
      <c r="D175" s="463">
        <f>'[7]Rate Design Work eff 9-15-17'!D174</f>
        <v>1.02</v>
      </c>
      <c r="E175" s="484"/>
      <c r="F175" s="483">
        <f>F216+F353</f>
        <v>1056074</v>
      </c>
      <c r="G175" s="463">
        <f>'[7]Rate Design Work eff 9-15-17'!G174</f>
        <v>1.04</v>
      </c>
      <c r="H175" s="484"/>
      <c r="I175" s="483">
        <f>I216+I353</f>
        <v>1076781</v>
      </c>
      <c r="J175" s="483"/>
      <c r="K175" s="463">
        <f>'[7]Rate Design Work eff 10-14-16'!K174</f>
        <v>1.02</v>
      </c>
      <c r="L175" s="484"/>
      <c r="M175" s="428">
        <f>'[7]Rate Design Work eff 10-14-16'!M174</f>
        <v>1056074</v>
      </c>
      <c r="N175" s="483"/>
      <c r="O175" s="463" t="str">
        <f>'[7]Rate Design Work eff 10-14-16'!O174</f>
        <v xml:space="preserve"> </v>
      </c>
      <c r="P175" s="484"/>
      <c r="Q175" s="428">
        <f>O175*C175</f>
        <v>0</v>
      </c>
      <c r="R175" s="483"/>
      <c r="S175" s="463" t="str">
        <f>'[7]Rate Design Work eff 10-14-16'!S174</f>
        <v xml:space="preserve"> </v>
      </c>
      <c r="T175" s="484"/>
      <c r="U175" s="428">
        <f>S175*C175</f>
        <v>0</v>
      </c>
      <c r="X175" s="41">
        <f>(G175-D175)/D175</f>
        <v>1.9607843137254919E-2</v>
      </c>
      <c r="Y175" s="41"/>
      <c r="Z175" s="417"/>
      <c r="AC175" s="486"/>
      <c r="AD175" s="486"/>
      <c r="AE175" s="486"/>
      <c r="AF175" s="486"/>
      <c r="AG175" s="486"/>
      <c r="AI175" s="409"/>
      <c r="AJ175" s="409"/>
      <c r="AK175" s="409"/>
      <c r="AL175" s="409"/>
      <c r="AM175" s="409"/>
      <c r="AN175" s="409"/>
      <c r="AO175" s="409"/>
      <c r="AP175" s="409"/>
      <c r="AR175" s="431"/>
    </row>
    <row r="176" spans="1:51">
      <c r="A176" s="452" t="s">
        <v>60</v>
      </c>
      <c r="B176" s="452"/>
      <c r="C176" s="480">
        <f>SUM(C173:C174)</f>
        <v>230623.12968162238</v>
      </c>
      <c r="D176" s="463"/>
      <c r="E176" s="482"/>
      <c r="F176" s="483"/>
      <c r="G176" s="463"/>
      <c r="H176" s="482"/>
      <c r="I176" s="483"/>
      <c r="J176" s="483"/>
      <c r="K176" s="463"/>
      <c r="L176" s="482"/>
      <c r="M176" s="483"/>
      <c r="N176" s="483"/>
      <c r="O176" s="463"/>
      <c r="P176" s="482"/>
      <c r="Q176" s="483"/>
      <c r="R176" s="483"/>
      <c r="S176" s="463"/>
      <c r="T176" s="482"/>
      <c r="U176" s="483"/>
      <c r="X176" s="481"/>
      <c r="Y176" s="481"/>
      <c r="Z176" s="417"/>
      <c r="AI176" s="409"/>
      <c r="AJ176" s="409"/>
      <c r="AK176" s="409"/>
      <c r="AL176" s="409"/>
      <c r="AM176" s="409"/>
      <c r="AN176" s="409"/>
      <c r="AO176" s="409"/>
      <c r="AP176" s="409"/>
      <c r="AR176" s="431"/>
    </row>
    <row r="177" spans="1:44">
      <c r="A177" s="452" t="s">
        <v>17</v>
      </c>
      <c r="B177" s="452"/>
      <c r="C177" s="480">
        <f t="shared" ref="C177:C182" si="20">C217+C355+C461</f>
        <v>228552.50150792321</v>
      </c>
      <c r="D177" s="463"/>
      <c r="E177" s="482"/>
      <c r="F177" s="483"/>
      <c r="G177" s="463"/>
      <c r="H177" s="482"/>
      <c r="I177" s="483"/>
      <c r="J177" s="483"/>
      <c r="K177" s="463"/>
      <c r="L177" s="482"/>
      <c r="M177" s="483"/>
      <c r="N177" s="483"/>
      <c r="O177" s="463"/>
      <c r="P177" s="482"/>
      <c r="Q177" s="483"/>
      <c r="R177" s="483"/>
      <c r="S177" s="463"/>
      <c r="T177" s="482"/>
      <c r="U177" s="483"/>
      <c r="X177" s="481"/>
      <c r="Y177" s="481"/>
      <c r="Z177" s="417"/>
      <c r="AI177" s="409"/>
      <c r="AJ177" s="409"/>
      <c r="AK177" s="409"/>
      <c r="AL177" s="409"/>
      <c r="AM177" s="409"/>
      <c r="AN177" s="409"/>
      <c r="AO177" s="409"/>
      <c r="AP177" s="409"/>
      <c r="AR177" s="431"/>
    </row>
    <row r="178" spans="1:44">
      <c r="A178" s="452" t="s">
        <v>61</v>
      </c>
      <c r="B178" s="452"/>
      <c r="C178" s="480">
        <f t="shared" si="20"/>
        <v>844065.53671882139</v>
      </c>
      <c r="D178" s="463">
        <f>'[7]Rate Design Work eff 9-15-17'!D177</f>
        <v>3.7</v>
      </c>
      <c r="E178" s="482"/>
      <c r="F178" s="483">
        <f>F218+F356+F462</f>
        <v>3123042</v>
      </c>
      <c r="G178" s="463">
        <f>'[7]Rate Design Work eff 9-15-17'!G177</f>
        <v>3.8</v>
      </c>
      <c r="H178" s="482"/>
      <c r="I178" s="483">
        <f t="shared" ref="I178:I185" si="21">I218+I356+I462</f>
        <v>3207448</v>
      </c>
      <c r="J178" s="483"/>
      <c r="K178" s="463" t="e">
        <f>'[7]Rate Design Work eff 10-14-16'!K177</f>
        <v>#REF!</v>
      </c>
      <c r="L178" s="452" t="s">
        <v>14</v>
      </c>
      <c r="M178" s="428" t="e">
        <f>'[7]Rate Design Work eff 10-14-16'!M177</f>
        <v>#REF!</v>
      </c>
      <c r="N178" s="452" t="s">
        <v>14</v>
      </c>
      <c r="O178" s="463" t="e">
        <f>'[7]Rate Design Work eff 10-14-16'!O177</f>
        <v>#DIV/0!</v>
      </c>
      <c r="P178" s="452" t="s">
        <v>14</v>
      </c>
      <c r="Q178" s="428" t="e">
        <f>'[7]Rate Design Work eff 10-14-16'!Q177</f>
        <v>#DIV/0!</v>
      </c>
      <c r="R178" s="428"/>
      <c r="S178" s="463" t="e">
        <f>'[7]Rate Design Work eff 10-14-16'!S177</f>
        <v>#DIV/0!</v>
      </c>
      <c r="T178" s="452" t="s">
        <v>14</v>
      </c>
      <c r="U178" s="428" t="e">
        <f>'[7]Rate Design Work eff 10-14-16'!U177</f>
        <v>#DIV/0!</v>
      </c>
      <c r="X178" s="41">
        <f>(G178-D178)/D178</f>
        <v>2.7027027027026931E-2</v>
      </c>
      <c r="Y178" s="41"/>
      <c r="Z178" s="417"/>
      <c r="AI178" s="409"/>
      <c r="AJ178" s="409"/>
      <c r="AK178" s="409"/>
      <c r="AL178" s="409"/>
      <c r="AM178" s="409"/>
      <c r="AN178" s="409"/>
      <c r="AO178" s="409"/>
      <c r="AP178" s="409"/>
      <c r="AR178" s="431"/>
    </row>
    <row r="179" spans="1:44">
      <c r="A179" s="452" t="s">
        <v>62</v>
      </c>
      <c r="B179" s="452"/>
      <c r="C179" s="480">
        <f t="shared" si="20"/>
        <v>130952667.91217485</v>
      </c>
      <c r="D179" s="464">
        <f>'[7]Rate Design Work eff 9-15-17'!D178</f>
        <v>10.628</v>
      </c>
      <c r="E179" s="482" t="s">
        <v>15</v>
      </c>
      <c r="F179" s="483">
        <f>F219+F357+F463</f>
        <v>13917649</v>
      </c>
      <c r="G179" s="464">
        <f>'[7]Rate Design Work eff 9-15-17'!G178</f>
        <v>10.878</v>
      </c>
      <c r="H179" s="482" t="s">
        <v>15</v>
      </c>
      <c r="I179" s="483">
        <f t="shared" si="21"/>
        <v>14245033</v>
      </c>
      <c r="J179" s="483"/>
      <c r="K179" s="464" t="e">
        <f>'[7]Rate Design Work eff 10-14-16'!K178</f>
        <v>#REF!</v>
      </c>
      <c r="L179" s="31" t="s">
        <v>15</v>
      </c>
      <c r="M179" s="428" t="e">
        <f>'[7]Rate Design Work eff 10-14-16'!M178</f>
        <v>#REF!</v>
      </c>
      <c r="N179" s="483"/>
      <c r="O179" s="464" t="e">
        <f>'[7]Rate Design Work eff 10-14-16'!O178</f>
        <v>#DIV/0!</v>
      </c>
      <c r="P179" s="482" t="s">
        <v>15</v>
      </c>
      <c r="Q179" s="428" t="e">
        <f>'[7]Rate Design Work eff 10-14-16'!Q178</f>
        <v>#DIV/0!</v>
      </c>
      <c r="R179" s="483"/>
      <c r="S179" s="464" t="e">
        <f>'[7]Rate Design Work eff 10-14-16'!S178</f>
        <v>#DIV/0!</v>
      </c>
      <c r="T179" s="482" t="s">
        <v>15</v>
      </c>
      <c r="U179" s="428" t="e">
        <f>'[7]Rate Design Work eff 10-14-16'!U178</f>
        <v>#DIV/0!</v>
      </c>
      <c r="X179" s="41">
        <f>((G179+G183)-D179)/D179</f>
        <v>2.3522770041400076E-2</v>
      </c>
      <c r="Y179" s="41"/>
      <c r="Z179" s="417"/>
      <c r="AA179" s="109"/>
      <c r="AB179" s="109"/>
      <c r="AC179" s="109"/>
      <c r="AD179" s="109"/>
      <c r="AE179" s="109"/>
      <c r="AF179" s="109"/>
      <c r="AI179" s="409"/>
      <c r="AJ179" s="409"/>
      <c r="AK179" s="409"/>
      <c r="AL179" s="409"/>
      <c r="AM179" s="409"/>
      <c r="AN179" s="409"/>
      <c r="AO179" s="409"/>
      <c r="AP179" s="409"/>
      <c r="AR179" s="431"/>
    </row>
    <row r="180" spans="1:44">
      <c r="A180" s="452" t="s">
        <v>63</v>
      </c>
      <c r="B180" s="452"/>
      <c r="C180" s="480">
        <f t="shared" si="20"/>
        <v>281502228.69846565</v>
      </c>
      <c r="D180" s="464">
        <f>'[7]Rate Design Work eff 9-15-17'!D179</f>
        <v>7.3410000000000002</v>
      </c>
      <c r="E180" s="482" t="s">
        <v>15</v>
      </c>
      <c r="F180" s="483">
        <f>F220+F358+F464</f>
        <v>20665077</v>
      </c>
      <c r="G180" s="464">
        <f>'[7]Rate Design Work eff 9-15-17'!G179</f>
        <v>7.5140000000000002</v>
      </c>
      <c r="H180" s="482" t="s">
        <v>15</v>
      </c>
      <c r="I180" s="483">
        <f t="shared" si="21"/>
        <v>21152078</v>
      </c>
      <c r="J180" s="483"/>
      <c r="K180" s="464" t="e">
        <f>'[7]Rate Design Work eff 10-14-16'!K179</f>
        <v>#REF!</v>
      </c>
      <c r="L180" s="31" t="s">
        <v>15</v>
      </c>
      <c r="M180" s="428" t="e">
        <f>'[7]Rate Design Work eff 10-14-16'!M179</f>
        <v>#REF!</v>
      </c>
      <c r="N180" s="483"/>
      <c r="O180" s="464" t="e">
        <f>'[7]Rate Design Work eff 10-14-16'!O179</f>
        <v>#DIV/0!</v>
      </c>
      <c r="P180" s="482" t="s">
        <v>15</v>
      </c>
      <c r="Q180" s="428" t="e">
        <f>'[7]Rate Design Work eff 10-14-16'!Q179</f>
        <v>#DIV/0!</v>
      </c>
      <c r="R180" s="483"/>
      <c r="S180" s="464" t="e">
        <f>'[7]Rate Design Work eff 10-14-16'!S179</f>
        <v>#DIV/0!</v>
      </c>
      <c r="T180" s="482" t="s">
        <v>15</v>
      </c>
      <c r="U180" s="428" t="e">
        <f>'[7]Rate Design Work eff 10-14-16'!U179</f>
        <v>#DIV/0!</v>
      </c>
      <c r="V180" s="487"/>
      <c r="X180" s="41">
        <f>((G180+G184)-D180)/D180</f>
        <v>2.3566271625119199E-2</v>
      </c>
      <c r="Y180" s="41"/>
      <c r="Z180" s="417"/>
      <c r="AI180" s="409"/>
      <c r="AJ180" s="409"/>
      <c r="AK180" s="409"/>
      <c r="AL180" s="409"/>
      <c r="AM180" s="409"/>
      <c r="AN180" s="409"/>
      <c r="AO180" s="409"/>
      <c r="AP180" s="409"/>
      <c r="AR180" s="431"/>
    </row>
    <row r="181" spans="1:44">
      <c r="A181" s="452" t="s">
        <v>64</v>
      </c>
      <c r="B181" s="452"/>
      <c r="C181" s="480">
        <f t="shared" si="20"/>
        <v>119991272.36558694</v>
      </c>
      <c r="D181" s="464">
        <f>'[7]Rate Design Work eff 9-15-17'!D180</f>
        <v>6.3240000000000007</v>
      </c>
      <c r="E181" s="482" t="s">
        <v>15</v>
      </c>
      <c r="F181" s="483">
        <f>F221+F359+F465</f>
        <v>7588248</v>
      </c>
      <c r="G181" s="464">
        <f>'[7]Rate Design Work eff 9-15-17'!G180</f>
        <v>6.4720000000000004</v>
      </c>
      <c r="H181" s="482" t="s">
        <v>15</v>
      </c>
      <c r="I181" s="483">
        <f t="shared" si="21"/>
        <v>7765836</v>
      </c>
      <c r="J181" s="483"/>
      <c r="K181" s="464" t="e">
        <f>'[7]Rate Design Work eff 10-14-16'!K180</f>
        <v>#REF!</v>
      </c>
      <c r="L181" s="31" t="s">
        <v>15</v>
      </c>
      <c r="M181" s="428" t="e">
        <f>'[7]Rate Design Work eff 10-14-16'!M180</f>
        <v>#REF!</v>
      </c>
      <c r="N181" s="483"/>
      <c r="O181" s="464" t="e">
        <f>'[7]Rate Design Work eff 10-14-16'!O180</f>
        <v>#DIV/0!</v>
      </c>
      <c r="P181" s="482" t="s">
        <v>15</v>
      </c>
      <c r="Q181" s="428" t="e">
        <f>'[7]Rate Design Work eff 10-14-16'!Q180</f>
        <v>#DIV/0!</v>
      </c>
      <c r="R181" s="483"/>
      <c r="S181" s="464" t="e">
        <f>'[7]Rate Design Work eff 10-14-16'!S180</f>
        <v>#DIV/0!</v>
      </c>
      <c r="T181" s="482" t="s">
        <v>15</v>
      </c>
      <c r="U181" s="428" t="e">
        <f>'[7]Rate Design Work eff 10-14-16'!U180</f>
        <v>#DIV/0!</v>
      </c>
      <c r="V181" s="466"/>
      <c r="X181" s="41">
        <f>((G181+G185)-D181)/D181</f>
        <v>2.3402909550917089E-2</v>
      </c>
      <c r="Y181" s="41"/>
      <c r="Z181" s="417"/>
      <c r="AA181" s="431"/>
      <c r="AB181" s="431"/>
      <c r="AI181" s="409"/>
      <c r="AJ181" s="409"/>
      <c r="AK181" s="409"/>
      <c r="AL181" s="409"/>
      <c r="AM181" s="409"/>
      <c r="AN181" s="409"/>
      <c r="AO181" s="409"/>
      <c r="AP181" s="409"/>
      <c r="AR181" s="431"/>
    </row>
    <row r="182" spans="1:44">
      <c r="A182" s="452" t="s">
        <v>65</v>
      </c>
      <c r="B182" s="452"/>
      <c r="C182" s="480">
        <f t="shared" si="20"/>
        <v>122445.59285714269</v>
      </c>
      <c r="D182" s="488">
        <f>'[7]Rate Design Work eff 9-15-17'!D181</f>
        <v>57</v>
      </c>
      <c r="E182" s="482" t="s">
        <v>15</v>
      </c>
      <c r="F182" s="483">
        <f>F222+F360+F466</f>
        <v>69794</v>
      </c>
      <c r="G182" s="488">
        <f>'[7]Rate Design Work eff 9-15-17'!G181</f>
        <v>58</v>
      </c>
      <c r="H182" s="482" t="s">
        <v>15</v>
      </c>
      <c r="I182" s="483">
        <f t="shared" si="21"/>
        <v>71019</v>
      </c>
      <c r="J182" s="483"/>
      <c r="K182" s="488" t="str">
        <f>'[7]Rate Design Work eff 10-14-16'!K181</f>
        <v xml:space="preserve"> </v>
      </c>
      <c r="L182" s="482"/>
      <c r="M182" s="112">
        <f>K182*C182</f>
        <v>0</v>
      </c>
      <c r="N182" s="483"/>
      <c r="O182" s="488" t="e">
        <f>'[7]Rate Design Work eff 10-14-16'!O181</f>
        <v>#DIV/0!</v>
      </c>
      <c r="P182" s="482" t="s">
        <v>15</v>
      </c>
      <c r="Q182" s="428" t="e">
        <f>'[7]Rate Design Work eff 10-14-16'!Q181</f>
        <v>#DIV/0!</v>
      </c>
      <c r="R182" s="483"/>
      <c r="S182" s="488" t="e">
        <f>'[7]Rate Design Work eff 10-14-16'!S181</f>
        <v>#DIV/0!</v>
      </c>
      <c r="T182" s="482" t="s">
        <v>15</v>
      </c>
      <c r="U182" s="428" t="e">
        <f>'[7]Rate Design Work eff 10-14-16'!U181</f>
        <v>#DIV/0!</v>
      </c>
      <c r="X182" s="41">
        <f>(G182-D182)/D182</f>
        <v>1.7543859649122806E-2</v>
      </c>
      <c r="Y182" s="41"/>
      <c r="Z182" s="417"/>
      <c r="AI182" s="409"/>
      <c r="AJ182" s="409"/>
      <c r="AK182" s="409"/>
      <c r="AL182" s="409"/>
      <c r="AM182" s="409"/>
      <c r="AN182" s="409"/>
      <c r="AO182" s="409"/>
      <c r="AP182" s="409"/>
      <c r="AR182" s="431"/>
    </row>
    <row r="183" spans="1:44" s="26" customFormat="1" hidden="1">
      <c r="A183" s="25" t="s">
        <v>66</v>
      </c>
      <c r="C183" s="113">
        <f>C179</f>
        <v>130952667.91217485</v>
      </c>
      <c r="D183" s="24">
        <f>'[7]Rate Design Work eff 9-15-17'!D182</f>
        <v>0</v>
      </c>
      <c r="E183" s="28"/>
      <c r="F183" s="29"/>
      <c r="G183" s="464">
        <f>'[7]Rate Design Work eff 9-15-17'!G182</f>
        <v>0</v>
      </c>
      <c r="H183" s="114" t="s">
        <v>15</v>
      </c>
      <c r="I183" s="112">
        <f t="shared" si="21"/>
        <v>0</v>
      </c>
      <c r="J183" s="112"/>
      <c r="K183" s="464" t="str">
        <f>'[7]Rate Design Work eff 10-14-16'!K182</f>
        <v xml:space="preserve"> </v>
      </c>
      <c r="L183" s="114"/>
      <c r="M183" s="112">
        <f>K183*C183</f>
        <v>0</v>
      </c>
      <c r="N183" s="112"/>
      <c r="O183" s="464" t="str">
        <f>'[7]Rate Design Work eff 10-14-16'!O182</f>
        <v xml:space="preserve"> </v>
      </c>
      <c r="P183" s="114" t="s">
        <v>14</v>
      </c>
      <c r="Q183" s="112">
        <f>O183*C183</f>
        <v>0</v>
      </c>
      <c r="R183" s="112"/>
      <c r="S183" s="464">
        <f>'[7]Rate Design Work eff 10-14-16'!S182</f>
        <v>0</v>
      </c>
      <c r="T183" s="114" t="s">
        <v>15</v>
      </c>
      <c r="U183" s="428">
        <f>'[7]Rate Design Work eff 10-14-16'!U182</f>
        <v>0</v>
      </c>
      <c r="V183" s="32"/>
      <c r="W183" s="22"/>
      <c r="Z183" s="33"/>
      <c r="AA183" s="33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R183" s="32"/>
    </row>
    <row r="184" spans="1:44" s="26" customFormat="1" hidden="1">
      <c r="A184" s="25" t="s">
        <v>67</v>
      </c>
      <c r="C184" s="113">
        <f t="shared" ref="C184:C185" si="22">C180</f>
        <v>281502228.69846565</v>
      </c>
      <c r="D184" s="24">
        <f>'[7]Rate Design Work eff 9-15-17'!D183</f>
        <v>0</v>
      </c>
      <c r="E184" s="28"/>
      <c r="F184" s="29"/>
      <c r="G184" s="464">
        <f>'[7]Rate Design Work eff 9-15-17'!G183</f>
        <v>0</v>
      </c>
      <c r="H184" s="114" t="s">
        <v>15</v>
      </c>
      <c r="I184" s="112">
        <f t="shared" si="21"/>
        <v>0</v>
      </c>
      <c r="J184" s="112"/>
      <c r="K184" s="464" t="str">
        <f>'[7]Rate Design Work eff 10-14-16'!K183</f>
        <v xml:space="preserve"> </v>
      </c>
      <c r="L184" s="114"/>
      <c r="M184" s="112">
        <f>K184*C184</f>
        <v>0</v>
      </c>
      <c r="N184" s="112"/>
      <c r="O184" s="464" t="str">
        <f>'[7]Rate Design Work eff 10-14-16'!O183</f>
        <v xml:space="preserve"> </v>
      </c>
      <c r="P184" s="114" t="s">
        <v>14</v>
      </c>
      <c r="Q184" s="112">
        <f>O184*C184</f>
        <v>0</v>
      </c>
      <c r="R184" s="112"/>
      <c r="S184" s="464">
        <f>'[7]Rate Design Work eff 10-14-16'!S183</f>
        <v>0</v>
      </c>
      <c r="T184" s="114" t="s">
        <v>15</v>
      </c>
      <c r="U184" s="428">
        <f>'[7]Rate Design Work eff 10-14-16'!U183</f>
        <v>0</v>
      </c>
      <c r="W184" s="22"/>
      <c r="Z184" s="33"/>
      <c r="AA184" s="33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R184" s="32"/>
    </row>
    <row r="185" spans="1:44" s="26" customFormat="1" hidden="1">
      <c r="A185" s="25" t="s">
        <v>68</v>
      </c>
      <c r="C185" s="113">
        <f t="shared" si="22"/>
        <v>119991272.36558694</v>
      </c>
      <c r="D185" s="24">
        <f>'[7]Rate Design Work eff 9-15-17'!D184</f>
        <v>0</v>
      </c>
      <c r="E185" s="28"/>
      <c r="F185" s="29"/>
      <c r="G185" s="464">
        <f>'[7]Rate Design Work eff 9-15-17'!G184</f>
        <v>0</v>
      </c>
      <c r="H185" s="114" t="s">
        <v>15</v>
      </c>
      <c r="I185" s="112">
        <f t="shared" si="21"/>
        <v>8774</v>
      </c>
      <c r="J185" s="112"/>
      <c r="K185" s="464" t="str">
        <f>'[7]Rate Design Work eff 10-14-16'!K184</f>
        <v xml:space="preserve"> </v>
      </c>
      <c r="L185" s="114"/>
      <c r="M185" s="112">
        <f>K185*C185</f>
        <v>0</v>
      </c>
      <c r="N185" s="112"/>
      <c r="O185" s="464" t="str">
        <f>'[7]Rate Design Work eff 10-14-16'!O184</f>
        <v xml:space="preserve"> </v>
      </c>
      <c r="P185" s="114" t="s">
        <v>14</v>
      </c>
      <c r="Q185" s="112">
        <f>O185*C185</f>
        <v>0</v>
      </c>
      <c r="R185" s="112"/>
      <c r="S185" s="464">
        <f>'[7]Rate Design Work eff 10-14-16'!S184</f>
        <v>0</v>
      </c>
      <c r="T185" s="114" t="s">
        <v>15</v>
      </c>
      <c r="U185" s="428">
        <f>'[7]Rate Design Work eff 10-14-16'!U184</f>
        <v>8572</v>
      </c>
      <c r="W185" s="22"/>
      <c r="Z185" s="33"/>
      <c r="AA185" s="33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R185" s="32"/>
    </row>
    <row r="186" spans="1:44" s="26" customFormat="1" hidden="1">
      <c r="A186" s="76" t="s">
        <v>69</v>
      </c>
      <c r="B186" s="77"/>
      <c r="C186" s="115"/>
      <c r="D186" s="82">
        <f>'[7]Rate Design Work eff 9-15-17'!D185</f>
        <v>10.628</v>
      </c>
      <c r="E186" s="116" t="s">
        <v>15</v>
      </c>
      <c r="F186" s="81"/>
      <c r="G186" s="82">
        <f>G179+G183</f>
        <v>10.878</v>
      </c>
      <c r="H186" s="116" t="s">
        <v>15</v>
      </c>
      <c r="I186" s="117"/>
      <c r="J186" s="117"/>
      <c r="K186" s="82" t="e">
        <f>K179+K183</f>
        <v>#REF!</v>
      </c>
      <c r="L186" s="116" t="s">
        <v>15</v>
      </c>
      <c r="M186" s="117"/>
      <c r="N186" s="117"/>
      <c r="O186" s="82" t="e">
        <f>O179+O183</f>
        <v>#DIV/0!</v>
      </c>
      <c r="P186" s="116" t="s">
        <v>15</v>
      </c>
      <c r="Q186" s="117"/>
      <c r="R186" s="117"/>
      <c r="S186" s="82" t="e">
        <f>S179+S183</f>
        <v>#DIV/0!</v>
      </c>
      <c r="T186" s="116" t="s">
        <v>15</v>
      </c>
      <c r="U186" s="117"/>
      <c r="W186" s="22"/>
      <c r="Z186" s="33"/>
      <c r="AA186" s="33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R186" s="32"/>
    </row>
    <row r="187" spans="1:44" s="26" customFormat="1" hidden="1">
      <c r="A187" s="76" t="s">
        <v>70</v>
      </c>
      <c r="B187" s="77"/>
      <c r="C187" s="115"/>
      <c r="D187" s="82">
        <f>'[7]Rate Design Work eff 9-15-17'!D186</f>
        <v>7.3410000000000002</v>
      </c>
      <c r="E187" s="116" t="s">
        <v>15</v>
      </c>
      <c r="F187" s="81"/>
      <c r="G187" s="82">
        <f t="shared" ref="G187:G188" si="23">G180+G184</f>
        <v>7.5140000000000002</v>
      </c>
      <c r="H187" s="116" t="s">
        <v>15</v>
      </c>
      <c r="I187" s="117"/>
      <c r="J187" s="117"/>
      <c r="K187" s="82" t="e">
        <f t="shared" ref="K187:K188" si="24">K180+K184</f>
        <v>#REF!</v>
      </c>
      <c r="L187" s="116" t="s">
        <v>15</v>
      </c>
      <c r="M187" s="117"/>
      <c r="N187" s="117"/>
      <c r="O187" s="82" t="e">
        <f t="shared" ref="O187:O188" si="25">O180+O184</f>
        <v>#DIV/0!</v>
      </c>
      <c r="P187" s="116" t="s">
        <v>15</v>
      </c>
      <c r="Q187" s="117"/>
      <c r="R187" s="117"/>
      <c r="S187" s="82" t="e">
        <f t="shared" ref="S187:S188" si="26">S180+S184</f>
        <v>#DIV/0!</v>
      </c>
      <c r="T187" s="116" t="s">
        <v>15</v>
      </c>
      <c r="U187" s="117"/>
      <c r="W187" s="22" t="s">
        <v>14</v>
      </c>
      <c r="Z187" s="33"/>
      <c r="AA187" s="33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R187" s="32"/>
    </row>
    <row r="188" spans="1:44" s="26" customFormat="1" hidden="1">
      <c r="A188" s="76" t="s">
        <v>71</v>
      </c>
      <c r="B188" s="77"/>
      <c r="C188" s="115"/>
      <c r="D188" s="82">
        <f>'[7]Rate Design Work eff 9-15-17'!D187</f>
        <v>6.3240000000000007</v>
      </c>
      <c r="E188" s="116" t="s">
        <v>15</v>
      </c>
      <c r="F188" s="81"/>
      <c r="G188" s="82">
        <f t="shared" si="23"/>
        <v>6.4720000000000004</v>
      </c>
      <c r="H188" s="116" t="s">
        <v>15</v>
      </c>
      <c r="I188" s="117"/>
      <c r="J188" s="117"/>
      <c r="K188" s="82" t="e">
        <f t="shared" si="24"/>
        <v>#REF!</v>
      </c>
      <c r="L188" s="116" t="s">
        <v>15</v>
      </c>
      <c r="M188" s="117"/>
      <c r="N188" s="117"/>
      <c r="O188" s="82" t="e">
        <f t="shared" si="25"/>
        <v>#DIV/0!</v>
      </c>
      <c r="P188" s="116" t="s">
        <v>15</v>
      </c>
      <c r="Q188" s="117"/>
      <c r="R188" s="117"/>
      <c r="S188" s="82" t="e">
        <f t="shared" si="26"/>
        <v>#DIV/0!</v>
      </c>
      <c r="T188" s="116" t="s">
        <v>15</v>
      </c>
      <c r="U188" s="117"/>
      <c r="W188" s="22"/>
      <c r="Z188" s="33"/>
      <c r="AA188" s="33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R188" s="32"/>
    </row>
    <row r="189" spans="1:44">
      <c r="A189" s="489" t="s">
        <v>72</v>
      </c>
      <c r="B189" s="452"/>
      <c r="C189" s="480"/>
      <c r="D189" s="490">
        <f>'[7]Rate Design Work eff 9-15-17'!D188</f>
        <v>-0.01</v>
      </c>
      <c r="E189" s="482"/>
      <c r="F189" s="483"/>
      <c r="G189" s="490">
        <v>-0.01</v>
      </c>
      <c r="H189" s="482"/>
      <c r="I189" s="483"/>
      <c r="J189" s="483"/>
      <c r="K189" s="490">
        <v>-0.01</v>
      </c>
      <c r="L189" s="482"/>
      <c r="M189" s="483"/>
      <c r="N189" s="483"/>
      <c r="O189" s="490">
        <v>-0.01</v>
      </c>
      <c r="P189" s="482"/>
      <c r="Q189" s="483"/>
      <c r="R189" s="483"/>
      <c r="S189" s="490">
        <v>-0.01</v>
      </c>
      <c r="T189" s="482"/>
      <c r="U189" s="483"/>
      <c r="W189" s="120"/>
      <c r="AI189" s="409"/>
      <c r="AJ189" s="409"/>
      <c r="AK189" s="409"/>
      <c r="AL189" s="409"/>
      <c r="AM189" s="409"/>
      <c r="AN189" s="409"/>
      <c r="AO189" s="409"/>
      <c r="AP189" s="409"/>
      <c r="AR189" s="431"/>
    </row>
    <row r="190" spans="1:44">
      <c r="A190" s="452" t="s">
        <v>56</v>
      </c>
      <c r="B190" s="452"/>
      <c r="C190" s="480">
        <f t="shared" ref="C190:C199" si="27">C227+C365+C471</f>
        <v>74.633333333333297</v>
      </c>
      <c r="D190" s="491">
        <f>'[7]Rate Design Work eff 9-15-17'!D189</f>
        <v>9.76</v>
      </c>
      <c r="E190" s="492"/>
      <c r="F190" s="483">
        <f t="shared" ref="F190:F199" si="28">F227+F365+F471</f>
        <v>-7</v>
      </c>
      <c r="G190" s="491">
        <f>G173</f>
        <v>9.99</v>
      </c>
      <c r="H190" s="492"/>
      <c r="I190" s="483">
        <f t="shared" ref="I190:I203" si="29">I227+I365+I471</f>
        <v>-7</v>
      </c>
      <c r="J190" s="483"/>
      <c r="K190" s="491">
        <f>K173</f>
        <v>9.76</v>
      </c>
      <c r="L190" s="492"/>
      <c r="M190" s="428">
        <f>'[7]Rate Design Work eff 10-14-16'!M189</f>
        <v>-7.2842133333333301</v>
      </c>
      <c r="N190" s="483"/>
      <c r="O190" s="491" t="str">
        <f>O173</f>
        <v xml:space="preserve"> </v>
      </c>
      <c r="P190" s="492"/>
      <c r="Q190" s="428">
        <f>'[7]Rate Design Work eff 10-14-16'!Q189</f>
        <v>0</v>
      </c>
      <c r="R190" s="483"/>
      <c r="S190" s="491" t="str">
        <f>S173</f>
        <v xml:space="preserve"> </v>
      </c>
      <c r="T190" s="492"/>
      <c r="U190" s="428">
        <f>'[7]Rate Design Work eff 10-14-16'!U189</f>
        <v>0</v>
      </c>
      <c r="AI190" s="409"/>
      <c r="AJ190" s="409"/>
      <c r="AK190" s="409"/>
      <c r="AL190" s="409"/>
      <c r="AM190" s="409"/>
      <c r="AN190" s="409"/>
      <c r="AO190" s="409"/>
      <c r="AP190" s="409"/>
      <c r="AR190" s="431"/>
    </row>
    <row r="191" spans="1:44">
      <c r="A191" s="452" t="s">
        <v>57</v>
      </c>
      <c r="B191" s="452"/>
      <c r="C191" s="480">
        <f t="shared" si="27"/>
        <v>88.799999999999983</v>
      </c>
      <c r="D191" s="491">
        <f>'[7]Rate Design Work eff 9-15-17'!D190</f>
        <v>14.54</v>
      </c>
      <c r="E191" s="492"/>
      <c r="F191" s="483">
        <f t="shared" si="28"/>
        <v>-12</v>
      </c>
      <c r="G191" s="491">
        <f>G174</f>
        <v>14.89</v>
      </c>
      <c r="H191" s="492"/>
      <c r="I191" s="483">
        <f t="shared" si="29"/>
        <v>-13</v>
      </c>
      <c r="J191" s="483"/>
      <c r="K191" s="491">
        <f>K174</f>
        <v>14.54</v>
      </c>
      <c r="L191" s="492"/>
      <c r="M191" s="428">
        <f>'[7]Rate Design Work eff 10-14-16'!M190</f>
        <v>-11.602919999999997</v>
      </c>
      <c r="N191" s="483"/>
      <c r="O191" s="491" t="str">
        <f>O174</f>
        <v xml:space="preserve"> </v>
      </c>
      <c r="P191" s="492"/>
      <c r="Q191" s="428">
        <f>'[7]Rate Design Work eff 10-14-16'!Q190</f>
        <v>0</v>
      </c>
      <c r="R191" s="483"/>
      <c r="S191" s="491" t="str">
        <f>S174</f>
        <v xml:space="preserve"> </v>
      </c>
      <c r="T191" s="492"/>
      <c r="U191" s="428">
        <f>'[7]Rate Design Work eff 10-14-16'!U190</f>
        <v>0</v>
      </c>
      <c r="W191" s="465" t="s">
        <v>14</v>
      </c>
      <c r="AK191" s="409"/>
      <c r="AL191" s="409"/>
      <c r="AM191" s="409"/>
      <c r="AN191" s="409"/>
      <c r="AO191" s="409"/>
      <c r="AP191" s="409"/>
      <c r="AR191" s="431"/>
    </row>
    <row r="192" spans="1:44">
      <c r="A192" s="452" t="s">
        <v>73</v>
      </c>
      <c r="B192" s="452"/>
      <c r="C192" s="480">
        <f t="shared" si="27"/>
        <v>2161</v>
      </c>
      <c r="D192" s="491">
        <f>'[7]Rate Design Work eff 9-15-17'!D191</f>
        <v>1.02</v>
      </c>
      <c r="E192" s="492"/>
      <c r="F192" s="483">
        <f t="shared" si="28"/>
        <v>-23</v>
      </c>
      <c r="G192" s="491">
        <f>G175</f>
        <v>1.04</v>
      </c>
      <c r="H192" s="492"/>
      <c r="I192" s="483">
        <f t="shared" si="29"/>
        <v>-23</v>
      </c>
      <c r="J192" s="483"/>
      <c r="K192" s="491">
        <f>K175</f>
        <v>1.02</v>
      </c>
      <c r="L192" s="492"/>
      <c r="M192" s="428">
        <f>'[7]Rate Design Work eff 10-14-16'!M191</f>
        <v>-22.042200000000005</v>
      </c>
      <c r="N192" s="483"/>
      <c r="O192" s="491" t="str">
        <f>O175</f>
        <v xml:space="preserve"> </v>
      </c>
      <c r="P192" s="492"/>
      <c r="Q192" s="428">
        <f>'[7]Rate Design Work eff 10-14-16'!Q191</f>
        <v>0</v>
      </c>
      <c r="R192" s="483"/>
      <c r="S192" s="491" t="str">
        <f>S175</f>
        <v xml:space="preserve"> </v>
      </c>
      <c r="T192" s="492"/>
      <c r="U192" s="428">
        <f>'[7]Rate Design Work eff 10-14-16'!U191</f>
        <v>0</v>
      </c>
      <c r="X192" s="465" t="s">
        <v>14</v>
      </c>
      <c r="Z192" s="433" t="s">
        <v>14</v>
      </c>
      <c r="AK192" s="409"/>
      <c r="AL192" s="409"/>
      <c r="AM192" s="409"/>
      <c r="AN192" s="409"/>
      <c r="AO192" s="409"/>
      <c r="AP192" s="409"/>
      <c r="AR192" s="431"/>
    </row>
    <row r="193" spans="1:44">
      <c r="A193" s="452" t="s">
        <v>74</v>
      </c>
      <c r="B193" s="452"/>
      <c r="C193" s="480">
        <f t="shared" si="27"/>
        <v>1487</v>
      </c>
      <c r="D193" s="491">
        <f>'[7]Rate Design Work eff 9-15-17'!D192</f>
        <v>3.7</v>
      </c>
      <c r="E193" s="482"/>
      <c r="F193" s="483">
        <f t="shared" si="28"/>
        <v>-55</v>
      </c>
      <c r="G193" s="491">
        <f>G178</f>
        <v>3.8</v>
      </c>
      <c r="H193" s="482"/>
      <c r="I193" s="483">
        <f t="shared" si="29"/>
        <v>-56</v>
      </c>
      <c r="J193" s="483"/>
      <c r="K193" s="491" t="e">
        <f>K178</f>
        <v>#REF!</v>
      </c>
      <c r="L193" s="482"/>
      <c r="M193" s="428" t="e">
        <f>'[7]Rate Design Work eff 10-14-16'!M192</f>
        <v>#REF!</v>
      </c>
      <c r="N193" s="483"/>
      <c r="O193" s="491" t="e">
        <f>O178</f>
        <v>#DIV/0!</v>
      </c>
      <c r="P193" s="482"/>
      <c r="Q193" s="428" t="e">
        <f>'[7]Rate Design Work eff 10-14-16'!Q192</f>
        <v>#DIV/0!</v>
      </c>
      <c r="R193" s="483"/>
      <c r="S193" s="491" t="e">
        <f>S178</f>
        <v>#DIV/0!</v>
      </c>
      <c r="T193" s="482"/>
      <c r="U193" s="428" t="e">
        <f>'[7]Rate Design Work eff 10-14-16'!U192</f>
        <v>#DIV/0!</v>
      </c>
      <c r="Y193" s="465" t="s">
        <v>14</v>
      </c>
      <c r="AK193" s="409"/>
      <c r="AL193" s="409"/>
      <c r="AM193" s="409"/>
      <c r="AN193" s="409"/>
      <c r="AO193" s="409"/>
      <c r="AP193" s="409"/>
      <c r="AR193" s="431"/>
    </row>
    <row r="194" spans="1:44">
      <c r="A194" s="452" t="s">
        <v>75</v>
      </c>
      <c r="B194" s="452"/>
      <c r="C194" s="480">
        <f t="shared" si="27"/>
        <v>116452.33333333327</v>
      </c>
      <c r="D194" s="493">
        <f>'[7]Rate Design Work eff 9-15-17'!D193</f>
        <v>10.628</v>
      </c>
      <c r="E194" s="482" t="s">
        <v>15</v>
      </c>
      <c r="F194" s="483">
        <f t="shared" si="28"/>
        <v>-123</v>
      </c>
      <c r="G194" s="493">
        <f>G179</f>
        <v>10.878</v>
      </c>
      <c r="H194" s="482" t="s">
        <v>15</v>
      </c>
      <c r="I194" s="483">
        <f t="shared" si="29"/>
        <v>-127</v>
      </c>
      <c r="J194" s="483"/>
      <c r="K194" s="493" t="e">
        <f>K179</f>
        <v>#REF!</v>
      </c>
      <c r="L194" s="482"/>
      <c r="M194" s="428" t="e">
        <f>'[7]Rate Design Work eff 10-14-16'!M193</f>
        <v>#REF!</v>
      </c>
      <c r="N194" s="483"/>
      <c r="O194" s="493" t="e">
        <f>O179</f>
        <v>#DIV/0!</v>
      </c>
      <c r="P194" s="482" t="s">
        <v>15</v>
      </c>
      <c r="Q194" s="428" t="e">
        <f>'[7]Rate Design Work eff 10-14-16'!Q193</f>
        <v>#DIV/0!</v>
      </c>
      <c r="R194" s="483"/>
      <c r="S194" s="493" t="e">
        <f>S179</f>
        <v>#DIV/0!</v>
      </c>
      <c r="T194" s="482" t="s">
        <v>15</v>
      </c>
      <c r="U194" s="428" t="e">
        <f>'[7]Rate Design Work eff 10-14-16'!U193</f>
        <v>#DIV/0!</v>
      </c>
      <c r="AK194" s="409"/>
      <c r="AL194" s="409"/>
      <c r="AM194" s="409"/>
      <c r="AN194" s="409"/>
      <c r="AO194" s="409"/>
      <c r="AP194" s="409"/>
      <c r="AR194" s="431"/>
    </row>
    <row r="195" spans="1:44">
      <c r="A195" s="452" t="s">
        <v>63</v>
      </c>
      <c r="B195" s="452"/>
      <c r="C195" s="480">
        <f t="shared" si="27"/>
        <v>524872.66666666698</v>
      </c>
      <c r="D195" s="493">
        <f>'[7]Rate Design Work eff 9-15-17'!D194</f>
        <v>7.3410000000000002</v>
      </c>
      <c r="E195" s="482" t="s">
        <v>15</v>
      </c>
      <c r="F195" s="483">
        <f t="shared" si="28"/>
        <v>-385</v>
      </c>
      <c r="G195" s="493">
        <f>G180</f>
        <v>7.5140000000000002</v>
      </c>
      <c r="H195" s="482" t="s">
        <v>15</v>
      </c>
      <c r="I195" s="483">
        <f t="shared" si="29"/>
        <v>-394</v>
      </c>
      <c r="J195" s="483"/>
      <c r="K195" s="493" t="e">
        <f>K180</f>
        <v>#REF!</v>
      </c>
      <c r="L195" s="482"/>
      <c r="M195" s="428" t="e">
        <f>'[7]Rate Design Work eff 10-14-16'!M194</f>
        <v>#REF!</v>
      </c>
      <c r="N195" s="483"/>
      <c r="O195" s="493" t="e">
        <f>O180</f>
        <v>#DIV/0!</v>
      </c>
      <c r="P195" s="482" t="s">
        <v>15</v>
      </c>
      <c r="Q195" s="428" t="e">
        <f>'[7]Rate Design Work eff 10-14-16'!Q194</f>
        <v>#DIV/0!</v>
      </c>
      <c r="R195" s="483"/>
      <c r="S195" s="493" t="e">
        <f>S180</f>
        <v>#DIV/0!</v>
      </c>
      <c r="T195" s="482" t="s">
        <v>15</v>
      </c>
      <c r="U195" s="428" t="e">
        <f>'[7]Rate Design Work eff 10-14-16'!U194</f>
        <v>#DIV/0!</v>
      </c>
      <c r="AK195" s="409"/>
      <c r="AL195" s="409"/>
      <c r="AM195" s="409"/>
      <c r="AN195" s="409"/>
      <c r="AO195" s="409"/>
      <c r="AP195" s="409"/>
      <c r="AR195" s="431"/>
    </row>
    <row r="196" spans="1:44">
      <c r="A196" s="452" t="s">
        <v>64</v>
      </c>
      <c r="B196" s="452"/>
      <c r="C196" s="480">
        <f t="shared" si="27"/>
        <v>933865</v>
      </c>
      <c r="D196" s="493">
        <f>'[7]Rate Design Work eff 9-15-17'!D195</f>
        <v>6.3240000000000007</v>
      </c>
      <c r="E196" s="482" t="s">
        <v>15</v>
      </c>
      <c r="F196" s="483">
        <f t="shared" si="28"/>
        <v>-591</v>
      </c>
      <c r="G196" s="493">
        <f>G181</f>
        <v>6.4720000000000004</v>
      </c>
      <c r="H196" s="482" t="s">
        <v>15</v>
      </c>
      <c r="I196" s="483">
        <f t="shared" si="29"/>
        <v>-604</v>
      </c>
      <c r="J196" s="483"/>
      <c r="K196" s="493" t="e">
        <f>K181</f>
        <v>#REF!</v>
      </c>
      <c r="L196" s="482"/>
      <c r="M196" s="428" t="e">
        <f>'[7]Rate Design Work eff 10-14-16'!M195</f>
        <v>#REF!</v>
      </c>
      <c r="N196" s="483"/>
      <c r="O196" s="493" t="e">
        <f>O181</f>
        <v>#DIV/0!</v>
      </c>
      <c r="P196" s="482" t="s">
        <v>15</v>
      </c>
      <c r="Q196" s="428" t="e">
        <f>'[7]Rate Design Work eff 10-14-16'!Q195</f>
        <v>#DIV/0!</v>
      </c>
      <c r="R196" s="483"/>
      <c r="S196" s="493" t="e">
        <f>S181</f>
        <v>#DIV/0!</v>
      </c>
      <c r="T196" s="482" t="s">
        <v>15</v>
      </c>
      <c r="U196" s="428" t="e">
        <f>'[7]Rate Design Work eff 10-14-16'!U195</f>
        <v>#DIV/0!</v>
      </c>
      <c r="AI196" s="409"/>
      <c r="AJ196" s="409"/>
      <c r="AK196" s="409"/>
      <c r="AL196" s="409"/>
      <c r="AM196" s="409"/>
      <c r="AN196" s="409"/>
      <c r="AO196" s="409"/>
      <c r="AP196" s="409"/>
      <c r="AR196" s="431"/>
    </row>
    <row r="197" spans="1:44">
      <c r="A197" s="452" t="s">
        <v>65</v>
      </c>
      <c r="B197" s="452"/>
      <c r="C197" s="480">
        <f t="shared" si="27"/>
        <v>1389.3333333333335</v>
      </c>
      <c r="D197" s="494">
        <f>'[7]Rate Design Work eff 9-15-17'!D196</f>
        <v>57</v>
      </c>
      <c r="E197" s="482" t="s">
        <v>15</v>
      </c>
      <c r="F197" s="483">
        <f t="shared" si="28"/>
        <v>-8</v>
      </c>
      <c r="G197" s="494">
        <f>G182</f>
        <v>58</v>
      </c>
      <c r="H197" s="482" t="s">
        <v>15</v>
      </c>
      <c r="I197" s="483">
        <f t="shared" si="29"/>
        <v>-8</v>
      </c>
      <c r="J197" s="483"/>
      <c r="K197" s="494" t="str">
        <f>K182</f>
        <v xml:space="preserve"> </v>
      </c>
      <c r="L197" s="482"/>
      <c r="M197" s="428">
        <f>'[7]Rate Design Work eff 10-14-16'!M196</f>
        <v>0</v>
      </c>
      <c r="N197" s="483"/>
      <c r="O197" s="494" t="e">
        <f>O182</f>
        <v>#DIV/0!</v>
      </c>
      <c r="P197" s="482" t="s">
        <v>15</v>
      </c>
      <c r="Q197" s="428" t="e">
        <f>'[7]Rate Design Work eff 10-14-16'!Q196</f>
        <v>#DIV/0!</v>
      </c>
      <c r="R197" s="483"/>
      <c r="S197" s="494" t="e">
        <f>S182</f>
        <v>#DIV/0!</v>
      </c>
      <c r="T197" s="482" t="s">
        <v>15</v>
      </c>
      <c r="U197" s="428" t="e">
        <f>'[7]Rate Design Work eff 10-14-16'!U196</f>
        <v>#DIV/0!</v>
      </c>
      <c r="AI197" s="409"/>
      <c r="AJ197" s="409"/>
      <c r="AK197" s="409"/>
      <c r="AL197" s="409"/>
      <c r="AM197" s="409"/>
      <c r="AN197" s="409"/>
      <c r="AO197" s="409"/>
      <c r="AP197" s="409"/>
      <c r="AR197" s="431"/>
    </row>
    <row r="198" spans="1:44">
      <c r="A198" s="452" t="s">
        <v>76</v>
      </c>
      <c r="B198" s="452"/>
      <c r="C198" s="480">
        <f t="shared" si="27"/>
        <v>130.39999999999998</v>
      </c>
      <c r="D198" s="495">
        <f>'[7]Rate Design Work eff 9-15-17'!D197</f>
        <v>60</v>
      </c>
      <c r="E198" s="482"/>
      <c r="F198" s="483">
        <f t="shared" si="28"/>
        <v>7824</v>
      </c>
      <c r="G198" s="495">
        <f>'[7]Blocking - detail'!$I$172</f>
        <v>60</v>
      </c>
      <c r="H198" s="482"/>
      <c r="I198" s="483">
        <f t="shared" si="29"/>
        <v>7824</v>
      </c>
      <c r="J198" s="483"/>
      <c r="K198" s="495" t="s">
        <v>14</v>
      </c>
      <c r="L198" s="482"/>
      <c r="M198" s="428">
        <f>'[7]Rate Design Work eff 10-14-16'!M197</f>
        <v>0</v>
      </c>
      <c r="N198" s="483"/>
      <c r="O198" s="463" t="e">
        <f>ROUND(Q198/$C$198,2)</f>
        <v>#DIV/0!</v>
      </c>
      <c r="P198" s="482"/>
      <c r="Q198" s="428" t="e">
        <f>'[7]Rate Design Work eff 10-14-16'!Q197</f>
        <v>#DIV/0!</v>
      </c>
      <c r="R198" s="483"/>
      <c r="S198" s="463" t="e">
        <f>ROUND(U198/$C$198,2)</f>
        <v>#DIV/0!</v>
      </c>
      <c r="T198" s="482"/>
      <c r="U198" s="428" t="e">
        <f>'[7]Rate Design Work eff 10-14-16'!U197</f>
        <v>#DIV/0!</v>
      </c>
      <c r="X198" s="465" t="s">
        <v>14</v>
      </c>
      <c r="AI198" s="409"/>
      <c r="AJ198" s="409"/>
      <c r="AK198" s="409"/>
      <c r="AL198" s="409"/>
      <c r="AM198" s="409"/>
      <c r="AN198" s="409"/>
      <c r="AO198" s="409"/>
      <c r="AP198" s="409"/>
      <c r="AR198" s="431"/>
    </row>
    <row r="199" spans="1:44">
      <c r="A199" s="452" t="s">
        <v>77</v>
      </c>
      <c r="B199" s="452"/>
      <c r="C199" s="480">
        <f t="shared" si="27"/>
        <v>709.3</v>
      </c>
      <c r="D199" s="496">
        <f>'[7]Rate Design Work eff 9-15-17'!D198</f>
        <v>-30</v>
      </c>
      <c r="E199" s="482" t="s">
        <v>15</v>
      </c>
      <c r="F199" s="483">
        <f t="shared" si="28"/>
        <v>-213</v>
      </c>
      <c r="G199" s="496">
        <f>'[7]Rate Design Work eff 9-15-17'!G198</f>
        <v>-30</v>
      </c>
      <c r="H199" s="482" t="s">
        <v>15</v>
      </c>
      <c r="I199" s="483">
        <f t="shared" si="29"/>
        <v>-213</v>
      </c>
      <c r="J199" s="483"/>
      <c r="K199" s="496">
        <f>'[7]Rate Design Work eff 10-14-16'!K198</f>
        <v>-30</v>
      </c>
      <c r="L199" s="482" t="s">
        <v>15</v>
      </c>
      <c r="M199" s="428">
        <f>'[7]Rate Design Work eff 10-14-16'!M198</f>
        <v>-213</v>
      </c>
      <c r="N199" s="483"/>
      <c r="O199" s="496" t="s">
        <v>14</v>
      </c>
      <c r="P199" s="482" t="s">
        <v>14</v>
      </c>
      <c r="Q199" s="428">
        <f>'[7]Rate Design Work eff 10-14-16'!Q198</f>
        <v>0</v>
      </c>
      <c r="R199" s="483"/>
      <c r="S199" s="496" t="s">
        <v>14</v>
      </c>
      <c r="T199" s="482" t="s">
        <v>14</v>
      </c>
      <c r="U199" s="428">
        <f>'[7]Rate Design Work eff 10-14-16'!U198</f>
        <v>0</v>
      </c>
      <c r="X199" s="465" t="s">
        <v>14</v>
      </c>
      <c r="Z199" s="126"/>
      <c r="AA199" s="126"/>
      <c r="AI199" s="409"/>
      <c r="AJ199" s="409"/>
      <c r="AK199" s="409"/>
      <c r="AL199" s="409"/>
      <c r="AM199" s="409"/>
      <c r="AN199" s="409"/>
      <c r="AO199" s="409"/>
      <c r="AP199" s="409"/>
      <c r="AR199" s="431"/>
    </row>
    <row r="200" spans="1:44" s="26" customFormat="1" hidden="1">
      <c r="A200" s="25" t="s">
        <v>66</v>
      </c>
      <c r="C200" s="113">
        <f>C194</f>
        <v>116452.33333333327</v>
      </c>
      <c r="D200" s="24">
        <f>'[7]Rate Design Work eff 9-15-17'!D199</f>
        <v>0</v>
      </c>
      <c r="E200" s="28"/>
      <c r="F200" s="29"/>
      <c r="G200" s="30">
        <f>G183</f>
        <v>0</v>
      </c>
      <c r="H200" s="114" t="s">
        <v>15</v>
      </c>
      <c r="I200" s="483">
        <f t="shared" si="29"/>
        <v>0</v>
      </c>
      <c r="J200" s="483"/>
      <c r="K200" s="30" t="str">
        <f>K183</f>
        <v xml:space="preserve"> </v>
      </c>
      <c r="L200" s="114"/>
      <c r="M200" s="428" t="e">
        <f>'[7]Rate Design Work eff 10-14-16'!M199</f>
        <v>#REF!</v>
      </c>
      <c r="N200" s="483"/>
      <c r="O200" s="30" t="str">
        <f>O183</f>
        <v xml:space="preserve"> </v>
      </c>
      <c r="P200" s="114" t="s">
        <v>14</v>
      </c>
      <c r="Q200" s="428" t="e">
        <f>'[7]Rate Design Work eff 10-14-16'!Q199</f>
        <v>#DIV/0!</v>
      </c>
      <c r="R200" s="483"/>
      <c r="S200" s="30">
        <f>S183</f>
        <v>0</v>
      </c>
      <c r="T200" s="114" t="s">
        <v>15</v>
      </c>
      <c r="U200" s="428">
        <f>'[7]Rate Design Work eff 10-14-16'!U199</f>
        <v>0</v>
      </c>
      <c r="W200" s="22"/>
      <c r="Z200" s="33"/>
      <c r="AA200" s="33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R200" s="32"/>
    </row>
    <row r="201" spans="1:44" s="26" customFormat="1" hidden="1">
      <c r="A201" s="25" t="s">
        <v>67</v>
      </c>
      <c r="C201" s="113">
        <f t="shared" ref="C201:C202" si="30">C195</f>
        <v>524872.66666666698</v>
      </c>
      <c r="D201" s="24">
        <f>'[7]Rate Design Work eff 9-15-17'!D200</f>
        <v>0</v>
      </c>
      <c r="E201" s="28"/>
      <c r="F201" s="29"/>
      <c r="G201" s="30">
        <f>G184</f>
        <v>0</v>
      </c>
      <c r="H201" s="114" t="s">
        <v>15</v>
      </c>
      <c r="I201" s="483">
        <f t="shared" si="29"/>
        <v>0</v>
      </c>
      <c r="J201" s="483"/>
      <c r="K201" s="30" t="str">
        <f>K184</f>
        <v xml:space="preserve"> </v>
      </c>
      <c r="L201" s="114"/>
      <c r="M201" s="428" t="e">
        <f>'[7]Rate Design Work eff 10-14-16'!M200</f>
        <v>#REF!</v>
      </c>
      <c r="N201" s="483"/>
      <c r="O201" s="30" t="str">
        <f>O184</f>
        <v xml:space="preserve"> </v>
      </c>
      <c r="P201" s="114" t="s">
        <v>14</v>
      </c>
      <c r="Q201" s="428" t="e">
        <f>'[7]Rate Design Work eff 10-14-16'!Q200</f>
        <v>#DIV/0!</v>
      </c>
      <c r="R201" s="483"/>
      <c r="S201" s="30">
        <f>S184</f>
        <v>0</v>
      </c>
      <c r="T201" s="114" t="s">
        <v>15</v>
      </c>
      <c r="U201" s="428">
        <f>'[7]Rate Design Work eff 10-14-16'!U200</f>
        <v>0</v>
      </c>
      <c r="W201" s="22"/>
      <c r="Z201" s="33"/>
      <c r="AA201" s="33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R201" s="32"/>
    </row>
    <row r="202" spans="1:44" s="26" customFormat="1" hidden="1">
      <c r="A202" s="25" t="s">
        <v>68</v>
      </c>
      <c r="C202" s="113">
        <f t="shared" si="30"/>
        <v>933865</v>
      </c>
      <c r="D202" s="24">
        <f>'[7]Rate Design Work eff 9-15-17'!D201</f>
        <v>0</v>
      </c>
      <c r="E202" s="28"/>
      <c r="F202" s="29"/>
      <c r="G202" s="30">
        <f>G185</f>
        <v>0</v>
      </c>
      <c r="H202" s="114" t="s">
        <v>15</v>
      </c>
      <c r="I202" s="483">
        <f t="shared" si="29"/>
        <v>0</v>
      </c>
      <c r="J202" s="483"/>
      <c r="K202" s="30" t="str">
        <f>K185</f>
        <v xml:space="preserve"> </v>
      </c>
      <c r="L202" s="114"/>
      <c r="M202" s="428">
        <f>'[7]Rate Design Work eff 10-14-16'!M201</f>
        <v>0</v>
      </c>
      <c r="N202" s="483"/>
      <c r="O202" s="30" t="str">
        <f>O185</f>
        <v xml:space="preserve"> </v>
      </c>
      <c r="P202" s="114" t="s">
        <v>14</v>
      </c>
      <c r="Q202" s="428" t="e">
        <f>'[7]Rate Design Work eff 10-14-16'!Q201</f>
        <v>#DIV/0!</v>
      </c>
      <c r="R202" s="483"/>
      <c r="S202" s="30">
        <f>S185</f>
        <v>0</v>
      </c>
      <c r="T202" s="114" t="s">
        <v>15</v>
      </c>
      <c r="U202" s="428">
        <f>'[7]Rate Design Work eff 10-14-16'!U201</f>
        <v>0</v>
      </c>
      <c r="W202" s="22"/>
      <c r="Z202" s="33"/>
      <c r="AA202" s="33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R202" s="32"/>
    </row>
    <row r="203" spans="1:44">
      <c r="A203" s="452" t="s">
        <v>44</v>
      </c>
      <c r="B203" s="427"/>
      <c r="C203" s="480">
        <f>C240+C378+C484</f>
        <v>532446168.97622746</v>
      </c>
      <c r="D203" s="488"/>
      <c r="E203" s="482"/>
      <c r="F203" s="483">
        <f>F240+F378+F484</f>
        <v>49032274</v>
      </c>
      <c r="G203" s="488"/>
      <c r="H203" s="482"/>
      <c r="I203" s="483">
        <f t="shared" si="29"/>
        <v>50192314</v>
      </c>
      <c r="J203" s="483"/>
      <c r="K203" s="488"/>
      <c r="L203" s="482"/>
      <c r="M203" s="483" t="e">
        <f>SUM(M169:M202)</f>
        <v>#REF!</v>
      </c>
      <c r="N203" s="483"/>
      <c r="O203" s="488"/>
      <c r="P203" s="482"/>
      <c r="Q203" s="483" t="e">
        <f>SUM(Q169:Q202)</f>
        <v>#DIV/0!</v>
      </c>
      <c r="R203" s="483"/>
      <c r="S203" s="488"/>
      <c r="T203" s="482"/>
      <c r="U203" s="483" t="e">
        <f>SUM(U169:U202)</f>
        <v>#DIV/0!</v>
      </c>
      <c r="AI203" s="409"/>
      <c r="AJ203" s="409"/>
      <c r="AK203" s="409"/>
      <c r="AL203" s="409"/>
      <c r="AM203" s="409"/>
      <c r="AN203" s="409"/>
      <c r="AO203" s="409"/>
      <c r="AP203" s="409"/>
      <c r="AR203" s="431"/>
    </row>
    <row r="204" spans="1:44">
      <c r="A204" s="452" t="s">
        <v>18</v>
      </c>
      <c r="B204" s="96"/>
      <c r="C204" s="497">
        <f>C241+C379+C485</f>
        <v>3820431.375987567</v>
      </c>
      <c r="D204" s="439"/>
      <c r="E204" s="439"/>
      <c r="F204" s="498">
        <f>F241+F379+F485</f>
        <v>398180.89115916123</v>
      </c>
      <c r="G204" s="439"/>
      <c r="H204" s="439"/>
      <c r="I204" s="437">
        <f>F204</f>
        <v>398180.89115916123</v>
      </c>
      <c r="J204" s="438"/>
      <c r="K204" s="439"/>
      <c r="L204" s="439"/>
      <c r="M204" s="437" t="e">
        <f>$I$204*V208/($V$208+$W$208+$X$208)</f>
        <v>#DIV/0!</v>
      </c>
      <c r="N204" s="438"/>
      <c r="O204" s="439"/>
      <c r="P204" s="439"/>
      <c r="Q204" s="437" t="e">
        <f>$I$204*W208/($V$208+$W$208+$X$208)</f>
        <v>#DIV/0!</v>
      </c>
      <c r="R204" s="438"/>
      <c r="S204" s="439"/>
      <c r="T204" s="439"/>
      <c r="U204" s="437" t="e">
        <f>$I$204*X208/($V$208+$W$208+$X$208)</f>
        <v>#DIV/0!</v>
      </c>
      <c r="X204" s="66"/>
      <c r="Y204" s="66"/>
      <c r="AI204" s="409"/>
      <c r="AJ204" s="409"/>
      <c r="AK204" s="409"/>
      <c r="AL204" s="409"/>
      <c r="AM204" s="409"/>
      <c r="AN204" s="409"/>
      <c r="AO204" s="409"/>
      <c r="AP204" s="409"/>
      <c r="AR204" s="431"/>
    </row>
    <row r="205" spans="1:44" ht="16.5" thickBot="1">
      <c r="A205" s="452" t="s">
        <v>45</v>
      </c>
      <c r="B205" s="452"/>
      <c r="C205" s="472">
        <f>SUM(C203:C204)</f>
        <v>536266600.35221505</v>
      </c>
      <c r="D205" s="499"/>
      <c r="E205" s="500"/>
      <c r="F205" s="501">
        <f>F203+F204</f>
        <v>49430454.891159162</v>
      </c>
      <c r="G205" s="133"/>
      <c r="H205" s="500"/>
      <c r="I205" s="501">
        <f>I203+I204</f>
        <v>50590494.891159162</v>
      </c>
      <c r="J205" s="501"/>
      <c r="K205" s="133"/>
      <c r="L205" s="500"/>
      <c r="M205" s="501" t="e">
        <f>M203+M204</f>
        <v>#REF!</v>
      </c>
      <c r="N205" s="501"/>
      <c r="O205" s="133"/>
      <c r="P205" s="500"/>
      <c r="Q205" s="501" t="e">
        <f>Q203+Q204</f>
        <v>#DIV/0!</v>
      </c>
      <c r="R205" s="501"/>
      <c r="S205" s="133"/>
      <c r="T205" s="500"/>
      <c r="U205" s="501" t="e">
        <f>U203+U204</f>
        <v>#DIV/0!</v>
      </c>
      <c r="V205" s="444" t="s">
        <v>78</v>
      </c>
      <c r="W205" s="473">
        <f>'[7]Rate Spread targets'!X24*1000</f>
        <v>50590897.009019949</v>
      </c>
      <c r="X205" s="134">
        <f>'[7]Rate Spread targets'!V24-0.071</f>
        <v>-5.4058551390443993E-2</v>
      </c>
      <c r="Y205" s="135"/>
      <c r="Z205" s="41" t="s">
        <v>14</v>
      </c>
      <c r="AI205" s="409"/>
      <c r="AJ205" s="409"/>
      <c r="AK205" s="409"/>
      <c r="AL205" s="409"/>
      <c r="AM205" s="409"/>
      <c r="AN205" s="409"/>
      <c r="AO205" s="409"/>
      <c r="AP205" s="409"/>
      <c r="AR205" s="431"/>
    </row>
    <row r="206" spans="1:44" ht="16.5" thickTop="1">
      <c r="A206" s="452"/>
      <c r="B206" s="452"/>
      <c r="C206" s="447"/>
      <c r="D206" s="502"/>
      <c r="E206" s="503"/>
      <c r="F206" s="483"/>
      <c r="G206" s="139"/>
      <c r="H206" s="503"/>
      <c r="I206" s="483"/>
      <c r="J206" s="483"/>
      <c r="K206" s="139"/>
      <c r="L206" s="503"/>
      <c r="M206" s="483"/>
      <c r="N206" s="483"/>
      <c r="O206" s="139"/>
      <c r="P206" s="503"/>
      <c r="Q206" s="483"/>
      <c r="R206" s="483"/>
      <c r="S206" s="139"/>
      <c r="T206" s="503"/>
      <c r="U206" s="483" t="s">
        <v>14</v>
      </c>
      <c r="V206" s="453" t="s">
        <v>21</v>
      </c>
      <c r="W206" s="454">
        <f>W205-I205</f>
        <v>402.1178607866168</v>
      </c>
      <c r="X206" s="140"/>
      <c r="Y206" s="135"/>
      <c r="Z206" s="41"/>
      <c r="AI206" s="409"/>
      <c r="AJ206" s="409"/>
      <c r="AK206" s="409"/>
      <c r="AL206" s="409"/>
      <c r="AM206" s="409"/>
      <c r="AN206" s="409"/>
      <c r="AO206" s="409"/>
      <c r="AP206" s="409"/>
      <c r="AR206" s="431"/>
    </row>
    <row r="207" spans="1:44" hidden="1">
      <c r="A207" s="452"/>
      <c r="B207" s="452"/>
      <c r="C207" s="447"/>
      <c r="D207" s="502"/>
      <c r="E207" s="503"/>
      <c r="F207" s="483"/>
      <c r="G207" s="139"/>
      <c r="H207" s="503"/>
      <c r="I207" s="483"/>
      <c r="J207" s="483"/>
      <c r="K207" s="139"/>
      <c r="L207" s="503"/>
      <c r="M207" s="483"/>
      <c r="N207" s="483"/>
      <c r="O207" s="139"/>
      <c r="P207" s="503"/>
      <c r="Q207" s="483"/>
      <c r="R207" s="483"/>
      <c r="S207" s="139"/>
      <c r="T207" s="503"/>
      <c r="U207" s="483" t="s">
        <v>14</v>
      </c>
      <c r="V207" s="474"/>
      <c r="W207" s="474"/>
      <c r="X207" s="456"/>
      <c r="Y207" s="135"/>
      <c r="Z207" s="41"/>
      <c r="AI207" s="409"/>
      <c r="AJ207" s="409"/>
      <c r="AK207" s="409"/>
      <c r="AL207" s="409"/>
      <c r="AM207" s="409"/>
      <c r="AN207" s="409"/>
      <c r="AO207" s="409"/>
      <c r="AP207" s="409"/>
      <c r="AR207" s="431"/>
    </row>
    <row r="208" spans="1:44" hidden="1">
      <c r="A208" s="452"/>
      <c r="B208" s="452"/>
      <c r="C208" s="459"/>
      <c r="D208" s="495"/>
      <c r="E208" s="452"/>
      <c r="F208" s="428" t="s">
        <v>14</v>
      </c>
      <c r="G208" s="495"/>
      <c r="H208" s="452"/>
      <c r="I208" s="428" t="s">
        <v>14</v>
      </c>
      <c r="J208" s="428"/>
      <c r="K208" s="495"/>
      <c r="L208" s="452"/>
      <c r="M208" s="428" t="s">
        <v>14</v>
      </c>
      <c r="N208" s="428"/>
      <c r="O208" s="495"/>
      <c r="P208" s="452"/>
      <c r="Q208" s="428" t="s">
        <v>14</v>
      </c>
      <c r="R208" s="428"/>
      <c r="S208" s="495"/>
      <c r="T208" s="452"/>
      <c r="U208" s="428" t="s">
        <v>14</v>
      </c>
      <c r="V208" s="32"/>
      <c r="W208" s="32"/>
      <c r="X208" s="32"/>
      <c r="Y208" s="141"/>
      <c r="AI208" s="409"/>
      <c r="AJ208" s="409"/>
      <c r="AK208" s="409"/>
      <c r="AL208" s="409"/>
      <c r="AM208" s="409"/>
      <c r="AN208" s="409"/>
      <c r="AO208" s="409"/>
      <c r="AP208" s="409"/>
      <c r="AR208" s="431"/>
    </row>
    <row r="209" spans="1:44" hidden="1">
      <c r="A209" s="452"/>
      <c r="B209" s="452"/>
      <c r="C209" s="459"/>
      <c r="D209" s="495"/>
      <c r="E209" s="452"/>
      <c r="F209" s="428"/>
      <c r="G209" s="495"/>
      <c r="H209" s="452"/>
      <c r="K209" s="495"/>
      <c r="L209" s="452"/>
      <c r="O209" s="495"/>
      <c r="P209" s="452"/>
      <c r="S209" s="495"/>
      <c r="T209" s="452"/>
      <c r="AI209" s="409"/>
      <c r="AJ209" s="409"/>
      <c r="AK209" s="409"/>
      <c r="AL209" s="409"/>
      <c r="AM209" s="409"/>
      <c r="AN209" s="409"/>
      <c r="AO209" s="409"/>
      <c r="AP209" s="409"/>
      <c r="AR209" s="431"/>
    </row>
    <row r="210" spans="1:44" hidden="1">
      <c r="A210" s="458" t="s">
        <v>52</v>
      </c>
      <c r="B210" s="452"/>
      <c r="C210" s="452"/>
      <c r="D210" s="428"/>
      <c r="E210" s="452"/>
      <c r="F210" s="452"/>
      <c r="G210" s="428"/>
      <c r="H210" s="452"/>
      <c r="I210" s="452"/>
      <c r="J210" s="452"/>
      <c r="K210" s="428"/>
      <c r="L210" s="452"/>
      <c r="M210" s="452"/>
      <c r="N210" s="452"/>
      <c r="O210" s="428"/>
      <c r="P210" s="452"/>
      <c r="Q210" s="452"/>
      <c r="R210" s="452"/>
      <c r="S210" s="428"/>
      <c r="T210" s="452"/>
      <c r="U210" s="452"/>
      <c r="W210" s="142" t="s">
        <v>14</v>
      </c>
      <c r="X210" s="41"/>
      <c r="Y210" s="41"/>
      <c r="AI210" s="409"/>
      <c r="AJ210" s="409"/>
      <c r="AK210" s="409"/>
      <c r="AL210" s="409"/>
      <c r="AM210" s="409"/>
      <c r="AN210" s="409"/>
      <c r="AO210" s="409"/>
      <c r="AP210" s="409"/>
      <c r="AR210" s="431"/>
    </row>
    <row r="211" spans="1:44" hidden="1">
      <c r="A211" s="452" t="s">
        <v>79</v>
      </c>
      <c r="B211" s="452"/>
      <c r="C211" s="452"/>
      <c r="D211" s="428"/>
      <c r="E211" s="452"/>
      <c r="F211" s="452"/>
      <c r="G211" s="428"/>
      <c r="H211" s="452"/>
      <c r="I211" s="452"/>
      <c r="J211" s="452"/>
      <c r="K211" s="428"/>
      <c r="L211" s="452"/>
      <c r="M211" s="452"/>
      <c r="N211" s="452"/>
      <c r="O211" s="428"/>
      <c r="P211" s="452"/>
      <c r="Q211" s="452"/>
      <c r="R211" s="452"/>
      <c r="S211" s="428"/>
      <c r="T211" s="452"/>
      <c r="U211" s="452"/>
      <c r="V211" s="449"/>
      <c r="W211" s="410"/>
      <c r="X211" s="410"/>
      <c r="Y211" s="410"/>
      <c r="Z211" s="409"/>
      <c r="AA211" s="409"/>
      <c r="AB211" s="409"/>
      <c r="AC211" s="409"/>
      <c r="AD211" s="409"/>
      <c r="AE211" s="409"/>
      <c r="AF211" s="409"/>
      <c r="AG211" s="409"/>
      <c r="AH211" s="409"/>
      <c r="AI211" s="409"/>
      <c r="AJ211" s="409"/>
      <c r="AK211" s="409"/>
      <c r="AL211" s="409"/>
      <c r="AM211" s="409"/>
      <c r="AN211" s="409"/>
      <c r="AO211" s="409"/>
      <c r="AP211" s="409"/>
      <c r="AR211" s="431"/>
    </row>
    <row r="212" spans="1:44" hidden="1">
      <c r="A212" s="452"/>
      <c r="B212" s="452"/>
      <c r="C212" s="452"/>
      <c r="D212" s="428"/>
      <c r="E212" s="452"/>
      <c r="F212" s="452"/>
      <c r="G212" s="428"/>
      <c r="H212" s="452"/>
      <c r="I212" s="452"/>
      <c r="J212" s="452"/>
      <c r="K212" s="428"/>
      <c r="L212" s="452"/>
      <c r="M212" s="452"/>
      <c r="N212" s="452"/>
      <c r="O212" s="428"/>
      <c r="P212" s="452"/>
      <c r="Q212" s="452"/>
      <c r="R212" s="452"/>
      <c r="S212" s="428"/>
      <c r="T212" s="452"/>
      <c r="U212" s="452"/>
      <c r="V212" s="449"/>
      <c r="W212" s="410"/>
      <c r="X212" s="410"/>
      <c r="Y212" s="410"/>
      <c r="Z212" s="409"/>
      <c r="AA212" s="409"/>
      <c r="AB212" s="409"/>
      <c r="AC212" s="409"/>
      <c r="AD212" s="409"/>
      <c r="AE212" s="409"/>
      <c r="AF212" s="409"/>
      <c r="AG212" s="409"/>
      <c r="AH212" s="409"/>
      <c r="AI212" s="409"/>
      <c r="AJ212" s="409"/>
      <c r="AK212" s="409"/>
      <c r="AL212" s="409"/>
      <c r="AM212" s="409"/>
      <c r="AN212" s="409"/>
      <c r="AO212" s="409"/>
      <c r="AP212" s="409"/>
      <c r="AR212" s="431"/>
    </row>
    <row r="213" spans="1:44" hidden="1">
      <c r="A213" s="452" t="s">
        <v>59</v>
      </c>
      <c r="B213" s="452"/>
      <c r="C213" s="480"/>
      <c r="D213" s="428"/>
      <c r="E213" s="452"/>
      <c r="F213" s="452"/>
      <c r="G213" s="428"/>
      <c r="H213" s="452"/>
      <c r="I213" s="452"/>
      <c r="J213" s="452"/>
      <c r="K213" s="428"/>
      <c r="L213" s="452"/>
      <c r="M213" s="452"/>
      <c r="N213" s="452"/>
      <c r="O213" s="428"/>
      <c r="P213" s="452"/>
      <c r="Q213" s="452"/>
      <c r="R213" s="452"/>
      <c r="S213" s="428"/>
      <c r="T213" s="452"/>
      <c r="U213" s="452"/>
      <c r="V213" s="409"/>
      <c r="W213" s="410"/>
      <c r="X213" s="410"/>
      <c r="Y213" s="410"/>
      <c r="Z213" s="409"/>
      <c r="AA213" s="409"/>
      <c r="AB213" s="409"/>
      <c r="AC213" s="409"/>
      <c r="AD213" s="409"/>
      <c r="AE213" s="409"/>
      <c r="AF213" s="409"/>
      <c r="AG213" s="409"/>
      <c r="AH213" s="409"/>
      <c r="AI213" s="409"/>
      <c r="AJ213" s="409"/>
      <c r="AK213" s="409"/>
      <c r="AL213" s="409"/>
      <c r="AM213" s="409"/>
      <c r="AN213" s="409"/>
      <c r="AO213" s="409"/>
      <c r="AP213" s="409"/>
      <c r="AR213" s="431"/>
    </row>
    <row r="214" spans="1:44" hidden="1">
      <c r="A214" s="452" t="s">
        <v>56</v>
      </c>
      <c r="B214" s="452"/>
      <c r="C214" s="480">
        <f>C283+C317+C248</f>
        <v>161975.73333331931</v>
      </c>
      <c r="D214" s="463">
        <f>'[7]Rate Design Work eff 9-15-17'!D213</f>
        <v>9.76</v>
      </c>
      <c r="E214" s="482"/>
      <c r="F214" s="428">
        <f>F283+F317+F248</f>
        <v>1580883</v>
      </c>
      <c r="G214" s="463">
        <f>$G$173</f>
        <v>9.99</v>
      </c>
      <c r="H214" s="482"/>
      <c r="I214" s="428">
        <f>I283+I317+I248</f>
        <v>1618138</v>
      </c>
      <c r="J214" s="428"/>
      <c r="K214" s="463">
        <f>$K$173</f>
        <v>9.76</v>
      </c>
      <c r="L214" s="482"/>
      <c r="M214" s="428">
        <f>M283+M317+M248</f>
        <v>1580883</v>
      </c>
      <c r="N214" s="428"/>
      <c r="O214" s="463" t="str">
        <f>$O$173</f>
        <v xml:space="preserve"> </v>
      </c>
      <c r="P214" s="482"/>
      <c r="Q214" s="428">
        <f>Q283+Q317+Q248</f>
        <v>0</v>
      </c>
      <c r="R214" s="428"/>
      <c r="S214" s="463" t="str">
        <f>$S$173</f>
        <v xml:space="preserve"> </v>
      </c>
      <c r="T214" s="482"/>
      <c r="U214" s="428">
        <f>U283+U317+U248</f>
        <v>0</v>
      </c>
      <c r="V214" s="409"/>
      <c r="W214" s="410"/>
      <c r="X214" s="410"/>
      <c r="Y214" s="410"/>
      <c r="Z214" s="409"/>
      <c r="AA214" s="409"/>
      <c r="AB214" s="409"/>
      <c r="AC214" s="409"/>
      <c r="AD214" s="409"/>
      <c r="AE214" s="409"/>
      <c r="AF214" s="409"/>
      <c r="AG214" s="409"/>
      <c r="AH214" s="409"/>
      <c r="AI214" s="409"/>
      <c r="AJ214" s="409"/>
      <c r="AK214" s="409"/>
      <c r="AL214" s="409"/>
      <c r="AM214" s="409"/>
      <c r="AN214" s="409"/>
      <c r="AO214" s="409"/>
      <c r="AP214" s="409"/>
      <c r="AR214" s="431"/>
    </row>
    <row r="215" spans="1:44" hidden="1">
      <c r="A215" s="452" t="s">
        <v>57</v>
      </c>
      <c r="B215" s="452"/>
      <c r="C215" s="480">
        <f>C284+C318+C249</f>
        <v>64148.300000000723</v>
      </c>
      <c r="D215" s="463">
        <f>'[7]Rate Design Work eff 9-15-17'!D214</f>
        <v>14.54</v>
      </c>
      <c r="E215" s="484"/>
      <c r="F215" s="428">
        <f>F284+F318+F249</f>
        <v>932716</v>
      </c>
      <c r="G215" s="463">
        <f>$G$174</f>
        <v>14.89</v>
      </c>
      <c r="H215" s="484"/>
      <c r="I215" s="428">
        <f>I284+I318+I249</f>
        <v>955168</v>
      </c>
      <c r="J215" s="428"/>
      <c r="K215" s="463">
        <f>$K$174</f>
        <v>14.54</v>
      </c>
      <c r="L215" s="484"/>
      <c r="M215" s="428">
        <f>M284+M318+M249</f>
        <v>932716</v>
      </c>
      <c r="N215" s="428"/>
      <c r="O215" s="463" t="str">
        <f>$O$174</f>
        <v xml:space="preserve"> </v>
      </c>
      <c r="P215" s="484"/>
      <c r="Q215" s="428">
        <f>Q284+Q318+Q249</f>
        <v>0</v>
      </c>
      <c r="R215" s="428"/>
      <c r="S215" s="463" t="str">
        <f>$S$174</f>
        <v xml:space="preserve"> </v>
      </c>
      <c r="T215" s="484"/>
      <c r="U215" s="428">
        <f>U284+U318+U249</f>
        <v>0</v>
      </c>
      <c r="V215" s="409"/>
      <c r="W215" s="410"/>
      <c r="X215" s="410"/>
      <c r="Y215" s="410"/>
      <c r="Z215" s="409"/>
      <c r="AA215" s="409"/>
      <c r="AB215" s="409"/>
      <c r="AC215" s="409"/>
      <c r="AD215" s="409"/>
      <c r="AE215" s="409"/>
      <c r="AF215" s="409"/>
      <c r="AG215" s="409"/>
      <c r="AH215" s="409"/>
      <c r="AI215" s="409"/>
      <c r="AJ215" s="409"/>
      <c r="AK215" s="409"/>
      <c r="AL215" s="409"/>
      <c r="AM215" s="409"/>
      <c r="AN215" s="409"/>
      <c r="AO215" s="409"/>
      <c r="AP215" s="409"/>
      <c r="AR215" s="431"/>
    </row>
    <row r="216" spans="1:44" hidden="1">
      <c r="A216" s="452" t="s">
        <v>58</v>
      </c>
      <c r="B216" s="452"/>
      <c r="C216" s="480">
        <f>C285+C319+C250</f>
        <v>1035367</v>
      </c>
      <c r="D216" s="463">
        <f>'[7]Rate Design Work eff 9-15-17'!D215</f>
        <v>1.02</v>
      </c>
      <c r="E216" s="484"/>
      <c r="F216" s="428">
        <f>F285+F319+F250</f>
        <v>1056074</v>
      </c>
      <c r="G216" s="463">
        <f>$G$175</f>
        <v>1.04</v>
      </c>
      <c r="H216" s="484"/>
      <c r="I216" s="428">
        <f>I285+I319+I250</f>
        <v>1076781</v>
      </c>
      <c r="J216" s="428"/>
      <c r="K216" s="463">
        <f>$K$175</f>
        <v>1.02</v>
      </c>
      <c r="L216" s="484"/>
      <c r="M216" s="428">
        <f>M285+M319+M250</f>
        <v>1056074</v>
      </c>
      <c r="N216" s="428"/>
      <c r="O216" s="463" t="str">
        <f>$O$175</f>
        <v xml:space="preserve"> </v>
      </c>
      <c r="P216" s="484"/>
      <c r="Q216" s="428">
        <f>Q285+Q319+Q250</f>
        <v>0</v>
      </c>
      <c r="R216" s="428"/>
      <c r="S216" s="463" t="str">
        <f>$S$175</f>
        <v xml:space="preserve"> </v>
      </c>
      <c r="T216" s="484"/>
      <c r="U216" s="428">
        <f>U285+U319+U250</f>
        <v>0</v>
      </c>
      <c r="V216" s="409"/>
      <c r="W216" s="410"/>
      <c r="X216" s="410"/>
      <c r="Y216" s="410"/>
      <c r="Z216" s="409"/>
      <c r="AA216" s="409"/>
      <c r="AB216" s="409"/>
      <c r="AC216" s="409"/>
      <c r="AD216" s="409"/>
      <c r="AE216" s="409"/>
      <c r="AF216" s="409"/>
      <c r="AG216" s="409"/>
      <c r="AH216" s="409"/>
      <c r="AI216" s="409"/>
      <c r="AJ216" s="409"/>
      <c r="AK216" s="409"/>
      <c r="AL216" s="409"/>
      <c r="AM216" s="409"/>
      <c r="AN216" s="409"/>
      <c r="AO216" s="409"/>
      <c r="AP216" s="409"/>
      <c r="AR216" s="431"/>
    </row>
    <row r="217" spans="1:44" hidden="1">
      <c r="A217" s="452" t="s">
        <v>60</v>
      </c>
      <c r="B217" s="452"/>
      <c r="C217" s="480">
        <f>SUM(C214:C215)</f>
        <v>226124.03333332003</v>
      </c>
      <c r="D217" s="463"/>
      <c r="E217" s="482"/>
      <c r="F217" s="428"/>
      <c r="G217" s="463"/>
      <c r="H217" s="482"/>
      <c r="I217" s="428"/>
      <c r="J217" s="428"/>
      <c r="K217" s="463"/>
      <c r="L217" s="482"/>
      <c r="M217" s="428"/>
      <c r="N217" s="428"/>
      <c r="O217" s="463"/>
      <c r="P217" s="482"/>
      <c r="Q217" s="428"/>
      <c r="R217" s="428"/>
      <c r="S217" s="463"/>
      <c r="T217" s="482"/>
      <c r="U217" s="428"/>
      <c r="V217" s="409"/>
      <c r="W217" s="410"/>
      <c r="X217" s="410"/>
      <c r="Y217" s="410"/>
      <c r="Z217" s="409"/>
      <c r="AA217" s="409"/>
      <c r="AB217" s="409"/>
      <c r="AC217" s="409"/>
      <c r="AD217" s="409"/>
      <c r="AE217" s="409"/>
      <c r="AF217" s="409"/>
      <c r="AG217" s="409"/>
      <c r="AH217" s="409"/>
      <c r="AI217" s="409"/>
      <c r="AJ217" s="409"/>
      <c r="AK217" s="409"/>
      <c r="AL217" s="409"/>
      <c r="AM217" s="409"/>
      <c r="AN217" s="409"/>
      <c r="AO217" s="409"/>
      <c r="AP217" s="409"/>
      <c r="AR217" s="431"/>
    </row>
    <row r="218" spans="1:44" hidden="1">
      <c r="A218" s="452" t="s">
        <v>61</v>
      </c>
      <c r="B218" s="452"/>
      <c r="C218" s="480">
        <f>C287+C321+C252</f>
        <v>835989</v>
      </c>
      <c r="D218" s="495">
        <f>'[7]Rate Design Work eff 9-15-17'!D217</f>
        <v>3.7</v>
      </c>
      <c r="E218" s="482"/>
      <c r="F218" s="428">
        <f>F287+F321+F252</f>
        <v>3093159</v>
      </c>
      <c r="G218" s="495">
        <f>$G$178</f>
        <v>3.8</v>
      </c>
      <c r="H218" s="482"/>
      <c r="I218" s="428">
        <f>I287+I321+I252</f>
        <v>3176757</v>
      </c>
      <c r="J218" s="428"/>
      <c r="K218" s="495" t="e">
        <f>$K$178</f>
        <v>#REF!</v>
      </c>
      <c r="L218" s="482"/>
      <c r="M218" s="428" t="e">
        <f>M287+M321+M252</f>
        <v>#REF!</v>
      </c>
      <c r="N218" s="428"/>
      <c r="O218" s="495" t="e">
        <f>$O$178</f>
        <v>#DIV/0!</v>
      </c>
      <c r="P218" s="482"/>
      <c r="Q218" s="428" t="e">
        <f>Q287+Q321+Q252</f>
        <v>#DIV/0!</v>
      </c>
      <c r="R218" s="428"/>
      <c r="S218" s="495" t="e">
        <f>$S$178</f>
        <v>#DIV/0!</v>
      </c>
      <c r="T218" s="482"/>
      <c r="U218" s="428" t="e">
        <f>U287+U321+U252</f>
        <v>#DIV/0!</v>
      </c>
      <c r="V218" s="409"/>
      <c r="W218" s="410"/>
      <c r="X218" s="410"/>
      <c r="Y218" s="410"/>
      <c r="Z218" s="409"/>
      <c r="AA218" s="409"/>
      <c r="AB218" s="409"/>
      <c r="AC218" s="409"/>
      <c r="AD218" s="409"/>
      <c r="AE218" s="409"/>
      <c r="AF218" s="409"/>
      <c r="AG218" s="409"/>
      <c r="AH218" s="409"/>
      <c r="AI218" s="409"/>
      <c r="AJ218" s="409"/>
      <c r="AK218" s="409"/>
      <c r="AL218" s="409"/>
      <c r="AM218" s="409"/>
      <c r="AN218" s="409"/>
      <c r="AO218" s="409"/>
      <c r="AP218" s="409"/>
      <c r="AR218" s="431"/>
    </row>
    <row r="219" spans="1:44" hidden="1">
      <c r="A219" s="452" t="s">
        <v>62</v>
      </c>
      <c r="B219" s="452"/>
      <c r="C219" s="480">
        <f>C288+C322+C253</f>
        <v>129554839.11787954</v>
      </c>
      <c r="D219" s="464">
        <f>'[7]Rate Design Work eff 9-15-17'!D218</f>
        <v>10.628</v>
      </c>
      <c r="E219" s="482" t="s">
        <v>15</v>
      </c>
      <c r="F219" s="428">
        <f>F288+F322+F253</f>
        <v>13769088</v>
      </c>
      <c r="G219" s="464">
        <f>$G$179</f>
        <v>10.878</v>
      </c>
      <c r="H219" s="482" t="s">
        <v>15</v>
      </c>
      <c r="I219" s="428">
        <f>I288+I322+I253</f>
        <v>14092976</v>
      </c>
      <c r="J219" s="428"/>
      <c r="K219" s="464" t="e">
        <f>$K$179</f>
        <v>#REF!</v>
      </c>
      <c r="L219" s="482" t="s">
        <v>15</v>
      </c>
      <c r="M219" s="428" t="e">
        <f>M288+M322+M253</f>
        <v>#REF!</v>
      </c>
      <c r="N219" s="428"/>
      <c r="O219" s="464" t="e">
        <f>$O$179</f>
        <v>#DIV/0!</v>
      </c>
      <c r="P219" s="482" t="s">
        <v>15</v>
      </c>
      <c r="Q219" s="428" t="e">
        <f>Q288+Q322+Q253</f>
        <v>#DIV/0!</v>
      </c>
      <c r="R219" s="428"/>
      <c r="S219" s="464" t="e">
        <f>$S$179</f>
        <v>#DIV/0!</v>
      </c>
      <c r="T219" s="482" t="s">
        <v>15</v>
      </c>
      <c r="U219" s="428" t="e">
        <f>U288+U322+U253</f>
        <v>#DIV/0!</v>
      </c>
      <c r="V219" s="409"/>
      <c r="W219" s="410"/>
      <c r="X219" s="410"/>
      <c r="Y219" s="410"/>
      <c r="Z219" s="409"/>
      <c r="AA219" s="409"/>
      <c r="AB219" s="409"/>
      <c r="AC219" s="409"/>
      <c r="AD219" s="409"/>
      <c r="AE219" s="409"/>
      <c r="AF219" s="409"/>
      <c r="AG219" s="409"/>
      <c r="AH219" s="409"/>
      <c r="AI219" s="409"/>
      <c r="AJ219" s="409"/>
      <c r="AK219" s="409"/>
      <c r="AL219" s="409"/>
      <c r="AM219" s="409"/>
      <c r="AN219" s="409"/>
      <c r="AO219" s="409"/>
      <c r="AP219" s="409"/>
      <c r="AR219" s="431"/>
    </row>
    <row r="220" spans="1:44" hidden="1">
      <c r="A220" s="452" t="s">
        <v>63</v>
      </c>
      <c r="B220" s="452"/>
      <c r="C220" s="480">
        <f>C289+C323+C254</f>
        <v>281305509.69846565</v>
      </c>
      <c r="D220" s="464">
        <f>'[7]Rate Design Work eff 9-15-17'!D219</f>
        <v>7.3410000000000002</v>
      </c>
      <c r="E220" s="482" t="s">
        <v>15</v>
      </c>
      <c r="F220" s="428">
        <f>F289+F323+F254</f>
        <v>20650637</v>
      </c>
      <c r="G220" s="464">
        <f>$G$180</f>
        <v>7.5140000000000002</v>
      </c>
      <c r="H220" s="482" t="s">
        <v>15</v>
      </c>
      <c r="I220" s="428">
        <f>I289+I323+I254</f>
        <v>21137296</v>
      </c>
      <c r="J220" s="428"/>
      <c r="K220" s="464" t="e">
        <f>$K$180</f>
        <v>#REF!</v>
      </c>
      <c r="L220" s="482" t="s">
        <v>15</v>
      </c>
      <c r="M220" s="428" t="e">
        <f>M289+M323+M254</f>
        <v>#REF!</v>
      </c>
      <c r="N220" s="428"/>
      <c r="O220" s="464" t="e">
        <f>$O$180</f>
        <v>#DIV/0!</v>
      </c>
      <c r="P220" s="482" t="s">
        <v>15</v>
      </c>
      <c r="Q220" s="428" t="e">
        <f>Q289+Q323+Q254</f>
        <v>#DIV/0!</v>
      </c>
      <c r="R220" s="428"/>
      <c r="S220" s="464" t="e">
        <f>$S$180</f>
        <v>#DIV/0!</v>
      </c>
      <c r="T220" s="482" t="s">
        <v>15</v>
      </c>
      <c r="U220" s="428" t="e">
        <f>U289+U323+U254</f>
        <v>#DIV/0!</v>
      </c>
      <c r="V220" s="409"/>
      <c r="W220" s="410"/>
      <c r="X220" s="410"/>
      <c r="Y220" s="410"/>
      <c r="Z220" s="409"/>
      <c r="AA220" s="409"/>
      <c r="AB220" s="409"/>
      <c r="AC220" s="409"/>
      <c r="AD220" s="409"/>
      <c r="AE220" s="409"/>
      <c r="AF220" s="409"/>
      <c r="AG220" s="409"/>
      <c r="AH220" s="409"/>
      <c r="AI220" s="409"/>
      <c r="AJ220" s="409"/>
      <c r="AK220" s="409"/>
      <c r="AL220" s="409"/>
      <c r="AM220" s="409"/>
      <c r="AN220" s="409"/>
      <c r="AO220" s="409"/>
      <c r="AP220" s="409"/>
      <c r="AR220" s="431"/>
    </row>
    <row r="221" spans="1:44" hidden="1">
      <c r="A221" s="452" t="s">
        <v>64</v>
      </c>
      <c r="B221" s="452"/>
      <c r="C221" s="480">
        <f>C290+C324+C255</f>
        <v>119991272.36558694</v>
      </c>
      <c r="D221" s="464">
        <f>'[7]Rate Design Work eff 9-15-17'!D220</f>
        <v>6.3240000000000007</v>
      </c>
      <c r="E221" s="482" t="s">
        <v>15</v>
      </c>
      <c r="F221" s="428">
        <f>F290+F324+F255</f>
        <v>7588248</v>
      </c>
      <c r="G221" s="464">
        <f>$G$181</f>
        <v>6.4720000000000004</v>
      </c>
      <c r="H221" s="482" t="s">
        <v>15</v>
      </c>
      <c r="I221" s="428">
        <f>I290+I324+I255</f>
        <v>7765836</v>
      </c>
      <c r="J221" s="428"/>
      <c r="K221" s="464" t="e">
        <f>$K$181</f>
        <v>#REF!</v>
      </c>
      <c r="L221" s="482" t="s">
        <v>15</v>
      </c>
      <c r="M221" s="428" t="e">
        <f>M290+M324+M255</f>
        <v>#REF!</v>
      </c>
      <c r="N221" s="428"/>
      <c r="O221" s="464" t="e">
        <f>$O$181</f>
        <v>#DIV/0!</v>
      </c>
      <c r="P221" s="482" t="s">
        <v>15</v>
      </c>
      <c r="Q221" s="428" t="e">
        <f>Q290+Q324+Q255</f>
        <v>#DIV/0!</v>
      </c>
      <c r="R221" s="428"/>
      <c r="S221" s="464" t="e">
        <f>$S$181</f>
        <v>#DIV/0!</v>
      </c>
      <c r="T221" s="482" t="s">
        <v>15</v>
      </c>
      <c r="U221" s="428" t="e">
        <f>U290+U324+U255</f>
        <v>#DIV/0!</v>
      </c>
      <c r="V221" s="409"/>
      <c r="W221" s="410"/>
      <c r="X221" s="410"/>
      <c r="Y221" s="410"/>
      <c r="Z221" s="409"/>
      <c r="AA221" s="409"/>
      <c r="AB221" s="409"/>
      <c r="AC221" s="409"/>
      <c r="AD221" s="409"/>
      <c r="AE221" s="409"/>
      <c r="AF221" s="409"/>
      <c r="AG221" s="409"/>
      <c r="AH221" s="409"/>
      <c r="AI221" s="409"/>
      <c r="AJ221" s="409"/>
      <c r="AK221" s="409"/>
      <c r="AL221" s="409"/>
      <c r="AM221" s="409"/>
      <c r="AN221" s="409"/>
      <c r="AO221" s="409"/>
      <c r="AP221" s="409"/>
      <c r="AR221" s="431"/>
    </row>
    <row r="222" spans="1:44" hidden="1">
      <c r="A222" s="452" t="s">
        <v>65</v>
      </c>
      <c r="B222" s="452"/>
      <c r="C222" s="480">
        <f>C291+C325+C256</f>
        <v>120876.56666666651</v>
      </c>
      <c r="D222" s="488">
        <f>'[7]Rate Design Work eff 9-15-17'!D221</f>
        <v>57</v>
      </c>
      <c r="E222" s="482" t="s">
        <v>15</v>
      </c>
      <c r="F222" s="428">
        <f>F291+F325+F256</f>
        <v>68900</v>
      </c>
      <c r="G222" s="488">
        <f>$G$182</f>
        <v>58</v>
      </c>
      <c r="H222" s="482" t="s">
        <v>15</v>
      </c>
      <c r="I222" s="428">
        <f>I291+I325+I256</f>
        <v>70109</v>
      </c>
      <c r="J222" s="428"/>
      <c r="K222" s="488" t="str">
        <f>$K$182</f>
        <v xml:space="preserve"> </v>
      </c>
      <c r="L222" s="482" t="s">
        <v>15</v>
      </c>
      <c r="M222" s="428">
        <f>M291+M325+M256</f>
        <v>0</v>
      </c>
      <c r="N222" s="428"/>
      <c r="O222" s="488" t="e">
        <f>$O$182</f>
        <v>#DIV/0!</v>
      </c>
      <c r="P222" s="482" t="s">
        <v>15</v>
      </c>
      <c r="Q222" s="428" t="e">
        <f>Q291+Q325+Q256</f>
        <v>#DIV/0!</v>
      </c>
      <c r="R222" s="428"/>
      <c r="S222" s="488" t="e">
        <f>$S$182</f>
        <v>#DIV/0!</v>
      </c>
      <c r="T222" s="482" t="s">
        <v>15</v>
      </c>
      <c r="U222" s="428" t="e">
        <f>U291+U325+U256</f>
        <v>#DIV/0!</v>
      </c>
      <c r="V222" s="409"/>
      <c r="W222" s="410"/>
      <c r="X222" s="410"/>
      <c r="Y222" s="410"/>
      <c r="Z222" s="409"/>
      <c r="AA222" s="409"/>
      <c r="AB222" s="409"/>
      <c r="AC222" s="409"/>
      <c r="AD222" s="409"/>
      <c r="AE222" s="409"/>
      <c r="AF222" s="409"/>
      <c r="AG222" s="409"/>
      <c r="AH222" s="409"/>
      <c r="AI222" s="409"/>
      <c r="AJ222" s="409"/>
      <c r="AK222" s="409"/>
      <c r="AL222" s="409"/>
      <c r="AM222" s="409"/>
      <c r="AN222" s="409"/>
      <c r="AO222" s="409"/>
      <c r="AP222" s="409"/>
      <c r="AR222" s="431"/>
    </row>
    <row r="223" spans="1:44" s="26" customFormat="1" hidden="1">
      <c r="A223" s="25" t="s">
        <v>66</v>
      </c>
      <c r="C223" s="113">
        <f>C219</f>
        <v>129554839.11787954</v>
      </c>
      <c r="D223" s="24">
        <f>'[7]Rate Design Work eff 9-15-17'!D222</f>
        <v>0</v>
      </c>
      <c r="E223" s="28"/>
      <c r="F223" s="29"/>
      <c r="G223" s="30">
        <f>G183</f>
        <v>0</v>
      </c>
      <c r="H223" s="114" t="s">
        <v>15</v>
      </c>
      <c r="I223" s="29">
        <f>I257+I292+I326</f>
        <v>0</v>
      </c>
      <c r="J223" s="29"/>
      <c r="K223" s="30" t="str">
        <f>K183</f>
        <v xml:space="preserve"> </v>
      </c>
      <c r="L223" s="114" t="s">
        <v>15</v>
      </c>
      <c r="M223" s="29">
        <f>M257+M292+M326</f>
        <v>0</v>
      </c>
      <c r="N223" s="29"/>
      <c r="O223" s="30" t="str">
        <f>O183</f>
        <v xml:space="preserve"> </v>
      </c>
      <c r="P223" s="114" t="s">
        <v>15</v>
      </c>
      <c r="Q223" s="29">
        <f>Q257+Q292+Q326</f>
        <v>0</v>
      </c>
      <c r="R223" s="29"/>
      <c r="S223" s="30">
        <f>S183</f>
        <v>0</v>
      </c>
      <c r="T223" s="114" t="s">
        <v>15</v>
      </c>
      <c r="U223" s="29">
        <f>U257+U292+U326</f>
        <v>0</v>
      </c>
      <c r="W223" s="22"/>
      <c r="Z223" s="33"/>
      <c r="AA223" s="33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R223" s="32"/>
    </row>
    <row r="224" spans="1:44" s="26" customFormat="1" hidden="1">
      <c r="A224" s="25" t="s">
        <v>67</v>
      </c>
      <c r="C224" s="113">
        <f t="shared" ref="C224:C225" si="31">C220</f>
        <v>281305509.69846565</v>
      </c>
      <c r="D224" s="24">
        <f>'[7]Rate Design Work eff 9-15-17'!D223</f>
        <v>0</v>
      </c>
      <c r="E224" s="28"/>
      <c r="F224" s="29"/>
      <c r="G224" s="30">
        <f>G184</f>
        <v>0</v>
      </c>
      <c r="H224" s="114" t="s">
        <v>15</v>
      </c>
      <c r="I224" s="29">
        <f t="shared" ref="I224:I225" si="32">I258+I293+I327</f>
        <v>0</v>
      </c>
      <c r="J224" s="29"/>
      <c r="K224" s="30" t="str">
        <f>K184</f>
        <v xml:space="preserve"> </v>
      </c>
      <c r="L224" s="114" t="s">
        <v>15</v>
      </c>
      <c r="M224" s="29">
        <f t="shared" ref="M224:M225" si="33">M258+M293+M327</f>
        <v>0</v>
      </c>
      <c r="N224" s="29"/>
      <c r="O224" s="30" t="str">
        <f>O184</f>
        <v xml:space="preserve"> </v>
      </c>
      <c r="P224" s="114" t="s">
        <v>15</v>
      </c>
      <c r="Q224" s="29">
        <f t="shared" ref="Q224:Q225" si="34">Q258+Q293+Q327</f>
        <v>0</v>
      </c>
      <c r="R224" s="29"/>
      <c r="S224" s="30">
        <f>S184</f>
        <v>0</v>
      </c>
      <c r="T224" s="114" t="s">
        <v>15</v>
      </c>
      <c r="U224" s="29">
        <f t="shared" ref="U224:U225" si="35">U258+U293+U327</f>
        <v>0</v>
      </c>
      <c r="W224" s="22"/>
      <c r="Z224" s="33"/>
      <c r="AA224" s="33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R224" s="32"/>
    </row>
    <row r="225" spans="1:44" s="26" customFormat="1" hidden="1">
      <c r="A225" s="25" t="s">
        <v>68</v>
      </c>
      <c r="C225" s="113">
        <f t="shared" si="31"/>
        <v>119991272.36558694</v>
      </c>
      <c r="D225" s="24">
        <f>'[7]Rate Design Work eff 9-15-17'!D224</f>
        <v>0</v>
      </c>
      <c r="E225" s="28"/>
      <c r="F225" s="29"/>
      <c r="G225" s="30">
        <f>G185</f>
        <v>0</v>
      </c>
      <c r="H225" s="114" t="s">
        <v>15</v>
      </c>
      <c r="I225" s="29">
        <f t="shared" si="32"/>
        <v>0</v>
      </c>
      <c r="J225" s="29"/>
      <c r="K225" s="30" t="str">
        <f>K185</f>
        <v xml:space="preserve"> </v>
      </c>
      <c r="L225" s="114" t="s">
        <v>15</v>
      </c>
      <c r="M225" s="29">
        <f t="shared" si="33"/>
        <v>0</v>
      </c>
      <c r="N225" s="29"/>
      <c r="O225" s="30" t="str">
        <f>O185</f>
        <v xml:space="preserve"> </v>
      </c>
      <c r="P225" s="114" t="s">
        <v>15</v>
      </c>
      <c r="Q225" s="29">
        <f t="shared" si="34"/>
        <v>0</v>
      </c>
      <c r="R225" s="29"/>
      <c r="S225" s="30">
        <f>S185</f>
        <v>0</v>
      </c>
      <c r="T225" s="114" t="s">
        <v>15</v>
      </c>
      <c r="U225" s="29">
        <f t="shared" si="35"/>
        <v>0</v>
      </c>
      <c r="W225" s="22" t="s">
        <v>14</v>
      </c>
      <c r="Z225" s="33"/>
      <c r="AA225" s="33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R225" s="32"/>
    </row>
    <row r="226" spans="1:44" hidden="1">
      <c r="A226" s="489" t="s">
        <v>72</v>
      </c>
      <c r="B226" s="452"/>
      <c r="C226" s="480"/>
      <c r="D226" s="490">
        <f>'[7]Rate Design Work eff 9-15-17'!D225</f>
        <v>-0.01</v>
      </c>
      <c r="E226" s="482"/>
      <c r="F226" s="428"/>
      <c r="G226" s="490">
        <v>-0.01</v>
      </c>
      <c r="H226" s="482"/>
      <c r="I226" s="428"/>
      <c r="J226" s="428"/>
      <c r="K226" s="490">
        <v>-0.01</v>
      </c>
      <c r="L226" s="482"/>
      <c r="M226" s="428"/>
      <c r="N226" s="428"/>
      <c r="O226" s="490">
        <v>-0.01</v>
      </c>
      <c r="P226" s="482"/>
      <c r="Q226" s="428"/>
      <c r="R226" s="428"/>
      <c r="S226" s="490">
        <v>-0.01</v>
      </c>
      <c r="T226" s="482"/>
      <c r="U226" s="428"/>
      <c r="V226" s="409"/>
      <c r="W226" s="504" t="s">
        <v>14</v>
      </c>
      <c r="X226" s="410"/>
      <c r="Y226" s="410"/>
      <c r="Z226" s="409"/>
      <c r="AA226" s="409"/>
      <c r="AB226" s="409"/>
      <c r="AC226" s="409"/>
      <c r="AD226" s="409"/>
      <c r="AE226" s="409"/>
      <c r="AF226" s="409"/>
      <c r="AG226" s="409"/>
      <c r="AH226" s="409"/>
      <c r="AI226" s="409"/>
      <c r="AJ226" s="409"/>
      <c r="AK226" s="409"/>
      <c r="AL226" s="409"/>
      <c r="AM226" s="409"/>
      <c r="AN226" s="409"/>
      <c r="AO226" s="409"/>
      <c r="AP226" s="409"/>
      <c r="AR226" s="431"/>
    </row>
    <row r="227" spans="1:44" hidden="1">
      <c r="A227" s="452" t="s">
        <v>56</v>
      </c>
      <c r="B227" s="452"/>
      <c r="C227" s="480">
        <f t="shared" ref="C227:C236" si="36">C296+C330+C261</f>
        <v>74.633333333333297</v>
      </c>
      <c r="D227" s="491">
        <f>'[7]Rate Design Work eff 9-15-17'!D226</f>
        <v>9.76</v>
      </c>
      <c r="E227" s="492"/>
      <c r="F227" s="428">
        <f t="shared" ref="F227:F236" si="37">F296+F330+F261</f>
        <v>-7</v>
      </c>
      <c r="G227" s="491">
        <f>G214</f>
        <v>9.99</v>
      </c>
      <c r="H227" s="492"/>
      <c r="I227" s="428">
        <f t="shared" ref="I227:I236" si="38">I296+I330+I261</f>
        <v>-7</v>
      </c>
      <c r="J227" s="428"/>
      <c r="K227" s="491">
        <f>K214</f>
        <v>9.76</v>
      </c>
      <c r="L227" s="492"/>
      <c r="M227" s="428">
        <f t="shared" ref="M227:M236" si="39">M296+M330+M261</f>
        <v>-7</v>
      </c>
      <c r="N227" s="428"/>
      <c r="O227" s="491" t="str">
        <f>O214</f>
        <v xml:space="preserve"> </v>
      </c>
      <c r="P227" s="492"/>
      <c r="Q227" s="428">
        <f t="shared" ref="Q227:Q236" si="40">Q296+Q330+Q261</f>
        <v>0</v>
      </c>
      <c r="R227" s="428"/>
      <c r="S227" s="491" t="str">
        <f>S214</f>
        <v xml:space="preserve"> </v>
      </c>
      <c r="T227" s="492"/>
      <c r="U227" s="428">
        <f t="shared" ref="U227:U236" si="41">U296+U330+U261</f>
        <v>0</v>
      </c>
      <c r="V227" s="409"/>
      <c r="W227" s="410"/>
      <c r="X227" s="410"/>
      <c r="Y227" s="410"/>
      <c r="Z227" s="409"/>
      <c r="AA227" s="409"/>
      <c r="AB227" s="409"/>
      <c r="AC227" s="409"/>
      <c r="AD227" s="409"/>
      <c r="AE227" s="409"/>
      <c r="AF227" s="409"/>
      <c r="AG227" s="409"/>
      <c r="AH227" s="409"/>
      <c r="AI227" s="409"/>
      <c r="AJ227" s="409"/>
      <c r="AK227" s="409"/>
      <c r="AL227" s="409"/>
      <c r="AM227" s="409"/>
      <c r="AN227" s="409"/>
      <c r="AO227" s="409"/>
      <c r="AP227" s="409"/>
      <c r="AR227" s="431"/>
    </row>
    <row r="228" spans="1:44" hidden="1">
      <c r="A228" s="452" t="s">
        <v>57</v>
      </c>
      <c r="B228" s="452"/>
      <c r="C228" s="480">
        <f t="shared" si="36"/>
        <v>88.799999999999983</v>
      </c>
      <c r="D228" s="491">
        <f>'[7]Rate Design Work eff 9-15-17'!D227</f>
        <v>14.54</v>
      </c>
      <c r="E228" s="492"/>
      <c r="F228" s="428">
        <f t="shared" si="37"/>
        <v>-12</v>
      </c>
      <c r="G228" s="491">
        <f>G215</f>
        <v>14.89</v>
      </c>
      <c r="H228" s="492"/>
      <c r="I228" s="428">
        <f t="shared" si="38"/>
        <v>-13</v>
      </c>
      <c r="J228" s="428"/>
      <c r="K228" s="491">
        <f>K215</f>
        <v>14.54</v>
      </c>
      <c r="L228" s="492"/>
      <c r="M228" s="428">
        <f t="shared" si="39"/>
        <v>-12</v>
      </c>
      <c r="N228" s="428"/>
      <c r="O228" s="491" t="str">
        <f>O215</f>
        <v xml:space="preserve"> </v>
      </c>
      <c r="P228" s="492"/>
      <c r="Q228" s="428">
        <f t="shared" si="40"/>
        <v>0</v>
      </c>
      <c r="R228" s="428"/>
      <c r="S228" s="491" t="str">
        <f>S215</f>
        <v xml:space="preserve"> </v>
      </c>
      <c r="T228" s="492"/>
      <c r="U228" s="428">
        <f t="shared" si="41"/>
        <v>0</v>
      </c>
      <c r="V228" s="409"/>
      <c r="W228" s="410"/>
      <c r="X228" s="410"/>
      <c r="Y228" s="410"/>
      <c r="Z228" s="409"/>
      <c r="AA228" s="409"/>
      <c r="AB228" s="409"/>
      <c r="AC228" s="409"/>
      <c r="AD228" s="409"/>
      <c r="AE228" s="409"/>
      <c r="AF228" s="409"/>
      <c r="AG228" s="409"/>
      <c r="AH228" s="409"/>
      <c r="AI228" s="409"/>
      <c r="AJ228" s="409"/>
      <c r="AK228" s="409"/>
      <c r="AL228" s="409"/>
      <c r="AM228" s="409"/>
      <c r="AN228" s="409"/>
      <c r="AO228" s="409"/>
      <c r="AP228" s="409"/>
      <c r="AR228" s="431"/>
    </row>
    <row r="229" spans="1:44" hidden="1">
      <c r="A229" s="452" t="s">
        <v>73</v>
      </c>
      <c r="B229" s="452"/>
      <c r="C229" s="480">
        <f t="shared" si="36"/>
        <v>2161</v>
      </c>
      <c r="D229" s="491">
        <f>'[7]Rate Design Work eff 9-15-17'!D228</f>
        <v>1.02</v>
      </c>
      <c r="E229" s="492"/>
      <c r="F229" s="428">
        <f t="shared" si="37"/>
        <v>-23</v>
      </c>
      <c r="G229" s="491">
        <f>G216</f>
        <v>1.04</v>
      </c>
      <c r="H229" s="492"/>
      <c r="I229" s="428">
        <f t="shared" si="38"/>
        <v>-23</v>
      </c>
      <c r="J229" s="428"/>
      <c r="K229" s="491">
        <f>K216</f>
        <v>1.02</v>
      </c>
      <c r="L229" s="492"/>
      <c r="M229" s="428">
        <f t="shared" si="39"/>
        <v>-23</v>
      </c>
      <c r="N229" s="428"/>
      <c r="O229" s="491" t="str">
        <f>O216</f>
        <v xml:space="preserve"> </v>
      </c>
      <c r="P229" s="492"/>
      <c r="Q229" s="428">
        <f t="shared" si="40"/>
        <v>0</v>
      </c>
      <c r="R229" s="428"/>
      <c r="S229" s="491" t="str">
        <f>S216</f>
        <v xml:space="preserve"> </v>
      </c>
      <c r="T229" s="492"/>
      <c r="U229" s="428">
        <f t="shared" si="41"/>
        <v>0</v>
      </c>
      <c r="V229" s="409"/>
      <c r="W229" s="410"/>
      <c r="X229" s="410"/>
      <c r="Y229" s="410"/>
      <c r="Z229" s="409"/>
      <c r="AA229" s="409"/>
      <c r="AB229" s="409"/>
      <c r="AC229" s="409"/>
      <c r="AD229" s="409"/>
      <c r="AE229" s="409"/>
      <c r="AF229" s="409"/>
      <c r="AG229" s="409"/>
      <c r="AH229" s="409"/>
      <c r="AI229" s="409"/>
      <c r="AJ229" s="409"/>
      <c r="AK229" s="409"/>
      <c r="AL229" s="409"/>
      <c r="AM229" s="409"/>
      <c r="AN229" s="409"/>
      <c r="AO229" s="409"/>
      <c r="AP229" s="409"/>
      <c r="AR229" s="431"/>
    </row>
    <row r="230" spans="1:44" hidden="1">
      <c r="A230" s="452" t="s">
        <v>74</v>
      </c>
      <c r="B230" s="452"/>
      <c r="C230" s="480">
        <f t="shared" si="36"/>
        <v>1487</v>
      </c>
      <c r="D230" s="491">
        <f>'[7]Rate Design Work eff 9-15-17'!D229</f>
        <v>3.7</v>
      </c>
      <c r="E230" s="482"/>
      <c r="F230" s="428">
        <f t="shared" si="37"/>
        <v>-55</v>
      </c>
      <c r="G230" s="491">
        <f>G218</f>
        <v>3.8</v>
      </c>
      <c r="H230" s="482"/>
      <c r="I230" s="428">
        <f t="shared" si="38"/>
        <v>-56</v>
      </c>
      <c r="J230" s="428"/>
      <c r="K230" s="491" t="e">
        <f>K218</f>
        <v>#REF!</v>
      </c>
      <c r="L230" s="482"/>
      <c r="M230" s="428" t="e">
        <f t="shared" si="39"/>
        <v>#REF!</v>
      </c>
      <c r="N230" s="428"/>
      <c r="O230" s="491" t="e">
        <f>O218</f>
        <v>#DIV/0!</v>
      </c>
      <c r="P230" s="482"/>
      <c r="Q230" s="428" t="e">
        <f t="shared" si="40"/>
        <v>#DIV/0!</v>
      </c>
      <c r="R230" s="428"/>
      <c r="S230" s="491" t="e">
        <f>S218</f>
        <v>#DIV/0!</v>
      </c>
      <c r="T230" s="482"/>
      <c r="U230" s="428" t="e">
        <f t="shared" si="41"/>
        <v>#DIV/0!</v>
      </c>
      <c r="V230" s="409"/>
      <c r="W230" s="410"/>
      <c r="X230" s="410"/>
      <c r="Y230" s="410"/>
      <c r="Z230" s="409"/>
      <c r="AA230" s="409"/>
      <c r="AB230" s="409"/>
      <c r="AC230" s="409"/>
      <c r="AD230" s="409"/>
      <c r="AE230" s="409"/>
      <c r="AF230" s="409"/>
      <c r="AG230" s="409"/>
      <c r="AH230" s="409"/>
      <c r="AI230" s="409"/>
      <c r="AJ230" s="409"/>
      <c r="AK230" s="409"/>
      <c r="AL230" s="409"/>
      <c r="AM230" s="409"/>
      <c r="AN230" s="409"/>
      <c r="AO230" s="409"/>
      <c r="AP230" s="409"/>
      <c r="AR230" s="431"/>
    </row>
    <row r="231" spans="1:44" hidden="1">
      <c r="A231" s="452" t="s">
        <v>75</v>
      </c>
      <c r="B231" s="452"/>
      <c r="C231" s="480">
        <f t="shared" si="36"/>
        <v>116452.33333333327</v>
      </c>
      <c r="D231" s="493">
        <f>'[7]Rate Design Work eff 9-15-17'!D230</f>
        <v>10.628</v>
      </c>
      <c r="E231" s="482" t="s">
        <v>15</v>
      </c>
      <c r="F231" s="428">
        <f t="shared" si="37"/>
        <v>-123</v>
      </c>
      <c r="G231" s="493">
        <f>G219</f>
        <v>10.878</v>
      </c>
      <c r="H231" s="482" t="s">
        <v>15</v>
      </c>
      <c r="I231" s="428">
        <f t="shared" si="38"/>
        <v>-127</v>
      </c>
      <c r="J231" s="428"/>
      <c r="K231" s="493" t="e">
        <f>K219</f>
        <v>#REF!</v>
      </c>
      <c r="L231" s="482" t="s">
        <v>15</v>
      </c>
      <c r="M231" s="428" t="e">
        <f t="shared" si="39"/>
        <v>#REF!</v>
      </c>
      <c r="N231" s="428"/>
      <c r="O231" s="493" t="e">
        <f>O219</f>
        <v>#DIV/0!</v>
      </c>
      <c r="P231" s="482" t="s">
        <v>15</v>
      </c>
      <c r="Q231" s="428" t="e">
        <f t="shared" si="40"/>
        <v>#DIV/0!</v>
      </c>
      <c r="R231" s="428"/>
      <c r="S231" s="493" t="e">
        <f>S219</f>
        <v>#DIV/0!</v>
      </c>
      <c r="T231" s="482" t="s">
        <v>15</v>
      </c>
      <c r="U231" s="428" t="e">
        <f t="shared" si="41"/>
        <v>#DIV/0!</v>
      </c>
      <c r="V231" s="409"/>
      <c r="W231" s="410"/>
      <c r="X231" s="410"/>
      <c r="Y231" s="410"/>
      <c r="Z231" s="409"/>
      <c r="AA231" s="409"/>
      <c r="AB231" s="409"/>
      <c r="AC231" s="409"/>
      <c r="AD231" s="409"/>
      <c r="AE231" s="409"/>
      <c r="AF231" s="409"/>
      <c r="AG231" s="409"/>
      <c r="AH231" s="409"/>
      <c r="AI231" s="409"/>
      <c r="AJ231" s="409"/>
      <c r="AK231" s="409"/>
      <c r="AL231" s="409"/>
      <c r="AM231" s="409"/>
      <c r="AN231" s="409"/>
      <c r="AO231" s="409"/>
      <c r="AP231" s="409"/>
      <c r="AR231" s="431"/>
    </row>
    <row r="232" spans="1:44" hidden="1">
      <c r="A232" s="452" t="s">
        <v>63</v>
      </c>
      <c r="B232" s="452"/>
      <c r="C232" s="480">
        <f t="shared" si="36"/>
        <v>524872.66666666698</v>
      </c>
      <c r="D232" s="493">
        <f>'[7]Rate Design Work eff 9-15-17'!D231</f>
        <v>7.3410000000000002</v>
      </c>
      <c r="E232" s="482" t="s">
        <v>15</v>
      </c>
      <c r="F232" s="428">
        <f t="shared" si="37"/>
        <v>-385</v>
      </c>
      <c r="G232" s="493">
        <f>G220</f>
        <v>7.5140000000000002</v>
      </c>
      <c r="H232" s="482" t="s">
        <v>15</v>
      </c>
      <c r="I232" s="428">
        <f t="shared" si="38"/>
        <v>-394</v>
      </c>
      <c r="J232" s="428"/>
      <c r="K232" s="493" t="e">
        <f>K220</f>
        <v>#REF!</v>
      </c>
      <c r="L232" s="482" t="s">
        <v>15</v>
      </c>
      <c r="M232" s="428" t="e">
        <f t="shared" si="39"/>
        <v>#REF!</v>
      </c>
      <c r="N232" s="428"/>
      <c r="O232" s="493" t="e">
        <f>O220</f>
        <v>#DIV/0!</v>
      </c>
      <c r="P232" s="482" t="s">
        <v>15</v>
      </c>
      <c r="Q232" s="428" t="e">
        <f t="shared" si="40"/>
        <v>#DIV/0!</v>
      </c>
      <c r="R232" s="428"/>
      <c r="S232" s="493" t="e">
        <f>S220</f>
        <v>#DIV/0!</v>
      </c>
      <c r="T232" s="482" t="s">
        <v>15</v>
      </c>
      <c r="U232" s="428" t="e">
        <f t="shared" si="41"/>
        <v>#DIV/0!</v>
      </c>
      <c r="V232" s="409"/>
      <c r="W232" s="410"/>
      <c r="X232" s="410"/>
      <c r="Y232" s="410"/>
      <c r="Z232" s="409"/>
      <c r="AA232" s="409"/>
      <c r="AB232" s="409"/>
      <c r="AC232" s="409"/>
      <c r="AD232" s="409"/>
      <c r="AE232" s="409"/>
      <c r="AF232" s="409"/>
      <c r="AG232" s="409"/>
      <c r="AH232" s="409"/>
      <c r="AI232" s="409"/>
      <c r="AJ232" s="409"/>
      <c r="AK232" s="409"/>
      <c r="AL232" s="409"/>
      <c r="AM232" s="409"/>
      <c r="AN232" s="409"/>
      <c r="AO232" s="409"/>
      <c r="AP232" s="409"/>
      <c r="AR232" s="431"/>
    </row>
    <row r="233" spans="1:44" hidden="1">
      <c r="A233" s="452" t="s">
        <v>64</v>
      </c>
      <c r="B233" s="452"/>
      <c r="C233" s="480">
        <f t="shared" si="36"/>
        <v>933865</v>
      </c>
      <c r="D233" s="493">
        <f>'[7]Rate Design Work eff 9-15-17'!D232</f>
        <v>6.3240000000000007</v>
      </c>
      <c r="E233" s="482" t="s">
        <v>15</v>
      </c>
      <c r="F233" s="428">
        <f t="shared" si="37"/>
        <v>-591</v>
      </c>
      <c r="G233" s="493">
        <f>G221</f>
        <v>6.4720000000000004</v>
      </c>
      <c r="H233" s="482" t="s">
        <v>15</v>
      </c>
      <c r="I233" s="428">
        <f t="shared" si="38"/>
        <v>-604</v>
      </c>
      <c r="J233" s="428"/>
      <c r="K233" s="493" t="e">
        <f>K221</f>
        <v>#REF!</v>
      </c>
      <c r="L233" s="482" t="s">
        <v>15</v>
      </c>
      <c r="M233" s="428" t="e">
        <f t="shared" si="39"/>
        <v>#REF!</v>
      </c>
      <c r="N233" s="428"/>
      <c r="O233" s="493" t="e">
        <f>O221</f>
        <v>#DIV/0!</v>
      </c>
      <c r="P233" s="482" t="s">
        <v>15</v>
      </c>
      <c r="Q233" s="428" t="e">
        <f t="shared" si="40"/>
        <v>#DIV/0!</v>
      </c>
      <c r="R233" s="428"/>
      <c r="S233" s="493" t="e">
        <f>S221</f>
        <v>#DIV/0!</v>
      </c>
      <c r="T233" s="482" t="s">
        <v>15</v>
      </c>
      <c r="U233" s="428" t="e">
        <f t="shared" si="41"/>
        <v>#DIV/0!</v>
      </c>
      <c r="V233" s="409"/>
      <c r="W233" s="410"/>
      <c r="X233" s="410"/>
      <c r="Y233" s="410"/>
      <c r="Z233" s="409"/>
      <c r="AA233" s="409"/>
      <c r="AB233" s="409"/>
      <c r="AC233" s="409"/>
      <c r="AD233" s="409"/>
      <c r="AE233" s="409"/>
      <c r="AF233" s="409"/>
      <c r="AG233" s="409"/>
      <c r="AH233" s="409"/>
      <c r="AI233" s="409"/>
      <c r="AJ233" s="409"/>
      <c r="AK233" s="409"/>
      <c r="AL233" s="409"/>
      <c r="AM233" s="409"/>
      <c r="AN233" s="409"/>
      <c r="AO233" s="409"/>
      <c r="AP233" s="409"/>
      <c r="AR233" s="431"/>
    </row>
    <row r="234" spans="1:44" hidden="1">
      <c r="A234" s="452" t="s">
        <v>65</v>
      </c>
      <c r="B234" s="452"/>
      <c r="C234" s="480">
        <f t="shared" si="36"/>
        <v>1389.3333333333335</v>
      </c>
      <c r="D234" s="494">
        <f>'[7]Rate Design Work eff 9-15-17'!D233</f>
        <v>57</v>
      </c>
      <c r="E234" s="482" t="s">
        <v>15</v>
      </c>
      <c r="F234" s="428">
        <f t="shared" si="37"/>
        <v>-8</v>
      </c>
      <c r="G234" s="494">
        <f>G222</f>
        <v>58</v>
      </c>
      <c r="H234" s="482" t="s">
        <v>15</v>
      </c>
      <c r="I234" s="428">
        <f t="shared" si="38"/>
        <v>-8</v>
      </c>
      <c r="J234" s="428"/>
      <c r="K234" s="494" t="str">
        <f>K222</f>
        <v xml:space="preserve"> </v>
      </c>
      <c r="L234" s="482" t="s">
        <v>15</v>
      </c>
      <c r="M234" s="428">
        <f t="shared" si="39"/>
        <v>0</v>
      </c>
      <c r="N234" s="428"/>
      <c r="O234" s="494" t="e">
        <f>O222</f>
        <v>#DIV/0!</v>
      </c>
      <c r="P234" s="482" t="s">
        <v>15</v>
      </c>
      <c r="Q234" s="428" t="e">
        <f t="shared" si="40"/>
        <v>#DIV/0!</v>
      </c>
      <c r="R234" s="428"/>
      <c r="S234" s="494" t="e">
        <f>S222</f>
        <v>#DIV/0!</v>
      </c>
      <c r="T234" s="482" t="s">
        <v>15</v>
      </c>
      <c r="U234" s="428" t="e">
        <f t="shared" si="41"/>
        <v>#DIV/0!</v>
      </c>
      <c r="V234" s="409"/>
      <c r="W234" s="410"/>
      <c r="X234" s="410"/>
      <c r="Y234" s="410"/>
      <c r="Z234" s="409"/>
      <c r="AA234" s="409"/>
      <c r="AB234" s="409"/>
      <c r="AC234" s="409"/>
      <c r="AD234" s="409"/>
      <c r="AE234" s="409"/>
      <c r="AF234" s="409"/>
      <c r="AG234" s="409"/>
      <c r="AH234" s="409"/>
      <c r="AI234" s="409"/>
      <c r="AJ234" s="409"/>
      <c r="AK234" s="409"/>
      <c r="AL234" s="409"/>
      <c r="AM234" s="409"/>
      <c r="AN234" s="409"/>
      <c r="AO234" s="409"/>
      <c r="AP234" s="409"/>
      <c r="AR234" s="431"/>
    </row>
    <row r="235" spans="1:44" hidden="1">
      <c r="A235" s="452" t="s">
        <v>76</v>
      </c>
      <c r="B235" s="452"/>
      <c r="C235" s="480">
        <f t="shared" si="36"/>
        <v>130.39999999999998</v>
      </c>
      <c r="D235" s="495">
        <f>'[7]Rate Design Work eff 9-15-17'!D234</f>
        <v>60</v>
      </c>
      <c r="E235" s="482"/>
      <c r="F235" s="428">
        <f t="shared" si="37"/>
        <v>7824</v>
      </c>
      <c r="G235" s="495">
        <f>$G$198</f>
        <v>60</v>
      </c>
      <c r="H235" s="482"/>
      <c r="I235" s="428">
        <f t="shared" si="38"/>
        <v>7824</v>
      </c>
      <c r="J235" s="428"/>
      <c r="K235" s="495">
        <f>$G$198</f>
        <v>60</v>
      </c>
      <c r="L235" s="482"/>
      <c r="M235" s="428">
        <f t="shared" si="39"/>
        <v>0</v>
      </c>
      <c r="N235" s="428"/>
      <c r="O235" s="495" t="e">
        <f>$O$198</f>
        <v>#DIV/0!</v>
      </c>
      <c r="P235" s="482"/>
      <c r="Q235" s="428" t="e">
        <f t="shared" si="40"/>
        <v>#DIV/0!</v>
      </c>
      <c r="R235" s="428"/>
      <c r="S235" s="495" t="e">
        <f>$S$198</f>
        <v>#DIV/0!</v>
      </c>
      <c r="T235" s="482"/>
      <c r="U235" s="428" t="e">
        <f t="shared" si="41"/>
        <v>#DIV/0!</v>
      </c>
      <c r="V235" s="409"/>
      <c r="W235" s="410"/>
      <c r="X235" s="410"/>
      <c r="Y235" s="410"/>
      <c r="Z235" s="409"/>
      <c r="AA235" s="409"/>
      <c r="AB235" s="409"/>
      <c r="AC235" s="409"/>
      <c r="AD235" s="409"/>
      <c r="AE235" s="409"/>
      <c r="AF235" s="409"/>
      <c r="AG235" s="409"/>
      <c r="AH235" s="409"/>
      <c r="AI235" s="409"/>
      <c r="AJ235" s="409"/>
      <c r="AK235" s="409"/>
      <c r="AL235" s="409"/>
      <c r="AM235" s="409"/>
      <c r="AN235" s="409"/>
      <c r="AO235" s="409"/>
      <c r="AP235" s="409"/>
      <c r="AR235" s="431"/>
    </row>
    <row r="236" spans="1:44" hidden="1">
      <c r="A236" s="452" t="s">
        <v>77</v>
      </c>
      <c r="B236" s="452"/>
      <c r="C236" s="480">
        <f t="shared" si="36"/>
        <v>709.3</v>
      </c>
      <c r="D236" s="496">
        <f>'[7]Rate Design Work eff 9-15-17'!D235</f>
        <v>-30</v>
      </c>
      <c r="E236" s="482" t="s">
        <v>15</v>
      </c>
      <c r="F236" s="428">
        <f t="shared" si="37"/>
        <v>-213</v>
      </c>
      <c r="G236" s="496">
        <f>$G$199</f>
        <v>-30</v>
      </c>
      <c r="H236" s="482" t="s">
        <v>15</v>
      </c>
      <c r="I236" s="428">
        <f t="shared" si="38"/>
        <v>-213</v>
      </c>
      <c r="J236" s="428"/>
      <c r="K236" s="496">
        <f>$K$199</f>
        <v>-30</v>
      </c>
      <c r="L236" s="482" t="s">
        <v>15</v>
      </c>
      <c r="M236" s="428">
        <f t="shared" si="39"/>
        <v>-213</v>
      </c>
      <c r="N236" s="428"/>
      <c r="O236" s="496" t="str">
        <f>$O$199</f>
        <v xml:space="preserve"> </v>
      </c>
      <c r="P236" s="482" t="s">
        <v>15</v>
      </c>
      <c r="Q236" s="428">
        <f t="shared" si="40"/>
        <v>0</v>
      </c>
      <c r="R236" s="428"/>
      <c r="S236" s="496" t="str">
        <f>$S$199</f>
        <v xml:space="preserve"> </v>
      </c>
      <c r="T236" s="482" t="s">
        <v>15</v>
      </c>
      <c r="U236" s="428">
        <f t="shared" si="41"/>
        <v>0</v>
      </c>
      <c r="V236" s="409"/>
      <c r="W236" s="410"/>
      <c r="X236" s="410"/>
      <c r="Y236" s="410"/>
      <c r="Z236" s="409"/>
      <c r="AA236" s="409"/>
      <c r="AB236" s="409"/>
      <c r="AC236" s="409"/>
      <c r="AD236" s="409"/>
      <c r="AE236" s="409"/>
      <c r="AF236" s="409"/>
      <c r="AG236" s="409"/>
      <c r="AH236" s="409"/>
      <c r="AI236" s="409"/>
      <c r="AJ236" s="409"/>
      <c r="AK236" s="409"/>
      <c r="AL236" s="409"/>
      <c r="AM236" s="409"/>
      <c r="AN236" s="409"/>
      <c r="AO236" s="409"/>
      <c r="AP236" s="409"/>
      <c r="AR236" s="431"/>
    </row>
    <row r="237" spans="1:44" s="26" customFormat="1" hidden="1">
      <c r="A237" s="25" t="s">
        <v>66</v>
      </c>
      <c r="C237" s="113">
        <f>C231</f>
        <v>116452.33333333327</v>
      </c>
      <c r="D237" s="24">
        <f>'[7]Rate Design Work eff 9-15-17'!D236</f>
        <v>0</v>
      </c>
      <c r="E237" s="28"/>
      <c r="F237" s="29"/>
      <c r="G237" s="30">
        <f>G183</f>
        <v>0</v>
      </c>
      <c r="H237" s="114" t="s">
        <v>15</v>
      </c>
      <c r="I237" s="29">
        <f t="shared" ref="I237:I239" si="42">I271+I306+I340</f>
        <v>0</v>
      </c>
      <c r="J237" s="29"/>
      <c r="K237" s="30" t="str">
        <f>K183</f>
        <v xml:space="preserve"> </v>
      </c>
      <c r="L237" s="114" t="s">
        <v>15</v>
      </c>
      <c r="M237" s="29">
        <f t="shared" ref="M237:M239" si="43">M271+M306+M340</f>
        <v>0</v>
      </c>
      <c r="N237" s="29"/>
      <c r="O237" s="30" t="str">
        <f>O183</f>
        <v xml:space="preserve"> </v>
      </c>
      <c r="P237" s="114" t="s">
        <v>15</v>
      </c>
      <c r="Q237" s="29">
        <f t="shared" ref="Q237:Q239" si="44">Q271+Q306+Q340</f>
        <v>0</v>
      </c>
      <c r="R237" s="29"/>
      <c r="S237" s="30">
        <f>S183</f>
        <v>0</v>
      </c>
      <c r="T237" s="114" t="s">
        <v>15</v>
      </c>
      <c r="U237" s="29">
        <f t="shared" ref="U237:U239" si="45">U271+U306+U340</f>
        <v>0</v>
      </c>
      <c r="W237" s="22"/>
      <c r="Z237" s="33"/>
      <c r="AA237" s="33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R237" s="32"/>
    </row>
    <row r="238" spans="1:44" s="26" customFormat="1" hidden="1">
      <c r="A238" s="25" t="s">
        <v>67</v>
      </c>
      <c r="C238" s="113">
        <f t="shared" ref="C238:C239" si="46">C232</f>
        <v>524872.66666666698</v>
      </c>
      <c r="D238" s="24">
        <f>'[7]Rate Design Work eff 9-15-17'!D237</f>
        <v>0</v>
      </c>
      <c r="E238" s="28"/>
      <c r="F238" s="29"/>
      <c r="G238" s="30">
        <f>G184</f>
        <v>0</v>
      </c>
      <c r="H238" s="114" t="s">
        <v>15</v>
      </c>
      <c r="I238" s="29">
        <f t="shared" si="42"/>
        <v>0</v>
      </c>
      <c r="J238" s="29"/>
      <c r="K238" s="30" t="str">
        <f>K184</f>
        <v xml:space="preserve"> </v>
      </c>
      <c r="L238" s="114" t="s">
        <v>15</v>
      </c>
      <c r="M238" s="29">
        <f t="shared" si="43"/>
        <v>0</v>
      </c>
      <c r="N238" s="29"/>
      <c r="O238" s="30" t="str">
        <f>O184</f>
        <v xml:space="preserve"> </v>
      </c>
      <c r="P238" s="114" t="s">
        <v>15</v>
      </c>
      <c r="Q238" s="29">
        <f t="shared" si="44"/>
        <v>0</v>
      </c>
      <c r="R238" s="29"/>
      <c r="S238" s="30">
        <f>S184</f>
        <v>0</v>
      </c>
      <c r="T238" s="114" t="s">
        <v>15</v>
      </c>
      <c r="U238" s="29">
        <f t="shared" si="45"/>
        <v>0</v>
      </c>
      <c r="W238" s="22"/>
      <c r="Z238" s="33"/>
      <c r="AA238" s="33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R238" s="32"/>
    </row>
    <row r="239" spans="1:44" s="26" customFormat="1" hidden="1">
      <c r="A239" s="25" t="s">
        <v>68</v>
      </c>
      <c r="C239" s="113">
        <f t="shared" si="46"/>
        <v>933865</v>
      </c>
      <c r="D239" s="24">
        <f>'[7]Rate Design Work eff 9-15-17'!D238</f>
        <v>0</v>
      </c>
      <c r="E239" s="28"/>
      <c r="F239" s="29"/>
      <c r="G239" s="30">
        <f>G185</f>
        <v>0</v>
      </c>
      <c r="H239" s="114" t="s">
        <v>15</v>
      </c>
      <c r="I239" s="29">
        <f t="shared" si="42"/>
        <v>0</v>
      </c>
      <c r="J239" s="29"/>
      <c r="K239" s="30" t="str">
        <f>K185</f>
        <v xml:space="preserve"> </v>
      </c>
      <c r="L239" s="114" t="s">
        <v>15</v>
      </c>
      <c r="M239" s="29">
        <f t="shared" si="43"/>
        <v>0</v>
      </c>
      <c r="N239" s="29"/>
      <c r="O239" s="30" t="str">
        <f>O185</f>
        <v xml:space="preserve"> </v>
      </c>
      <c r="P239" s="114" t="s">
        <v>15</v>
      </c>
      <c r="Q239" s="29">
        <f t="shared" si="44"/>
        <v>0</v>
      </c>
      <c r="R239" s="29"/>
      <c r="S239" s="30">
        <f>S185</f>
        <v>0</v>
      </c>
      <c r="T239" s="114" t="s">
        <v>15</v>
      </c>
      <c r="U239" s="29">
        <f t="shared" si="45"/>
        <v>0</v>
      </c>
      <c r="W239" s="22"/>
      <c r="Z239" s="33"/>
      <c r="AA239" s="33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R239" s="32"/>
    </row>
    <row r="240" spans="1:44" hidden="1">
      <c r="A240" s="452" t="s">
        <v>44</v>
      </c>
      <c r="B240" s="427"/>
      <c r="C240" s="480">
        <f t="shared" ref="C240" si="47">C309+C343+C274</f>
        <v>530851621.18193215</v>
      </c>
      <c r="D240" s="488"/>
      <c r="E240" s="482"/>
      <c r="F240" s="428">
        <f t="shared" ref="F240" si="48">F309+F343+F274</f>
        <v>48746112</v>
      </c>
      <c r="G240" s="488"/>
      <c r="H240" s="482"/>
      <c r="I240" s="428">
        <f t="shared" ref="I240" si="49">I309+I343+I274</f>
        <v>49899440</v>
      </c>
      <c r="J240" s="428"/>
      <c r="K240" s="488"/>
      <c r="L240" s="482"/>
      <c r="M240" s="428" t="e">
        <f t="shared" ref="M240" si="50">M309+M343+M274</f>
        <v>#REF!</v>
      </c>
      <c r="N240" s="428"/>
      <c r="O240" s="488"/>
      <c r="P240" s="482"/>
      <c r="Q240" s="428" t="e">
        <f t="shared" ref="Q240" si="51">Q309+Q343+Q274</f>
        <v>#DIV/0!</v>
      </c>
      <c r="R240" s="428"/>
      <c r="S240" s="488"/>
      <c r="T240" s="482"/>
      <c r="U240" s="428" t="e">
        <f t="shared" ref="U240" si="52">U309+U343+U274</f>
        <v>#DIV/0!</v>
      </c>
      <c r="V240" s="409"/>
      <c r="W240" s="410"/>
      <c r="X240" s="410"/>
      <c r="Y240" s="410"/>
      <c r="Z240" s="409"/>
      <c r="AA240" s="409"/>
      <c r="AB240" s="409"/>
      <c r="AC240" s="409"/>
      <c r="AD240" s="409"/>
      <c r="AE240" s="409"/>
      <c r="AF240" s="409"/>
      <c r="AG240" s="409"/>
      <c r="AH240" s="409"/>
      <c r="AI240" s="409"/>
      <c r="AJ240" s="409"/>
      <c r="AK240" s="409"/>
      <c r="AL240" s="409"/>
      <c r="AM240" s="409"/>
      <c r="AN240" s="409"/>
      <c r="AO240" s="409"/>
      <c r="AP240" s="409"/>
      <c r="AR240" s="431"/>
    </row>
    <row r="241" spans="1:44" hidden="1">
      <c r="A241" s="452" t="s">
        <v>18</v>
      </c>
      <c r="B241" s="143"/>
      <c r="C241" s="497">
        <f>C275+C310+C344</f>
        <v>3809581.6993984496</v>
      </c>
      <c r="D241" s="439"/>
      <c r="E241" s="439"/>
      <c r="F241" s="498">
        <f>F275+F310+F344</f>
        <v>396041.247892012</v>
      </c>
      <c r="G241" s="439"/>
      <c r="H241" s="439"/>
      <c r="I241" s="498">
        <f>F241</f>
        <v>396041.247892012</v>
      </c>
      <c r="J241" s="483"/>
      <c r="K241" s="439"/>
      <c r="L241" s="439"/>
      <c r="M241" s="498" t="e">
        <f>M204/I204*I241</f>
        <v>#DIV/0!</v>
      </c>
      <c r="N241" s="483"/>
      <c r="O241" s="439"/>
      <c r="P241" s="439"/>
      <c r="Q241" s="498" t="e">
        <f>Q204/I204*I241</f>
        <v>#DIV/0!</v>
      </c>
      <c r="R241" s="483"/>
      <c r="S241" s="439"/>
      <c r="T241" s="439"/>
      <c r="U241" s="498" t="e">
        <f>U204/I204*I241</f>
        <v>#DIV/0!</v>
      </c>
      <c r="V241" s="49"/>
      <c r="W241" s="48"/>
      <c r="X241" s="410"/>
      <c r="Y241" s="410"/>
      <c r="Z241" s="409"/>
      <c r="AA241" s="409"/>
      <c r="AB241" s="409"/>
      <c r="AC241" s="409"/>
      <c r="AD241" s="409"/>
      <c r="AE241" s="409"/>
      <c r="AF241" s="409"/>
      <c r="AG241" s="409"/>
      <c r="AH241" s="409"/>
      <c r="AI241" s="409"/>
      <c r="AJ241" s="409"/>
      <c r="AK241" s="409"/>
      <c r="AL241" s="409"/>
      <c r="AM241" s="409"/>
      <c r="AN241" s="409"/>
      <c r="AO241" s="409"/>
      <c r="AP241" s="409"/>
      <c r="AR241" s="431"/>
    </row>
    <row r="242" spans="1:44" ht="16.5" hidden="1" thickBot="1">
      <c r="A242" s="452" t="s">
        <v>45</v>
      </c>
      <c r="B242" s="452"/>
      <c r="C242" s="472">
        <f>SUM(C240:C241)</f>
        <v>534661202.88133061</v>
      </c>
      <c r="D242" s="505"/>
      <c r="E242" s="500"/>
      <c r="F242" s="501">
        <f>F240+F241</f>
        <v>49142153.247892015</v>
      </c>
      <c r="G242" s="505"/>
      <c r="H242" s="500"/>
      <c r="I242" s="501">
        <f>I240+I241</f>
        <v>50295481.247892015</v>
      </c>
      <c r="J242" s="483"/>
      <c r="K242" s="505"/>
      <c r="L242" s="500"/>
      <c r="M242" s="501" t="e">
        <f>M240+M241</f>
        <v>#REF!</v>
      </c>
      <c r="N242" s="501"/>
      <c r="O242" s="505"/>
      <c r="P242" s="500"/>
      <c r="Q242" s="501" t="e">
        <f>Q240+Q241</f>
        <v>#DIV/0!</v>
      </c>
      <c r="R242" s="501"/>
      <c r="S242" s="505"/>
      <c r="T242" s="500"/>
      <c r="U242" s="501" t="e">
        <f>U240+U241</f>
        <v>#DIV/0!</v>
      </c>
      <c r="V242" s="50"/>
      <c r="W242" s="51"/>
      <c r="X242" s="410"/>
      <c r="Y242" s="410"/>
      <c r="Z242" s="409"/>
      <c r="AA242" s="409"/>
      <c r="AB242" s="409"/>
      <c r="AC242" s="409"/>
      <c r="AD242" s="409"/>
      <c r="AE242" s="409"/>
      <c r="AF242" s="409"/>
      <c r="AG242" s="409"/>
      <c r="AH242" s="409"/>
      <c r="AI242" s="409"/>
      <c r="AJ242" s="409"/>
      <c r="AK242" s="409"/>
      <c r="AL242" s="409"/>
      <c r="AM242" s="409"/>
      <c r="AN242" s="409"/>
      <c r="AO242" s="409"/>
      <c r="AP242" s="409"/>
      <c r="AR242" s="431"/>
    </row>
    <row r="243" spans="1:44" hidden="1">
      <c r="A243" s="452"/>
      <c r="B243" s="452"/>
      <c r="C243" s="459"/>
      <c r="D243" s="495"/>
      <c r="E243" s="452"/>
      <c r="F243" s="428"/>
      <c r="G243" s="495"/>
      <c r="H243" s="452"/>
      <c r="I243" s="428" t="s">
        <v>14</v>
      </c>
      <c r="J243" s="428"/>
      <c r="K243" s="495"/>
      <c r="L243" s="452"/>
      <c r="M243" s="428" t="s">
        <v>14</v>
      </c>
      <c r="N243" s="428"/>
      <c r="O243" s="495"/>
      <c r="P243" s="452"/>
      <c r="Q243" s="428" t="s">
        <v>14</v>
      </c>
      <c r="R243" s="428"/>
      <c r="S243" s="495"/>
      <c r="T243" s="452"/>
      <c r="U243" s="428" t="s">
        <v>14</v>
      </c>
      <c r="V243" s="409"/>
      <c r="W243" s="410"/>
      <c r="X243" s="410"/>
      <c r="Y243" s="410"/>
      <c r="Z243" s="409"/>
      <c r="AA243" s="409"/>
      <c r="AB243" s="409"/>
      <c r="AC243" s="409"/>
      <c r="AD243" s="409"/>
      <c r="AE243" s="409"/>
      <c r="AF243" s="409"/>
      <c r="AG243" s="409"/>
      <c r="AH243" s="409"/>
      <c r="AI243" s="409"/>
      <c r="AJ243" s="409"/>
      <c r="AK243" s="409"/>
      <c r="AL243" s="409"/>
      <c r="AM243" s="409"/>
      <c r="AN243" s="409"/>
      <c r="AO243" s="409"/>
      <c r="AP243" s="409"/>
      <c r="AR243" s="431"/>
    </row>
    <row r="244" spans="1:44" hidden="1">
      <c r="A244" s="458" t="s">
        <v>52</v>
      </c>
      <c r="B244" s="452"/>
      <c r="C244" s="452"/>
      <c r="D244" s="428"/>
      <c r="E244" s="452"/>
      <c r="F244" s="506" t="s">
        <v>14</v>
      </c>
      <c r="G244" s="428"/>
      <c r="H244" s="452"/>
      <c r="I244" s="452"/>
      <c r="J244" s="452"/>
      <c r="K244" s="428"/>
      <c r="L244" s="452"/>
      <c r="M244" s="452"/>
      <c r="N244" s="452"/>
      <c r="O244" s="428"/>
      <c r="P244" s="452"/>
      <c r="Q244" s="452"/>
      <c r="R244" s="452"/>
      <c r="S244" s="428"/>
      <c r="T244" s="452"/>
      <c r="U244" s="452"/>
      <c r="V244" s="409"/>
      <c r="W244" s="410"/>
      <c r="X244" s="410"/>
      <c r="Y244" s="410"/>
      <c r="Z244" s="409"/>
      <c r="AA244" s="409"/>
      <c r="AB244" s="409"/>
      <c r="AC244" s="409"/>
      <c r="AD244" s="409"/>
      <c r="AE244" s="409"/>
      <c r="AF244" s="409"/>
      <c r="AG244" s="409"/>
      <c r="AH244" s="409"/>
      <c r="AI244" s="409"/>
      <c r="AJ244" s="409"/>
      <c r="AK244" s="409"/>
      <c r="AL244" s="409"/>
      <c r="AM244" s="409"/>
      <c r="AN244" s="409"/>
      <c r="AO244" s="409"/>
      <c r="AP244" s="409"/>
      <c r="AR244" s="431"/>
    </row>
    <row r="245" spans="1:44" hidden="1">
      <c r="A245" s="452" t="s">
        <v>80</v>
      </c>
      <c r="B245" s="452"/>
      <c r="C245" s="452"/>
      <c r="D245" s="428"/>
      <c r="E245" s="452"/>
      <c r="F245" s="452"/>
      <c r="G245" s="428"/>
      <c r="H245" s="452"/>
      <c r="I245" s="452"/>
      <c r="J245" s="452"/>
      <c r="K245" s="428"/>
      <c r="L245" s="452"/>
      <c r="M245" s="452"/>
      <c r="N245" s="452"/>
      <c r="O245" s="428"/>
      <c r="P245" s="452"/>
      <c r="Q245" s="452"/>
      <c r="R245" s="452"/>
      <c r="S245" s="428"/>
      <c r="T245" s="452"/>
      <c r="U245" s="452"/>
      <c r="V245" s="409"/>
      <c r="W245" s="410"/>
      <c r="X245" s="410"/>
      <c r="Y245" s="410"/>
      <c r="Z245" s="409"/>
      <c r="AA245" s="409"/>
      <c r="AB245" s="409"/>
      <c r="AC245" s="409"/>
      <c r="AD245" s="409"/>
      <c r="AE245" s="409"/>
      <c r="AF245" s="409"/>
      <c r="AG245" s="409"/>
      <c r="AH245" s="409"/>
      <c r="AI245" s="409"/>
      <c r="AJ245" s="409"/>
      <c r="AK245" s="409"/>
      <c r="AL245" s="409"/>
      <c r="AM245" s="409"/>
      <c r="AN245" s="409"/>
      <c r="AO245" s="409"/>
      <c r="AP245" s="409"/>
      <c r="AR245" s="431"/>
    </row>
    <row r="246" spans="1:44" hidden="1">
      <c r="A246" s="476" t="s">
        <v>14</v>
      </c>
      <c r="B246" s="452"/>
      <c r="C246" s="459"/>
      <c r="D246" s="428"/>
      <c r="E246" s="452"/>
      <c r="F246" s="452"/>
      <c r="G246" s="428"/>
      <c r="H246" s="452"/>
      <c r="I246" s="452"/>
      <c r="J246" s="452"/>
      <c r="K246" s="428"/>
      <c r="L246" s="452"/>
      <c r="M246" s="452"/>
      <c r="N246" s="452"/>
      <c r="O246" s="428"/>
      <c r="P246" s="452"/>
      <c r="Q246" s="452"/>
      <c r="R246" s="452"/>
      <c r="S246" s="428"/>
      <c r="T246" s="452"/>
      <c r="U246" s="452"/>
      <c r="V246" s="409"/>
      <c r="W246" s="410"/>
      <c r="X246" s="410"/>
      <c r="Y246" s="410"/>
      <c r="Z246" s="409"/>
      <c r="AA246" s="409"/>
      <c r="AB246" s="409"/>
      <c r="AC246" s="409"/>
      <c r="AD246" s="409"/>
      <c r="AE246" s="409"/>
      <c r="AF246" s="409"/>
      <c r="AG246" s="409"/>
      <c r="AH246" s="409"/>
      <c r="AI246" s="409"/>
      <c r="AJ246" s="409"/>
      <c r="AK246" s="409"/>
      <c r="AL246" s="409"/>
      <c r="AM246" s="409"/>
      <c r="AN246" s="409"/>
      <c r="AO246" s="409"/>
      <c r="AP246" s="409"/>
      <c r="AR246" s="431"/>
    </row>
    <row r="247" spans="1:44" hidden="1">
      <c r="A247" s="452" t="s">
        <v>59</v>
      </c>
      <c r="B247" s="452"/>
      <c r="C247" s="480"/>
      <c r="D247" s="428"/>
      <c r="E247" s="452"/>
      <c r="F247" s="452"/>
      <c r="G247" s="428"/>
      <c r="H247" s="452"/>
      <c r="I247" s="452"/>
      <c r="J247" s="452"/>
      <c r="K247" s="428"/>
      <c r="L247" s="452"/>
      <c r="M247" s="452"/>
      <c r="N247" s="452"/>
      <c r="O247" s="428"/>
      <c r="P247" s="452"/>
      <c r="Q247" s="452"/>
      <c r="R247" s="452"/>
      <c r="S247" s="428"/>
      <c r="T247" s="452"/>
      <c r="U247" s="452"/>
      <c r="V247" s="409"/>
      <c r="W247" s="410"/>
      <c r="X247" s="410"/>
      <c r="Y247" s="410"/>
      <c r="Z247" s="409"/>
      <c r="AA247" s="409"/>
      <c r="AB247" s="409"/>
      <c r="AC247" s="409"/>
      <c r="AD247" s="409"/>
      <c r="AE247" s="409"/>
      <c r="AF247" s="409"/>
      <c r="AG247" s="409"/>
      <c r="AH247" s="409"/>
      <c r="AI247" s="409"/>
      <c r="AJ247" s="409"/>
      <c r="AK247" s="409"/>
      <c r="AL247" s="409"/>
      <c r="AM247" s="409"/>
      <c r="AN247" s="409"/>
      <c r="AO247" s="409"/>
      <c r="AP247" s="409"/>
      <c r="AR247" s="431"/>
    </row>
    <row r="248" spans="1:44" hidden="1">
      <c r="A248" s="452" t="s">
        <v>56</v>
      </c>
      <c r="B248" s="452"/>
      <c r="C248" s="480">
        <f>'[7]Rate Design Work eff 10-14-16'!C247</f>
        <v>38513.06666666727</v>
      </c>
      <c r="D248" s="463">
        <f>'[7]Rate Design Work eff 9-15-17'!D247</f>
        <v>9.76</v>
      </c>
      <c r="E248" s="482"/>
      <c r="F248" s="428">
        <f>ROUND(D248*$C248,0)</f>
        <v>375888</v>
      </c>
      <c r="G248" s="463">
        <f>$G$173</f>
        <v>9.99</v>
      </c>
      <c r="H248" s="482"/>
      <c r="I248" s="428">
        <f>ROUND(G248*$C248,0)</f>
        <v>384746</v>
      </c>
      <c r="J248" s="428"/>
      <c r="K248" s="463">
        <f>$K$173</f>
        <v>9.76</v>
      </c>
      <c r="L248" s="482"/>
      <c r="M248" s="428">
        <f>ROUND(K248*$C248,0)</f>
        <v>375888</v>
      </c>
      <c r="N248" s="428"/>
      <c r="O248" s="463" t="str">
        <f>$O$173</f>
        <v xml:space="preserve"> </v>
      </c>
      <c r="P248" s="482"/>
      <c r="Q248" s="428">
        <f>ROUND(O248*$C248,0)</f>
        <v>0</v>
      </c>
      <c r="R248" s="428"/>
      <c r="S248" s="463" t="str">
        <f>$S$173</f>
        <v xml:space="preserve"> </v>
      </c>
      <c r="T248" s="482"/>
      <c r="U248" s="428">
        <f>ROUND(S248*$C248,0)</f>
        <v>0</v>
      </c>
      <c r="V248" s="409"/>
      <c r="W248" s="410"/>
      <c r="X248" s="410"/>
      <c r="Y248" s="410"/>
      <c r="Z248" s="409"/>
      <c r="AA248" s="409"/>
      <c r="AB248" s="409"/>
      <c r="AC248" s="409"/>
      <c r="AD248" s="409"/>
      <c r="AE248" s="409"/>
      <c r="AF248" s="409"/>
      <c r="AG248" s="409"/>
      <c r="AH248" s="409"/>
      <c r="AI248" s="409"/>
      <c r="AJ248" s="409"/>
      <c r="AK248" s="409"/>
      <c r="AL248" s="409"/>
      <c r="AM248" s="409"/>
      <c r="AN248" s="409"/>
      <c r="AO248" s="409"/>
      <c r="AP248" s="409"/>
      <c r="AR248" s="431"/>
    </row>
    <row r="249" spans="1:44" hidden="1">
      <c r="A249" s="452" t="s">
        <v>57</v>
      </c>
      <c r="B249" s="452"/>
      <c r="C249" s="480">
        <f>'[7]Rate Design Work eff 10-14-16'!C248</f>
        <v>2939.36666666667</v>
      </c>
      <c r="D249" s="463">
        <f>'[7]Rate Design Work eff 9-15-17'!D248</f>
        <v>14.54</v>
      </c>
      <c r="E249" s="484"/>
      <c r="F249" s="428">
        <f t="shared" ref="F249:F250" si="53">ROUND(D249*$C249,0)</f>
        <v>42738</v>
      </c>
      <c r="G249" s="463">
        <f>$G$174</f>
        <v>14.89</v>
      </c>
      <c r="H249" s="484"/>
      <c r="I249" s="428">
        <f>ROUND(G249*$C249,0)</f>
        <v>43767</v>
      </c>
      <c r="J249" s="428"/>
      <c r="K249" s="463">
        <f>$K$174</f>
        <v>14.54</v>
      </c>
      <c r="L249" s="484"/>
      <c r="M249" s="428">
        <f>ROUND(K249*$C249,0)</f>
        <v>42738</v>
      </c>
      <c r="N249" s="428"/>
      <c r="O249" s="463" t="str">
        <f>$O$174</f>
        <v xml:space="preserve"> </v>
      </c>
      <c r="P249" s="484"/>
      <c r="Q249" s="428">
        <f>ROUND(O249*$C249,0)</f>
        <v>0</v>
      </c>
      <c r="R249" s="428"/>
      <c r="S249" s="463" t="str">
        <f>$S$174</f>
        <v xml:space="preserve"> </v>
      </c>
      <c r="T249" s="484"/>
      <c r="U249" s="428">
        <f>ROUND(S249*$C249,0)</f>
        <v>0</v>
      </c>
      <c r="V249" s="409"/>
      <c r="W249" s="410"/>
      <c r="X249" s="410"/>
      <c r="Y249" s="410"/>
      <c r="Z249" s="409"/>
      <c r="AA249" s="409"/>
      <c r="AB249" s="409"/>
      <c r="AC249" s="409"/>
      <c r="AD249" s="409"/>
      <c r="AE249" s="409"/>
      <c r="AF249" s="409"/>
      <c r="AG249" s="409"/>
      <c r="AH249" s="409"/>
      <c r="AI249" s="409"/>
      <c r="AJ249" s="409"/>
      <c r="AK249" s="409"/>
      <c r="AL249" s="409"/>
      <c r="AM249" s="409"/>
      <c r="AN249" s="409"/>
      <c r="AO249" s="409"/>
      <c r="AP249" s="409"/>
      <c r="AR249" s="431"/>
    </row>
    <row r="250" spans="1:44" hidden="1">
      <c r="A250" s="452" t="s">
        <v>58</v>
      </c>
      <c r="B250" s="452"/>
      <c r="C250" s="480">
        <f>'[7]Rate Design Work eff 10-14-16'!C249</f>
        <v>21457</v>
      </c>
      <c r="D250" s="463">
        <f>'[7]Rate Design Work eff 9-15-17'!D249</f>
        <v>1.02</v>
      </c>
      <c r="E250" s="484"/>
      <c r="F250" s="428">
        <f t="shared" si="53"/>
        <v>21886</v>
      </c>
      <c r="G250" s="463">
        <f>$G$175</f>
        <v>1.04</v>
      </c>
      <c r="H250" s="484"/>
      <c r="I250" s="428">
        <f>ROUND(G250*$C250,0)</f>
        <v>22315</v>
      </c>
      <c r="J250" s="428"/>
      <c r="K250" s="463">
        <f>$K$175</f>
        <v>1.02</v>
      </c>
      <c r="L250" s="484"/>
      <c r="M250" s="428">
        <f>ROUND(K250*$C250,0)</f>
        <v>21886</v>
      </c>
      <c r="N250" s="428"/>
      <c r="O250" s="463" t="str">
        <f>$O$175</f>
        <v xml:space="preserve"> </v>
      </c>
      <c r="P250" s="484"/>
      <c r="Q250" s="428">
        <f>ROUND(O250*$C250,0)</f>
        <v>0</v>
      </c>
      <c r="R250" s="428"/>
      <c r="S250" s="463" t="str">
        <f>$S$175</f>
        <v xml:space="preserve"> </v>
      </c>
      <c r="T250" s="484"/>
      <c r="U250" s="428">
        <f>ROUND(S250*$C250,0)</f>
        <v>0</v>
      </c>
      <c r="V250" s="409"/>
      <c r="W250" s="410"/>
      <c r="X250" s="410"/>
      <c r="Y250" s="410"/>
      <c r="Z250" s="409"/>
      <c r="AA250" s="409"/>
      <c r="AB250" s="409"/>
      <c r="AC250" s="409"/>
      <c r="AD250" s="409"/>
      <c r="AE250" s="409"/>
      <c r="AF250" s="409"/>
      <c r="AG250" s="409"/>
      <c r="AH250" s="409"/>
      <c r="AI250" s="409"/>
      <c r="AJ250" s="409"/>
      <c r="AK250" s="409"/>
      <c r="AL250" s="409"/>
      <c r="AM250" s="409"/>
      <c r="AN250" s="409"/>
      <c r="AO250" s="409"/>
      <c r="AP250" s="409"/>
      <c r="AR250" s="431"/>
    </row>
    <row r="251" spans="1:44" hidden="1">
      <c r="A251" s="452" t="s">
        <v>60</v>
      </c>
      <c r="B251" s="452"/>
      <c r="C251" s="480">
        <f>'[7]Rate Design Work eff 10-14-16'!C250</f>
        <v>41452.433333333938</v>
      </c>
      <c r="D251" s="463"/>
      <c r="E251" s="482"/>
      <c r="F251" s="428"/>
      <c r="G251" s="463"/>
      <c r="H251" s="482"/>
      <c r="I251" s="428"/>
      <c r="J251" s="428"/>
      <c r="K251" s="463"/>
      <c r="L251" s="482"/>
      <c r="M251" s="428"/>
      <c r="N251" s="428"/>
      <c r="O251" s="463"/>
      <c r="P251" s="482"/>
      <c r="Q251" s="428"/>
      <c r="R251" s="428"/>
      <c r="S251" s="463"/>
      <c r="T251" s="482"/>
      <c r="U251" s="428"/>
      <c r="V251" s="409"/>
      <c r="W251" s="410"/>
      <c r="X251" s="410"/>
      <c r="Y251" s="410"/>
      <c r="Z251" s="409"/>
      <c r="AA251" s="409"/>
      <c r="AB251" s="409"/>
      <c r="AC251" s="409"/>
      <c r="AD251" s="409"/>
      <c r="AE251" s="409"/>
      <c r="AF251" s="409"/>
      <c r="AG251" s="409"/>
      <c r="AH251" s="409"/>
      <c r="AI251" s="409"/>
      <c r="AJ251" s="409"/>
      <c r="AK251" s="409"/>
      <c r="AL251" s="409"/>
      <c r="AM251" s="409"/>
      <c r="AN251" s="409"/>
      <c r="AO251" s="409"/>
      <c r="AP251" s="409"/>
      <c r="AR251" s="431"/>
    </row>
    <row r="252" spans="1:44" hidden="1">
      <c r="A252" s="452" t="s">
        <v>61</v>
      </c>
      <c r="B252" s="452"/>
      <c r="C252" s="480">
        <f>'[7]Rate Design Work eff 10-14-16'!C251</f>
        <v>15663</v>
      </c>
      <c r="D252" s="495">
        <f>'[7]Rate Design Work eff 9-15-17'!D251</f>
        <v>3.7</v>
      </c>
      <c r="E252" s="482"/>
      <c r="F252" s="428">
        <f>ROUND(D252*C252,0)</f>
        <v>57953</v>
      </c>
      <c r="G252" s="495">
        <f>$G$178</f>
        <v>3.8</v>
      </c>
      <c r="H252" s="482"/>
      <c r="I252" s="428">
        <f>ROUND(G252*$C252,0)</f>
        <v>59519</v>
      </c>
      <c r="J252" s="428"/>
      <c r="K252" s="495" t="e">
        <f>$K$178</f>
        <v>#REF!</v>
      </c>
      <c r="L252" s="482"/>
      <c r="M252" s="428" t="e">
        <f>ROUND(K252*$C252,0)</f>
        <v>#REF!</v>
      </c>
      <c r="N252" s="428"/>
      <c r="O252" s="495" t="e">
        <f>$O$178</f>
        <v>#DIV/0!</v>
      </c>
      <c r="P252" s="482"/>
      <c r="Q252" s="428" t="e">
        <f>ROUND(O252*$C252,0)</f>
        <v>#DIV/0!</v>
      </c>
      <c r="R252" s="428"/>
      <c r="S252" s="495" t="e">
        <f>$S$178</f>
        <v>#DIV/0!</v>
      </c>
      <c r="T252" s="482"/>
      <c r="U252" s="428" t="e">
        <f>ROUND(S252*$C252,0)</f>
        <v>#DIV/0!</v>
      </c>
      <c r="V252" s="409"/>
      <c r="W252" s="410"/>
      <c r="X252" s="410"/>
      <c r="Y252" s="410"/>
      <c r="Z252" s="409"/>
      <c r="AA252" s="409"/>
      <c r="AB252" s="409"/>
      <c r="AC252" s="409"/>
      <c r="AD252" s="409"/>
      <c r="AE252" s="409"/>
      <c r="AF252" s="409"/>
      <c r="AG252" s="409"/>
      <c r="AH252" s="409"/>
      <c r="AI252" s="409"/>
      <c r="AJ252" s="409"/>
      <c r="AK252" s="409"/>
      <c r="AL252" s="409"/>
      <c r="AM252" s="409"/>
      <c r="AN252" s="409"/>
      <c r="AO252" s="409"/>
      <c r="AP252" s="409"/>
      <c r="AR252" s="431"/>
    </row>
    <row r="253" spans="1:44" hidden="1">
      <c r="A253" s="452" t="s">
        <v>62</v>
      </c>
      <c r="B253" s="480"/>
      <c r="C253" s="480">
        <f>'[7]Rate Design Work eff 10-14-16'!C252</f>
        <v>12838882.284157982</v>
      </c>
      <c r="D253" s="464">
        <f>'[7]Rate Design Work eff 9-15-17'!D252</f>
        <v>10.628</v>
      </c>
      <c r="E253" s="482" t="s">
        <v>15</v>
      </c>
      <c r="F253" s="428">
        <f>ROUND(D253*C253/100,0)</f>
        <v>1364516</v>
      </c>
      <c r="G253" s="464">
        <f>$G$179</f>
        <v>10.878</v>
      </c>
      <c r="H253" s="482" t="s">
        <v>15</v>
      </c>
      <c r="I253" s="428">
        <f>ROUND(G253*$C253/100,0)</f>
        <v>1396614</v>
      </c>
      <c r="J253" s="428"/>
      <c r="K253" s="464" t="e">
        <f>$K$179</f>
        <v>#REF!</v>
      </c>
      <c r="L253" s="482" t="s">
        <v>15</v>
      </c>
      <c r="M253" s="428" t="e">
        <f>ROUND(K253*$C253/100,0)</f>
        <v>#REF!</v>
      </c>
      <c r="N253" s="428"/>
      <c r="O253" s="464" t="e">
        <f>$O$179</f>
        <v>#DIV/0!</v>
      </c>
      <c r="P253" s="482" t="s">
        <v>15</v>
      </c>
      <c r="Q253" s="428" t="e">
        <f>ROUND(O253*$C253/100,0)</f>
        <v>#DIV/0!</v>
      </c>
      <c r="R253" s="428"/>
      <c r="S253" s="464" t="e">
        <f>$S$179</f>
        <v>#DIV/0!</v>
      </c>
      <c r="T253" s="482" t="s">
        <v>15</v>
      </c>
      <c r="U253" s="428" t="e">
        <f>ROUND(S253*$C253/100,0)</f>
        <v>#DIV/0!</v>
      </c>
      <c r="V253" s="145"/>
      <c r="W253" s="410"/>
      <c r="X253" s="410"/>
      <c r="Y253" s="410"/>
      <c r="Z253" s="409"/>
      <c r="AA253" s="409"/>
      <c r="AB253" s="409"/>
      <c r="AC253" s="409"/>
      <c r="AD253" s="409"/>
      <c r="AE253" s="409"/>
      <c r="AF253" s="409"/>
      <c r="AG253" s="409"/>
      <c r="AH253" s="409"/>
      <c r="AI253" s="409"/>
      <c r="AJ253" s="409"/>
      <c r="AK253" s="409"/>
      <c r="AL253" s="409"/>
      <c r="AM253" s="409"/>
      <c r="AN253" s="409"/>
      <c r="AO253" s="409"/>
      <c r="AP253" s="409"/>
      <c r="AR253" s="431"/>
    </row>
    <row r="254" spans="1:44" hidden="1">
      <c r="A254" s="452" t="s">
        <v>63</v>
      </c>
      <c r="B254" s="480"/>
      <c r="C254" s="480">
        <f>'[7]Rate Design Work eff 10-14-16'!C253</f>
        <v>6928716.389879657</v>
      </c>
      <c r="D254" s="464">
        <f>'[7]Rate Design Work eff 9-15-17'!D253</f>
        <v>7.3410000000000002</v>
      </c>
      <c r="E254" s="482" t="s">
        <v>15</v>
      </c>
      <c r="F254" s="428">
        <f>ROUND(D254*C254/100,0)</f>
        <v>508637</v>
      </c>
      <c r="G254" s="464">
        <f>$G$180</f>
        <v>7.5140000000000002</v>
      </c>
      <c r="H254" s="482" t="s">
        <v>15</v>
      </c>
      <c r="I254" s="428">
        <f>ROUND(G254*$C254/100,0)</f>
        <v>520624</v>
      </c>
      <c r="J254" s="428"/>
      <c r="K254" s="464" t="e">
        <f>$K$180</f>
        <v>#REF!</v>
      </c>
      <c r="L254" s="482" t="s">
        <v>15</v>
      </c>
      <c r="M254" s="428" t="e">
        <f>ROUND(K254*$C254/100,0)</f>
        <v>#REF!</v>
      </c>
      <c r="N254" s="428"/>
      <c r="O254" s="464" t="e">
        <f>$O$180</f>
        <v>#DIV/0!</v>
      </c>
      <c r="P254" s="482" t="s">
        <v>15</v>
      </c>
      <c r="Q254" s="428" t="e">
        <f>ROUND(O254*$C254/100,0)</f>
        <v>#DIV/0!</v>
      </c>
      <c r="R254" s="428"/>
      <c r="S254" s="464" t="e">
        <f>$S$180</f>
        <v>#DIV/0!</v>
      </c>
      <c r="T254" s="482" t="s">
        <v>15</v>
      </c>
      <c r="U254" s="428" t="e">
        <f>ROUND(S254*$C254/100,0)</f>
        <v>#DIV/0!</v>
      </c>
      <c r="V254" s="145"/>
      <c r="W254" s="410"/>
      <c r="X254" s="410"/>
      <c r="Y254" s="410"/>
      <c r="Z254" s="409"/>
      <c r="AA254" s="409"/>
      <c r="AB254" s="409"/>
      <c r="AC254" s="409"/>
      <c r="AD254" s="409"/>
      <c r="AE254" s="409"/>
      <c r="AF254" s="409"/>
      <c r="AG254" s="409"/>
      <c r="AH254" s="409"/>
      <c r="AI254" s="409"/>
      <c r="AJ254" s="409"/>
      <c r="AK254" s="409"/>
      <c r="AL254" s="409"/>
      <c r="AM254" s="409"/>
      <c r="AN254" s="409"/>
      <c r="AO254" s="409"/>
      <c r="AP254" s="409"/>
      <c r="AR254" s="431"/>
    </row>
    <row r="255" spans="1:44" hidden="1">
      <c r="A255" s="452" t="s">
        <v>64</v>
      </c>
      <c r="B255" s="480"/>
      <c r="C255" s="480">
        <f>'[7]Rate Design Work eff 10-14-16'!C254</f>
        <v>1198686.3021607364</v>
      </c>
      <c r="D255" s="464">
        <f>'[7]Rate Design Work eff 9-15-17'!D254</f>
        <v>6.3240000000000007</v>
      </c>
      <c r="E255" s="482" t="s">
        <v>15</v>
      </c>
      <c r="F255" s="428">
        <f>ROUND(D255*C255/100,0)</f>
        <v>75805</v>
      </c>
      <c r="G255" s="464">
        <f>$G$181</f>
        <v>6.4720000000000004</v>
      </c>
      <c r="H255" s="482" t="s">
        <v>15</v>
      </c>
      <c r="I255" s="428">
        <f>ROUND(G255*$C255/100,0)</f>
        <v>77579</v>
      </c>
      <c r="J255" s="428"/>
      <c r="K255" s="464" t="e">
        <f>$K$181</f>
        <v>#REF!</v>
      </c>
      <c r="L255" s="482" t="s">
        <v>15</v>
      </c>
      <c r="M255" s="428" t="e">
        <f>ROUND(K255*$C255/100,0)</f>
        <v>#REF!</v>
      </c>
      <c r="N255" s="428"/>
      <c r="O255" s="464" t="e">
        <f>$O$181</f>
        <v>#DIV/0!</v>
      </c>
      <c r="P255" s="482" t="s">
        <v>15</v>
      </c>
      <c r="Q255" s="428" t="e">
        <f>ROUND(O255*$C255/100,0)</f>
        <v>#DIV/0!</v>
      </c>
      <c r="R255" s="428"/>
      <c r="S255" s="464" t="e">
        <f>$S$181</f>
        <v>#DIV/0!</v>
      </c>
      <c r="T255" s="482" t="s">
        <v>15</v>
      </c>
      <c r="U255" s="428" t="e">
        <f>ROUND(S255*$C255/100,0)</f>
        <v>#DIV/0!</v>
      </c>
      <c r="V255" s="145"/>
      <c r="W255" s="410"/>
      <c r="X255" s="410"/>
      <c r="Y255" s="410"/>
      <c r="Z255" s="409"/>
      <c r="AA255" s="409"/>
      <c r="AB255" s="409"/>
      <c r="AC255" s="409"/>
      <c r="AD255" s="409"/>
      <c r="AE255" s="409"/>
      <c r="AF255" s="409"/>
      <c r="AG255" s="409"/>
      <c r="AH255" s="409"/>
      <c r="AI255" s="409"/>
      <c r="AJ255" s="409"/>
      <c r="AK255" s="409"/>
      <c r="AL255" s="409"/>
      <c r="AM255" s="409"/>
      <c r="AN255" s="409"/>
      <c r="AO255" s="409"/>
      <c r="AP255" s="409"/>
      <c r="AR255" s="431"/>
    </row>
    <row r="256" spans="1:44" hidden="1">
      <c r="A256" s="452" t="s">
        <v>65</v>
      </c>
      <c r="B256" s="459"/>
      <c r="C256" s="480">
        <f>'[7]Rate Design Work eff 10-14-16'!C255</f>
        <v>84.1666666666667</v>
      </c>
      <c r="D256" s="488">
        <f>'[7]Rate Design Work eff 9-15-17'!D255</f>
        <v>57</v>
      </c>
      <c r="E256" s="482" t="s">
        <v>15</v>
      </c>
      <c r="F256" s="428">
        <f>ROUND(D256*C256/100,0)</f>
        <v>48</v>
      </c>
      <c r="G256" s="488">
        <f>$G$182</f>
        <v>58</v>
      </c>
      <c r="H256" s="482" t="s">
        <v>15</v>
      </c>
      <c r="I256" s="428">
        <f>ROUND(G256*$C256/100,0)</f>
        <v>49</v>
      </c>
      <c r="J256" s="428"/>
      <c r="K256" s="488" t="str">
        <f>$K$182</f>
        <v xml:space="preserve"> </v>
      </c>
      <c r="L256" s="482" t="s">
        <v>15</v>
      </c>
      <c r="M256" s="428">
        <f>ROUND(K256*$C256/100,0)</f>
        <v>0</v>
      </c>
      <c r="N256" s="428"/>
      <c r="O256" s="488" t="e">
        <f>$O$182</f>
        <v>#DIV/0!</v>
      </c>
      <c r="P256" s="482" t="s">
        <v>15</v>
      </c>
      <c r="Q256" s="428" t="e">
        <f>ROUND(O256*$C256/100,0)</f>
        <v>#DIV/0!</v>
      </c>
      <c r="R256" s="428"/>
      <c r="S256" s="488" t="e">
        <f>$S$182</f>
        <v>#DIV/0!</v>
      </c>
      <c r="T256" s="482" t="s">
        <v>15</v>
      </c>
      <c r="U256" s="428" t="e">
        <f>ROUND(S256*$C256/100,0)</f>
        <v>#DIV/0!</v>
      </c>
      <c r="V256" s="409"/>
      <c r="W256" s="410"/>
      <c r="X256" s="410"/>
      <c r="Y256" s="410"/>
      <c r="Z256" s="409"/>
      <c r="AA256" s="409"/>
      <c r="AB256" s="409"/>
      <c r="AC256" s="409"/>
      <c r="AD256" s="409"/>
      <c r="AE256" s="409"/>
      <c r="AF256" s="409"/>
      <c r="AG256" s="409"/>
      <c r="AH256" s="409"/>
      <c r="AI256" s="409"/>
      <c r="AJ256" s="409"/>
      <c r="AK256" s="409"/>
      <c r="AL256" s="409"/>
      <c r="AM256" s="409"/>
      <c r="AN256" s="409"/>
      <c r="AO256" s="409"/>
      <c r="AP256" s="409"/>
      <c r="AR256" s="431"/>
    </row>
    <row r="257" spans="1:44" s="26" customFormat="1" hidden="1">
      <c r="A257" s="25" t="s">
        <v>66</v>
      </c>
      <c r="C257" s="27">
        <f>C253</f>
        <v>12838882.284157982</v>
      </c>
      <c r="D257" s="24">
        <f>'[7]Rate Design Work eff 9-15-17'!D256</f>
        <v>0</v>
      </c>
      <c r="E257" s="28"/>
      <c r="F257" s="29"/>
      <c r="G257" s="30">
        <f>G183</f>
        <v>0</v>
      </c>
      <c r="H257" s="114" t="s">
        <v>15</v>
      </c>
      <c r="I257" s="29">
        <f t="shared" ref="I257:I259" si="54">ROUND(G257*$C257/100,0)</f>
        <v>0</v>
      </c>
      <c r="J257" s="29"/>
      <c r="K257" s="30" t="str">
        <f>K183</f>
        <v xml:space="preserve"> </v>
      </c>
      <c r="L257" s="114" t="s">
        <v>15</v>
      </c>
      <c r="M257" s="29">
        <f t="shared" ref="M257:M259" si="55">ROUND(K257*$C257/100,0)</f>
        <v>0</v>
      </c>
      <c r="N257" s="29"/>
      <c r="O257" s="30" t="str">
        <f>O183</f>
        <v xml:space="preserve"> </v>
      </c>
      <c r="P257" s="114" t="s">
        <v>15</v>
      </c>
      <c r="Q257" s="29">
        <f t="shared" ref="Q257:Q259" si="56">ROUND(O257*$C257/100,0)</f>
        <v>0</v>
      </c>
      <c r="R257" s="29"/>
      <c r="S257" s="30">
        <f>S183</f>
        <v>0</v>
      </c>
      <c r="T257" s="114" t="s">
        <v>15</v>
      </c>
      <c r="U257" s="29">
        <f t="shared" ref="U257:U259" si="57">ROUND(S257*$C257/100,0)</f>
        <v>0</v>
      </c>
      <c r="W257" s="22"/>
      <c r="Z257" s="33"/>
      <c r="AA257" s="33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R257" s="32"/>
    </row>
    <row r="258" spans="1:44" s="26" customFormat="1" hidden="1">
      <c r="A258" s="25" t="s">
        <v>67</v>
      </c>
      <c r="C258" s="27">
        <f>C254</f>
        <v>6928716.389879657</v>
      </c>
      <c r="D258" s="24">
        <f>'[7]Rate Design Work eff 9-15-17'!D257</f>
        <v>0</v>
      </c>
      <c r="E258" s="28"/>
      <c r="F258" s="29"/>
      <c r="G258" s="30">
        <f>G184</f>
        <v>0</v>
      </c>
      <c r="H258" s="114" t="s">
        <v>15</v>
      </c>
      <c r="I258" s="29">
        <f t="shared" si="54"/>
        <v>0</v>
      </c>
      <c r="J258" s="29"/>
      <c r="K258" s="30" t="str">
        <f>K184</f>
        <v xml:space="preserve"> </v>
      </c>
      <c r="L258" s="114" t="s">
        <v>15</v>
      </c>
      <c r="M258" s="29">
        <f t="shared" si="55"/>
        <v>0</v>
      </c>
      <c r="N258" s="29"/>
      <c r="O258" s="30" t="str">
        <f>O184</f>
        <v xml:space="preserve"> </v>
      </c>
      <c r="P258" s="114" t="s">
        <v>15</v>
      </c>
      <c r="Q258" s="29">
        <f t="shared" si="56"/>
        <v>0</v>
      </c>
      <c r="R258" s="29"/>
      <c r="S258" s="30">
        <f>S184</f>
        <v>0</v>
      </c>
      <c r="T258" s="114" t="s">
        <v>15</v>
      </c>
      <c r="U258" s="29">
        <f t="shared" si="57"/>
        <v>0</v>
      </c>
      <c r="W258" s="22"/>
      <c r="Z258" s="33"/>
      <c r="AA258" s="33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R258" s="32"/>
    </row>
    <row r="259" spans="1:44" s="26" customFormat="1" hidden="1">
      <c r="A259" s="25" t="s">
        <v>68</v>
      </c>
      <c r="C259" s="27">
        <f>C255</f>
        <v>1198686.3021607364</v>
      </c>
      <c r="D259" s="24">
        <f>'[7]Rate Design Work eff 9-15-17'!D258</f>
        <v>0</v>
      </c>
      <c r="E259" s="28"/>
      <c r="F259" s="29"/>
      <c r="G259" s="30">
        <f>G185</f>
        <v>0</v>
      </c>
      <c r="H259" s="114" t="s">
        <v>15</v>
      </c>
      <c r="I259" s="29">
        <f t="shared" si="54"/>
        <v>0</v>
      </c>
      <c r="J259" s="29"/>
      <c r="K259" s="30" t="str">
        <f>K185</f>
        <v xml:space="preserve"> </v>
      </c>
      <c r="L259" s="114" t="s">
        <v>15</v>
      </c>
      <c r="M259" s="29">
        <f t="shared" si="55"/>
        <v>0</v>
      </c>
      <c r="N259" s="29"/>
      <c r="O259" s="30" t="str">
        <f>O185</f>
        <v xml:space="preserve"> </v>
      </c>
      <c r="P259" s="114" t="s">
        <v>15</v>
      </c>
      <c r="Q259" s="29">
        <f t="shared" si="56"/>
        <v>0</v>
      </c>
      <c r="R259" s="29"/>
      <c r="S259" s="30">
        <f>S185</f>
        <v>0</v>
      </c>
      <c r="T259" s="114" t="s">
        <v>15</v>
      </c>
      <c r="U259" s="29">
        <f t="shared" si="57"/>
        <v>0</v>
      </c>
      <c r="W259" s="22"/>
      <c r="Z259" s="33"/>
      <c r="AA259" s="33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R259" s="32"/>
    </row>
    <row r="260" spans="1:44" hidden="1">
      <c r="A260" s="489" t="s">
        <v>72</v>
      </c>
      <c r="B260" s="459"/>
      <c r="C260" s="480"/>
      <c r="D260" s="490">
        <f>'[7]Rate Design Work eff 9-15-17'!D259</f>
        <v>-0.01</v>
      </c>
      <c r="E260" s="482"/>
      <c r="F260" s="428"/>
      <c r="G260" s="490">
        <v>-0.01</v>
      </c>
      <c r="H260" s="482"/>
      <c r="I260" s="428"/>
      <c r="J260" s="428"/>
      <c r="K260" s="490">
        <v>-0.01</v>
      </c>
      <c r="L260" s="482"/>
      <c r="M260" s="428"/>
      <c r="N260" s="428"/>
      <c r="O260" s="490">
        <v>-0.01</v>
      </c>
      <c r="P260" s="482"/>
      <c r="Q260" s="428"/>
      <c r="R260" s="428"/>
      <c r="S260" s="490">
        <v>-0.01</v>
      </c>
      <c r="T260" s="482"/>
      <c r="U260" s="428"/>
      <c r="V260" s="409"/>
      <c r="W260" s="410"/>
      <c r="X260" s="410"/>
      <c r="Y260" s="410"/>
      <c r="Z260" s="409"/>
      <c r="AA260" s="409"/>
      <c r="AB260" s="409"/>
      <c r="AC260" s="409"/>
      <c r="AD260" s="409"/>
      <c r="AE260" s="409"/>
      <c r="AF260" s="409"/>
      <c r="AG260" s="409"/>
      <c r="AH260" s="409"/>
      <c r="AI260" s="409"/>
      <c r="AJ260" s="409"/>
      <c r="AK260" s="409"/>
      <c r="AL260" s="409"/>
      <c r="AM260" s="409"/>
      <c r="AN260" s="409"/>
      <c r="AO260" s="409"/>
      <c r="AP260" s="409"/>
      <c r="AR260" s="431"/>
    </row>
    <row r="261" spans="1:44" hidden="1">
      <c r="A261" s="452" t="s">
        <v>56</v>
      </c>
      <c r="B261" s="452"/>
      <c r="C261" s="480">
        <v>0</v>
      </c>
      <c r="D261" s="491">
        <f>'[7]Rate Design Work eff 9-15-17'!D260</f>
        <v>9.76</v>
      </c>
      <c r="E261" s="492"/>
      <c r="F261" s="428">
        <f>-ROUND(D261*$C261/100,0)</f>
        <v>0</v>
      </c>
      <c r="G261" s="491">
        <f>G248</f>
        <v>9.99</v>
      </c>
      <c r="H261" s="492"/>
      <c r="I261" s="428">
        <f>-ROUND(G261*$C261/100,0)</f>
        <v>0</v>
      </c>
      <c r="J261" s="428"/>
      <c r="K261" s="491">
        <f>K248</f>
        <v>9.76</v>
      </c>
      <c r="L261" s="492"/>
      <c r="M261" s="428">
        <f>-ROUND(K261*$C261/100,0)</f>
        <v>0</v>
      </c>
      <c r="N261" s="428"/>
      <c r="O261" s="491" t="str">
        <f>O248</f>
        <v xml:space="preserve"> </v>
      </c>
      <c r="P261" s="492"/>
      <c r="Q261" s="428">
        <f>-ROUND(O261*$C261/100,0)</f>
        <v>0</v>
      </c>
      <c r="R261" s="428"/>
      <c r="S261" s="491" t="str">
        <f>S248</f>
        <v xml:space="preserve"> </v>
      </c>
      <c r="T261" s="492"/>
      <c r="U261" s="428">
        <f>-ROUND(S261*$C261/100,0)</f>
        <v>0</v>
      </c>
      <c r="V261" s="409"/>
      <c r="W261" s="410"/>
      <c r="X261" s="410"/>
      <c r="Y261" s="410"/>
      <c r="Z261" s="409"/>
      <c r="AA261" s="409"/>
      <c r="AB261" s="409"/>
      <c r="AC261" s="409"/>
      <c r="AD261" s="409"/>
      <c r="AE261" s="409"/>
      <c r="AF261" s="409"/>
      <c r="AG261" s="409"/>
      <c r="AH261" s="409"/>
      <c r="AI261" s="409"/>
      <c r="AJ261" s="409"/>
      <c r="AK261" s="409"/>
      <c r="AL261" s="409"/>
      <c r="AM261" s="409"/>
      <c r="AN261" s="409"/>
      <c r="AO261" s="409"/>
      <c r="AP261" s="409"/>
      <c r="AR261" s="431"/>
    </row>
    <row r="262" spans="1:44" hidden="1">
      <c r="A262" s="452" t="s">
        <v>57</v>
      </c>
      <c r="B262" s="452"/>
      <c r="C262" s="480">
        <v>9</v>
      </c>
      <c r="D262" s="491">
        <f>'[7]Rate Design Work eff 9-15-17'!D261</f>
        <v>14.54</v>
      </c>
      <c r="E262" s="492"/>
      <c r="F262" s="428">
        <f t="shared" ref="F262:F264" si="58">-ROUND(D262*$C262/100,0)</f>
        <v>-1</v>
      </c>
      <c r="G262" s="491">
        <f>G249</f>
        <v>14.89</v>
      </c>
      <c r="H262" s="492"/>
      <c r="I262" s="428">
        <f>-ROUND(G262*$C262/100,0)</f>
        <v>-1</v>
      </c>
      <c r="J262" s="428"/>
      <c r="K262" s="491">
        <f>K249</f>
        <v>14.54</v>
      </c>
      <c r="L262" s="492"/>
      <c r="M262" s="428">
        <f>-ROUND(K262*$C262/100,0)</f>
        <v>-1</v>
      </c>
      <c r="N262" s="428"/>
      <c r="O262" s="491" t="str">
        <f>O249</f>
        <v xml:space="preserve"> </v>
      </c>
      <c r="P262" s="492"/>
      <c r="Q262" s="428">
        <f>-ROUND(O262*$C262/100,0)</f>
        <v>0</v>
      </c>
      <c r="R262" s="428"/>
      <c r="S262" s="491" t="str">
        <f>S249</f>
        <v xml:space="preserve"> </v>
      </c>
      <c r="T262" s="492"/>
      <c r="U262" s="428">
        <f>-ROUND(S262*$C262/100,0)</f>
        <v>0</v>
      </c>
      <c r="V262" s="409"/>
      <c r="W262" s="410"/>
      <c r="X262" s="410"/>
      <c r="Y262" s="410"/>
      <c r="Z262" s="409"/>
      <c r="AA262" s="409"/>
      <c r="AB262" s="409"/>
      <c r="AC262" s="409"/>
      <c r="AD262" s="409"/>
      <c r="AE262" s="409"/>
      <c r="AF262" s="409"/>
      <c r="AG262" s="409"/>
      <c r="AH262" s="409"/>
      <c r="AI262" s="409"/>
      <c r="AJ262" s="409"/>
      <c r="AK262" s="409"/>
      <c r="AL262" s="409"/>
      <c r="AM262" s="409"/>
      <c r="AN262" s="409"/>
      <c r="AO262" s="409"/>
      <c r="AP262" s="409"/>
      <c r="AR262" s="431"/>
    </row>
    <row r="263" spans="1:44" hidden="1">
      <c r="A263" s="452" t="s">
        <v>73</v>
      </c>
      <c r="B263" s="452"/>
      <c r="C263" s="480">
        <v>0</v>
      </c>
      <c r="D263" s="491">
        <f>'[7]Rate Design Work eff 9-15-17'!D262</f>
        <v>1.02</v>
      </c>
      <c r="E263" s="492"/>
      <c r="F263" s="428">
        <f t="shared" si="58"/>
        <v>0</v>
      </c>
      <c r="G263" s="491">
        <f>G250</f>
        <v>1.04</v>
      </c>
      <c r="H263" s="492"/>
      <c r="I263" s="428">
        <f>-ROUND(G263*$C263/100,0)</f>
        <v>0</v>
      </c>
      <c r="J263" s="428"/>
      <c r="K263" s="491">
        <f>K250</f>
        <v>1.02</v>
      </c>
      <c r="L263" s="492"/>
      <c r="M263" s="428">
        <f>-ROUND(K263*$C263/100,0)</f>
        <v>0</v>
      </c>
      <c r="N263" s="428"/>
      <c r="O263" s="491" t="str">
        <f>O250</f>
        <v xml:space="preserve"> </v>
      </c>
      <c r="P263" s="492"/>
      <c r="Q263" s="428">
        <f>-ROUND(O263*$C263/100,0)</f>
        <v>0</v>
      </c>
      <c r="R263" s="428"/>
      <c r="S263" s="491" t="str">
        <f>S250</f>
        <v xml:space="preserve"> </v>
      </c>
      <c r="T263" s="492"/>
      <c r="U263" s="428">
        <f>-ROUND(S263*$C263/100,0)</f>
        <v>0</v>
      </c>
      <c r="V263" s="409"/>
      <c r="W263" s="410"/>
      <c r="X263" s="410"/>
      <c r="Y263" s="410"/>
      <c r="Z263" s="409"/>
      <c r="AA263" s="409"/>
      <c r="AB263" s="409"/>
      <c r="AC263" s="409"/>
      <c r="AD263" s="409"/>
      <c r="AE263" s="409"/>
      <c r="AF263" s="409"/>
      <c r="AG263" s="409"/>
      <c r="AH263" s="409"/>
      <c r="AI263" s="409"/>
      <c r="AJ263" s="409"/>
      <c r="AK263" s="409"/>
      <c r="AL263" s="409"/>
      <c r="AM263" s="409"/>
      <c r="AN263" s="409"/>
      <c r="AO263" s="409"/>
      <c r="AP263" s="409"/>
      <c r="AR263" s="431"/>
    </row>
    <row r="264" spans="1:44" hidden="1">
      <c r="A264" s="452" t="s">
        <v>81</v>
      </c>
      <c r="B264" s="452"/>
      <c r="C264" s="480">
        <f>0</f>
        <v>0</v>
      </c>
      <c r="D264" s="491">
        <f>'[7]Rate Design Work eff 9-15-17'!D263</f>
        <v>3.7</v>
      </c>
      <c r="E264" s="482"/>
      <c r="F264" s="428">
        <f t="shared" si="58"/>
        <v>0</v>
      </c>
      <c r="G264" s="491">
        <f>G252</f>
        <v>3.8</v>
      </c>
      <c r="H264" s="482"/>
      <c r="I264" s="428">
        <f>-ROUND(G264*$C264/100,0)</f>
        <v>0</v>
      </c>
      <c r="J264" s="428"/>
      <c r="K264" s="491" t="e">
        <f>K252</f>
        <v>#REF!</v>
      </c>
      <c r="L264" s="482"/>
      <c r="M264" s="428" t="e">
        <f>-ROUND(K264*$C264/100,0)</f>
        <v>#REF!</v>
      </c>
      <c r="N264" s="428"/>
      <c r="O264" s="491" t="e">
        <f>O252</f>
        <v>#DIV/0!</v>
      </c>
      <c r="P264" s="482"/>
      <c r="Q264" s="428" t="e">
        <f>-ROUND(O264*$C264/100,0)</f>
        <v>#DIV/0!</v>
      </c>
      <c r="R264" s="428"/>
      <c r="S264" s="491" t="e">
        <f>S252</f>
        <v>#DIV/0!</v>
      </c>
      <c r="T264" s="482"/>
      <c r="U264" s="428" t="e">
        <f>-ROUND(S264*$C264/100,0)</f>
        <v>#DIV/0!</v>
      </c>
      <c r="V264" s="409"/>
      <c r="W264" s="410"/>
      <c r="X264" s="410"/>
      <c r="Y264" s="410"/>
      <c r="Z264" s="409"/>
      <c r="AA264" s="409"/>
      <c r="AB264" s="409"/>
      <c r="AC264" s="409"/>
      <c r="AD264" s="409"/>
      <c r="AE264" s="409"/>
      <c r="AF264" s="409"/>
      <c r="AG264" s="409"/>
      <c r="AH264" s="409"/>
      <c r="AI264" s="409"/>
      <c r="AJ264" s="409"/>
      <c r="AK264" s="409"/>
      <c r="AL264" s="409"/>
      <c r="AM264" s="409"/>
      <c r="AN264" s="409"/>
      <c r="AO264" s="409"/>
      <c r="AP264" s="409"/>
      <c r="AR264" s="431"/>
    </row>
    <row r="265" spans="1:44" hidden="1">
      <c r="A265" s="452" t="s">
        <v>75</v>
      </c>
      <c r="B265" s="452"/>
      <c r="C265" s="480">
        <v>0</v>
      </c>
      <c r="D265" s="493">
        <f>'[7]Rate Design Work eff 9-15-17'!D264</f>
        <v>10.628</v>
      </c>
      <c r="E265" s="482" t="s">
        <v>15</v>
      </c>
      <c r="F265" s="428">
        <f>ROUND(D265*$C265/100*D260,0)</f>
        <v>0</v>
      </c>
      <c r="G265" s="493">
        <f>G253</f>
        <v>10.878</v>
      </c>
      <c r="H265" s="482" t="s">
        <v>15</v>
      </c>
      <c r="I265" s="428">
        <f>ROUND(G265*$C265/100*G260,0)</f>
        <v>0</v>
      </c>
      <c r="J265" s="428"/>
      <c r="K265" s="493" t="e">
        <f>K253</f>
        <v>#REF!</v>
      </c>
      <c r="L265" s="482" t="s">
        <v>15</v>
      </c>
      <c r="M265" s="428" t="e">
        <f>ROUND(K265*$C265/100*K260,0)</f>
        <v>#REF!</v>
      </c>
      <c r="N265" s="428"/>
      <c r="O265" s="493" t="e">
        <f>O253</f>
        <v>#DIV/0!</v>
      </c>
      <c r="P265" s="482" t="s">
        <v>15</v>
      </c>
      <c r="Q265" s="428" t="e">
        <f>ROUND(O265*$C265/100*O260,0)</f>
        <v>#DIV/0!</v>
      </c>
      <c r="R265" s="428"/>
      <c r="S265" s="493" t="e">
        <f>S253</f>
        <v>#DIV/0!</v>
      </c>
      <c r="T265" s="482" t="s">
        <v>15</v>
      </c>
      <c r="U265" s="428" t="e">
        <f>ROUND(S265*$C265/100*S260,0)</f>
        <v>#DIV/0!</v>
      </c>
      <c r="V265" s="409"/>
      <c r="W265" s="410"/>
      <c r="X265" s="410"/>
      <c r="Y265" s="410"/>
      <c r="Z265" s="409"/>
      <c r="AA265" s="409"/>
      <c r="AB265" s="409"/>
      <c r="AC265" s="409"/>
      <c r="AD265" s="409"/>
      <c r="AE265" s="409"/>
      <c r="AF265" s="409"/>
      <c r="AG265" s="409"/>
      <c r="AH265" s="409"/>
      <c r="AI265" s="409"/>
      <c r="AJ265" s="409"/>
      <c r="AK265" s="409"/>
      <c r="AL265" s="409"/>
      <c r="AM265" s="409"/>
      <c r="AN265" s="409"/>
      <c r="AO265" s="409"/>
      <c r="AP265" s="409"/>
      <c r="AR265" s="431"/>
    </row>
    <row r="266" spans="1:44" hidden="1">
      <c r="A266" s="452" t="s">
        <v>63</v>
      </c>
      <c r="B266" s="452"/>
      <c r="C266" s="480">
        <v>0</v>
      </c>
      <c r="D266" s="493">
        <f>'[7]Rate Design Work eff 9-15-17'!D265</f>
        <v>7.3410000000000002</v>
      </c>
      <c r="E266" s="482" t="s">
        <v>15</v>
      </c>
      <c r="F266" s="428">
        <f>ROUND(D266*$C266/100*D260,0)</f>
        <v>0</v>
      </c>
      <c r="G266" s="493">
        <f>G254</f>
        <v>7.5140000000000002</v>
      </c>
      <c r="H266" s="482" t="s">
        <v>15</v>
      </c>
      <c r="I266" s="428">
        <f>ROUND(G266*$C266/100*G260,0)</f>
        <v>0</v>
      </c>
      <c r="J266" s="428"/>
      <c r="K266" s="493" t="e">
        <f>K254</f>
        <v>#REF!</v>
      </c>
      <c r="L266" s="482" t="s">
        <v>15</v>
      </c>
      <c r="M266" s="428" t="e">
        <f>ROUND(K266*$C266/100*K260,0)</f>
        <v>#REF!</v>
      </c>
      <c r="N266" s="428"/>
      <c r="O266" s="493" t="e">
        <f>O254</f>
        <v>#DIV/0!</v>
      </c>
      <c r="P266" s="482" t="s">
        <v>15</v>
      </c>
      <c r="Q266" s="428" t="e">
        <f>ROUND(O266*$C266/100*O260,0)</f>
        <v>#DIV/0!</v>
      </c>
      <c r="R266" s="428"/>
      <c r="S266" s="493" t="e">
        <f>S254</f>
        <v>#DIV/0!</v>
      </c>
      <c r="T266" s="482" t="s">
        <v>15</v>
      </c>
      <c r="U266" s="428" t="e">
        <f>ROUND(S266*$C266/100*S260,0)</f>
        <v>#DIV/0!</v>
      </c>
      <c r="V266" s="409"/>
      <c r="W266" s="410"/>
      <c r="X266" s="410"/>
      <c r="Y266" s="410"/>
      <c r="Z266" s="409"/>
      <c r="AA266" s="409"/>
      <c r="AB266" s="409"/>
      <c r="AC266" s="409"/>
      <c r="AD266" s="409"/>
      <c r="AE266" s="409"/>
      <c r="AF266" s="409"/>
      <c r="AG266" s="409"/>
      <c r="AH266" s="409"/>
      <c r="AI266" s="409"/>
      <c r="AJ266" s="409"/>
      <c r="AK266" s="409"/>
      <c r="AL266" s="409"/>
      <c r="AM266" s="409"/>
      <c r="AN266" s="409"/>
      <c r="AO266" s="409"/>
      <c r="AP266" s="409"/>
      <c r="AR266" s="431"/>
    </row>
    <row r="267" spans="1:44" hidden="1">
      <c r="A267" s="452" t="s">
        <v>64</v>
      </c>
      <c r="B267" s="452"/>
      <c r="C267" s="480">
        <v>0</v>
      </c>
      <c r="D267" s="493">
        <f>'[7]Rate Design Work eff 9-15-17'!D266</f>
        <v>6.3240000000000007</v>
      </c>
      <c r="E267" s="482" t="s">
        <v>15</v>
      </c>
      <c r="F267" s="428">
        <f>ROUND(D267*$C267/100*D260,0)</f>
        <v>0</v>
      </c>
      <c r="G267" s="493">
        <f>G255</f>
        <v>6.4720000000000004</v>
      </c>
      <c r="H267" s="482" t="s">
        <v>15</v>
      </c>
      <c r="I267" s="428">
        <f>ROUND(G267*$C267/100*G260,0)</f>
        <v>0</v>
      </c>
      <c r="J267" s="428"/>
      <c r="K267" s="493" t="e">
        <f>K255</f>
        <v>#REF!</v>
      </c>
      <c r="L267" s="482" t="s">
        <v>15</v>
      </c>
      <c r="M267" s="428" t="e">
        <f>ROUND(K267*$C267/100*K260,0)</f>
        <v>#REF!</v>
      </c>
      <c r="N267" s="428"/>
      <c r="O267" s="493" t="e">
        <f>O255</f>
        <v>#DIV/0!</v>
      </c>
      <c r="P267" s="482" t="s">
        <v>15</v>
      </c>
      <c r="Q267" s="428" t="e">
        <f>ROUND(O267*$C267/100*O260,0)</f>
        <v>#DIV/0!</v>
      </c>
      <c r="R267" s="428"/>
      <c r="S267" s="493" t="e">
        <f>S255</f>
        <v>#DIV/0!</v>
      </c>
      <c r="T267" s="482" t="s">
        <v>15</v>
      </c>
      <c r="U267" s="428" t="e">
        <f>ROUND(S267*$C267/100*S260,0)</f>
        <v>#DIV/0!</v>
      </c>
      <c r="V267" s="409"/>
      <c r="W267" s="410"/>
      <c r="X267" s="410"/>
      <c r="Y267" s="410"/>
      <c r="Z267" s="409"/>
      <c r="AA267" s="409"/>
      <c r="AB267" s="409"/>
      <c r="AC267" s="409"/>
      <c r="AD267" s="409"/>
      <c r="AE267" s="409"/>
      <c r="AF267" s="409"/>
      <c r="AG267" s="409"/>
      <c r="AH267" s="409"/>
      <c r="AI267" s="409"/>
      <c r="AJ267" s="409"/>
      <c r="AK267" s="409"/>
      <c r="AL267" s="409"/>
      <c r="AM267" s="409"/>
      <c r="AN267" s="409"/>
      <c r="AO267" s="409"/>
      <c r="AP267" s="409"/>
      <c r="AR267" s="431"/>
    </row>
    <row r="268" spans="1:44" hidden="1">
      <c r="A268" s="452" t="s">
        <v>65</v>
      </c>
      <c r="B268" s="452"/>
      <c r="C268" s="480">
        <v>0</v>
      </c>
      <c r="D268" s="494">
        <f>'[7]Rate Design Work eff 9-15-17'!D267</f>
        <v>57</v>
      </c>
      <c r="E268" s="482" t="s">
        <v>15</v>
      </c>
      <c r="F268" s="428">
        <f>ROUND(D268*$C268/100*D260,0)</f>
        <v>0</v>
      </c>
      <c r="G268" s="494">
        <f>G256</f>
        <v>58</v>
      </c>
      <c r="H268" s="482" t="s">
        <v>15</v>
      </c>
      <c r="I268" s="428">
        <f>ROUND(G268*$C268/100*G260,0)</f>
        <v>0</v>
      </c>
      <c r="J268" s="428"/>
      <c r="K268" s="494" t="str">
        <f>K256</f>
        <v xml:space="preserve"> </v>
      </c>
      <c r="L268" s="482" t="s">
        <v>15</v>
      </c>
      <c r="M268" s="428">
        <f>ROUND(K268*$C268/100*K260,0)</f>
        <v>0</v>
      </c>
      <c r="N268" s="428"/>
      <c r="O268" s="494" t="e">
        <f>O256</f>
        <v>#DIV/0!</v>
      </c>
      <c r="P268" s="482" t="s">
        <v>15</v>
      </c>
      <c r="Q268" s="428" t="e">
        <f>ROUND(O268*$C268/100*O260,0)</f>
        <v>#DIV/0!</v>
      </c>
      <c r="R268" s="428"/>
      <c r="S268" s="494" t="e">
        <f>S256</f>
        <v>#DIV/0!</v>
      </c>
      <c r="T268" s="482" t="s">
        <v>15</v>
      </c>
      <c r="U268" s="428" t="e">
        <f>ROUND(S268*$C268/100*S260,0)</f>
        <v>#DIV/0!</v>
      </c>
      <c r="V268" s="409"/>
      <c r="W268" s="410"/>
      <c r="X268" s="410"/>
      <c r="Y268" s="410"/>
      <c r="Z268" s="409"/>
      <c r="AA268" s="409"/>
      <c r="AB268" s="409"/>
      <c r="AC268" s="409"/>
      <c r="AD268" s="409"/>
      <c r="AE268" s="409"/>
      <c r="AF268" s="409"/>
      <c r="AG268" s="409"/>
      <c r="AH268" s="409"/>
      <c r="AI268" s="409"/>
      <c r="AJ268" s="409"/>
      <c r="AK268" s="409"/>
      <c r="AL268" s="409"/>
      <c r="AM268" s="409"/>
      <c r="AN268" s="409"/>
      <c r="AO268" s="409"/>
      <c r="AP268" s="409"/>
      <c r="AR268" s="431"/>
    </row>
    <row r="269" spans="1:44" hidden="1">
      <c r="A269" s="452" t="s">
        <v>76</v>
      </c>
      <c r="B269" s="452"/>
      <c r="C269" s="480">
        <v>0</v>
      </c>
      <c r="D269" s="495">
        <f>'[7]Rate Design Work eff 9-15-17'!D268</f>
        <v>60</v>
      </c>
      <c r="E269" s="482"/>
      <c r="F269" s="428">
        <f>ROUND(D269*C269,0)</f>
        <v>0</v>
      </c>
      <c r="G269" s="495">
        <f>$G$198</f>
        <v>60</v>
      </c>
      <c r="H269" s="482"/>
      <c r="I269" s="428">
        <f>ROUND(G269*$C269,0)</f>
        <v>0</v>
      </c>
      <c r="J269" s="428"/>
      <c r="K269" s="495" t="str">
        <f>$K$198</f>
        <v xml:space="preserve"> </v>
      </c>
      <c r="L269" s="482"/>
      <c r="M269" s="428">
        <f>ROUND(K269*$C269,0)</f>
        <v>0</v>
      </c>
      <c r="N269" s="428"/>
      <c r="O269" s="495" t="e">
        <f>$O$198</f>
        <v>#DIV/0!</v>
      </c>
      <c r="P269" s="482"/>
      <c r="Q269" s="428" t="e">
        <f>ROUND(O269*$C269,0)</f>
        <v>#DIV/0!</v>
      </c>
      <c r="R269" s="428"/>
      <c r="S269" s="495" t="e">
        <f>$S$198</f>
        <v>#DIV/0!</v>
      </c>
      <c r="T269" s="482"/>
      <c r="U269" s="428" t="e">
        <f>ROUND(S269*$C269,0)</f>
        <v>#DIV/0!</v>
      </c>
      <c r="V269" s="409"/>
      <c r="W269" s="410"/>
      <c r="X269" s="410"/>
      <c r="Y269" s="410"/>
      <c r="Z269" s="409"/>
      <c r="AA269" s="409"/>
      <c r="AB269" s="409"/>
      <c r="AC269" s="409"/>
      <c r="AD269" s="409"/>
      <c r="AE269" s="409"/>
      <c r="AF269" s="409"/>
      <c r="AG269" s="409"/>
      <c r="AH269" s="409"/>
      <c r="AI269" s="409"/>
      <c r="AJ269" s="409"/>
      <c r="AK269" s="409"/>
      <c r="AL269" s="409"/>
      <c r="AM269" s="409"/>
      <c r="AN269" s="409"/>
      <c r="AO269" s="409"/>
      <c r="AP269" s="409"/>
      <c r="AR269" s="431"/>
    </row>
    <row r="270" spans="1:44" hidden="1">
      <c r="A270" s="452" t="s">
        <v>77</v>
      </c>
      <c r="B270" s="452"/>
      <c r="C270" s="480">
        <v>0</v>
      </c>
      <c r="D270" s="496">
        <f>'[7]Rate Design Work eff 9-15-17'!D269</f>
        <v>-30</v>
      </c>
      <c r="E270" s="482" t="s">
        <v>15</v>
      </c>
      <c r="F270" s="428">
        <f>ROUND(D270*C270/100,0)</f>
        <v>0</v>
      </c>
      <c r="G270" s="496">
        <f>$G$199</f>
        <v>-30</v>
      </c>
      <c r="H270" s="482" t="s">
        <v>15</v>
      </c>
      <c r="I270" s="428">
        <f>ROUND(G270*$C270/100,0)</f>
        <v>0</v>
      </c>
      <c r="J270" s="428"/>
      <c r="K270" s="496">
        <f>$K$199</f>
        <v>-30</v>
      </c>
      <c r="L270" s="482" t="s">
        <v>15</v>
      </c>
      <c r="M270" s="428">
        <f>ROUND(K270*$C270/100,0)</f>
        <v>0</v>
      </c>
      <c r="N270" s="428"/>
      <c r="O270" s="496" t="str">
        <f>$O$199</f>
        <v xml:space="preserve"> </v>
      </c>
      <c r="P270" s="482" t="s">
        <v>15</v>
      </c>
      <c r="Q270" s="428">
        <f>ROUND(O270*$C270/100,0)</f>
        <v>0</v>
      </c>
      <c r="R270" s="428"/>
      <c r="S270" s="496" t="str">
        <f>$S$199</f>
        <v xml:space="preserve"> </v>
      </c>
      <c r="T270" s="482" t="s">
        <v>15</v>
      </c>
      <c r="U270" s="428">
        <f>ROUND(S270*$C270/100,0)</f>
        <v>0</v>
      </c>
      <c r="V270" s="409"/>
      <c r="W270" s="410"/>
      <c r="X270" s="410"/>
      <c r="Y270" s="410"/>
      <c r="Z270" s="409"/>
      <c r="AA270" s="409"/>
      <c r="AB270" s="409"/>
      <c r="AC270" s="409"/>
      <c r="AD270" s="409"/>
      <c r="AE270" s="409"/>
      <c r="AF270" s="409"/>
      <c r="AG270" s="409"/>
      <c r="AH270" s="409"/>
      <c r="AI270" s="409"/>
      <c r="AJ270" s="409"/>
      <c r="AK270" s="409"/>
      <c r="AL270" s="409"/>
      <c r="AM270" s="409"/>
      <c r="AN270" s="409"/>
      <c r="AO270" s="409"/>
      <c r="AP270" s="409"/>
      <c r="AR270" s="431"/>
    </row>
    <row r="271" spans="1:44" s="26" customFormat="1" hidden="1">
      <c r="A271" s="25" t="s">
        <v>66</v>
      </c>
      <c r="C271" s="27">
        <f>C253</f>
        <v>12838882.284157982</v>
      </c>
      <c r="D271" s="24">
        <f>'[7]Rate Design Work eff 9-15-17'!D270</f>
        <v>0</v>
      </c>
      <c r="E271" s="28"/>
      <c r="F271" s="29"/>
      <c r="G271" s="30">
        <f>G183</f>
        <v>0</v>
      </c>
      <c r="H271" s="114" t="s">
        <v>15</v>
      </c>
      <c r="I271" s="29">
        <f>ROUND(G271*$C271/100*G260,0)</f>
        <v>0</v>
      </c>
      <c r="J271" s="29"/>
      <c r="K271" s="30" t="str">
        <f>K183</f>
        <v xml:space="preserve"> </v>
      </c>
      <c r="L271" s="114" t="s">
        <v>15</v>
      </c>
      <c r="M271" s="29">
        <f>ROUND(K271*$C271/100*K260,0)</f>
        <v>0</v>
      </c>
      <c r="N271" s="29"/>
      <c r="O271" s="30" t="str">
        <f>O183</f>
        <v xml:space="preserve"> </v>
      </c>
      <c r="P271" s="114" t="s">
        <v>15</v>
      </c>
      <c r="Q271" s="29">
        <f>ROUND(O271*$C271/100*O260,0)</f>
        <v>0</v>
      </c>
      <c r="R271" s="29"/>
      <c r="S271" s="30">
        <f>S183</f>
        <v>0</v>
      </c>
      <c r="T271" s="114" t="s">
        <v>15</v>
      </c>
      <c r="U271" s="29">
        <f>ROUND(S271*$C271/100*S260,0)</f>
        <v>0</v>
      </c>
      <c r="W271" s="22"/>
      <c r="Z271" s="33"/>
      <c r="AA271" s="33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R271" s="32"/>
    </row>
    <row r="272" spans="1:44" s="26" customFormat="1" hidden="1">
      <c r="A272" s="25" t="s">
        <v>67</v>
      </c>
      <c r="C272" s="27">
        <f>C254</f>
        <v>6928716.389879657</v>
      </c>
      <c r="D272" s="24">
        <f>'[7]Rate Design Work eff 9-15-17'!D271</f>
        <v>0</v>
      </c>
      <c r="E272" s="28"/>
      <c r="F272" s="29"/>
      <c r="G272" s="30">
        <f>G184</f>
        <v>0</v>
      </c>
      <c r="H272" s="114" t="s">
        <v>15</v>
      </c>
      <c r="I272" s="29">
        <f>ROUND(G272*$C272/100*G260,0)</f>
        <v>0</v>
      </c>
      <c r="J272" s="29"/>
      <c r="K272" s="30" t="str">
        <f>K184</f>
        <v xml:space="preserve"> </v>
      </c>
      <c r="L272" s="114" t="s">
        <v>15</v>
      </c>
      <c r="M272" s="29">
        <f>ROUND(K272*$C272/100*K260,0)</f>
        <v>0</v>
      </c>
      <c r="N272" s="29"/>
      <c r="O272" s="30" t="str">
        <f>O184</f>
        <v xml:space="preserve"> </v>
      </c>
      <c r="P272" s="114" t="s">
        <v>15</v>
      </c>
      <c r="Q272" s="29">
        <f>ROUND(O272*$C272/100*O260,0)</f>
        <v>0</v>
      </c>
      <c r="R272" s="29"/>
      <c r="S272" s="30">
        <f>S184</f>
        <v>0</v>
      </c>
      <c r="T272" s="114" t="s">
        <v>15</v>
      </c>
      <c r="U272" s="29">
        <f>ROUND(S272*$C272/100*S260,0)</f>
        <v>0</v>
      </c>
      <c r="W272" s="22"/>
      <c r="Z272" s="33"/>
      <c r="AA272" s="33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R272" s="32"/>
    </row>
    <row r="273" spans="1:44" s="26" customFormat="1" hidden="1">
      <c r="A273" s="25" t="s">
        <v>68</v>
      </c>
      <c r="C273" s="27">
        <f>C255</f>
        <v>1198686.3021607364</v>
      </c>
      <c r="D273" s="24">
        <f>'[7]Rate Design Work eff 9-15-17'!D272</f>
        <v>0</v>
      </c>
      <c r="E273" s="28"/>
      <c r="F273" s="29"/>
      <c r="G273" s="30">
        <f>G185</f>
        <v>0</v>
      </c>
      <c r="H273" s="114" t="s">
        <v>15</v>
      </c>
      <c r="I273" s="29">
        <f>ROUND(G273*$C273/100*G260,0)</f>
        <v>0</v>
      </c>
      <c r="J273" s="29"/>
      <c r="K273" s="30" t="str">
        <f>K185</f>
        <v xml:space="preserve"> </v>
      </c>
      <c r="L273" s="114" t="s">
        <v>15</v>
      </c>
      <c r="M273" s="29">
        <f>ROUND(K273*$C273/100*K260,0)</f>
        <v>0</v>
      </c>
      <c r="N273" s="29"/>
      <c r="O273" s="30" t="str">
        <f>O185</f>
        <v xml:space="preserve"> </v>
      </c>
      <c r="P273" s="114" t="s">
        <v>15</v>
      </c>
      <c r="Q273" s="29">
        <f>ROUND(O273*$C273/100*O260,0)</f>
        <v>0</v>
      </c>
      <c r="R273" s="29"/>
      <c r="S273" s="30">
        <f>S185</f>
        <v>0</v>
      </c>
      <c r="T273" s="114" t="s">
        <v>15</v>
      </c>
      <c r="U273" s="29">
        <f>ROUND(S273*$C273/100*S260,0)</f>
        <v>0</v>
      </c>
      <c r="W273" s="22"/>
      <c r="Z273" s="33"/>
      <c r="AA273" s="33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R273" s="32"/>
    </row>
    <row r="274" spans="1:44" hidden="1">
      <c r="A274" s="452" t="s">
        <v>44</v>
      </c>
      <c r="B274" s="86"/>
      <c r="C274" s="480">
        <f>SUM(C253:C255)</f>
        <v>20966284.976198375</v>
      </c>
      <c r="D274" s="488"/>
      <c r="E274" s="482"/>
      <c r="F274" s="428">
        <f>SUM(F248:F270)</f>
        <v>2447470</v>
      </c>
      <c r="G274" s="488"/>
      <c r="H274" s="482"/>
      <c r="I274" s="428">
        <f>SUM(I248:I273)</f>
        <v>2505212</v>
      </c>
      <c r="J274" s="428"/>
      <c r="K274" s="488"/>
      <c r="L274" s="482"/>
      <c r="M274" s="428" t="e">
        <f>SUM(M248:M273)</f>
        <v>#REF!</v>
      </c>
      <c r="N274" s="428"/>
      <c r="O274" s="488"/>
      <c r="P274" s="482"/>
      <c r="Q274" s="428" t="e">
        <f>SUM(Q248:Q273)</f>
        <v>#DIV/0!</v>
      </c>
      <c r="R274" s="428"/>
      <c r="S274" s="488"/>
      <c r="T274" s="482"/>
      <c r="U274" s="428" t="e">
        <f>SUM(U248:U273)</f>
        <v>#DIV/0!</v>
      </c>
      <c r="V274" s="449"/>
      <c r="W274" s="410"/>
      <c r="X274" s="410"/>
      <c r="Y274" s="410"/>
      <c r="Z274" s="409"/>
      <c r="AA274" s="409"/>
      <c r="AB274" s="409"/>
      <c r="AC274" s="409"/>
      <c r="AD274" s="409"/>
      <c r="AE274" s="409"/>
      <c r="AF274" s="409"/>
      <c r="AG274" s="409"/>
      <c r="AH274" s="409"/>
      <c r="AI274" s="409"/>
      <c r="AJ274" s="409"/>
      <c r="AK274" s="409"/>
      <c r="AL274" s="409"/>
      <c r="AM274" s="409"/>
      <c r="AN274" s="409"/>
      <c r="AO274" s="409"/>
      <c r="AP274" s="409"/>
      <c r="AR274" s="431"/>
    </row>
    <row r="275" spans="1:44" hidden="1">
      <c r="A275" s="452" t="s">
        <v>18</v>
      </c>
      <c r="B275" s="452"/>
      <c r="C275" s="507">
        <f>'[7]Table 2'!H18</f>
        <v>278028.18415744783</v>
      </c>
      <c r="D275" s="439"/>
      <c r="E275" s="439"/>
      <c r="F275" s="498">
        <f>'[7]Table 3'!E18</f>
        <v>35708.181559390563</v>
      </c>
      <c r="G275" s="439"/>
      <c r="H275" s="439"/>
      <c r="I275" s="498">
        <f>F275</f>
        <v>35708.181559390563</v>
      </c>
      <c r="J275" s="483"/>
      <c r="K275" s="439"/>
      <c r="L275" s="439"/>
      <c r="M275" s="498" t="e">
        <f>M204/I204*I275</f>
        <v>#DIV/0!</v>
      </c>
      <c r="N275" s="483"/>
      <c r="O275" s="439"/>
      <c r="P275" s="439"/>
      <c r="Q275" s="498" t="e">
        <f>Q204/I204*I275</f>
        <v>#DIV/0!</v>
      </c>
      <c r="R275" s="483"/>
      <c r="S275" s="439"/>
      <c r="T275" s="439"/>
      <c r="U275" s="498" t="e">
        <f>U204/I204*I275</f>
        <v>#DIV/0!</v>
      </c>
      <c r="V275" s="49"/>
      <c r="W275" s="48"/>
      <c r="X275" s="410"/>
      <c r="Y275" s="410"/>
      <c r="Z275" s="409"/>
      <c r="AA275" s="409"/>
      <c r="AB275" s="409"/>
      <c r="AC275" s="409"/>
      <c r="AD275" s="409"/>
      <c r="AE275" s="409"/>
      <c r="AF275" s="409"/>
      <c r="AG275" s="409"/>
      <c r="AH275" s="409"/>
      <c r="AI275" s="409"/>
      <c r="AJ275" s="409"/>
      <c r="AK275" s="409"/>
      <c r="AL275" s="409"/>
      <c r="AM275" s="409"/>
      <c r="AN275" s="409"/>
      <c r="AO275" s="409"/>
      <c r="AP275" s="409"/>
      <c r="AR275" s="431"/>
    </row>
    <row r="276" spans="1:44" ht="16.5" hidden="1" thickBot="1">
      <c r="A276" s="452" t="s">
        <v>45</v>
      </c>
      <c r="B276" s="452"/>
      <c r="C276" s="472">
        <f>SUM(C274:C275)</f>
        <v>21244313.160355821</v>
      </c>
      <c r="D276" s="505"/>
      <c r="E276" s="500"/>
      <c r="F276" s="501">
        <f>F274+F275</f>
        <v>2483178.1815593904</v>
      </c>
      <c r="G276" s="505"/>
      <c r="H276" s="500"/>
      <c r="I276" s="501">
        <f>I274+I275</f>
        <v>2540920.1815593904</v>
      </c>
      <c r="J276" s="483"/>
      <c r="K276" s="505"/>
      <c r="L276" s="500"/>
      <c r="M276" s="501" t="e">
        <f>M274+M275</f>
        <v>#REF!</v>
      </c>
      <c r="N276" s="501"/>
      <c r="O276" s="505"/>
      <c r="P276" s="500"/>
      <c r="Q276" s="501" t="e">
        <f>Q274+Q275</f>
        <v>#DIV/0!</v>
      </c>
      <c r="R276" s="501"/>
      <c r="S276" s="505"/>
      <c r="T276" s="500"/>
      <c r="U276" s="501" t="e">
        <f>U274+U275</f>
        <v>#DIV/0!</v>
      </c>
      <c r="V276" s="50"/>
      <c r="W276" s="51"/>
      <c r="X276" s="410"/>
      <c r="Y276" s="410"/>
      <c r="Z276" s="409"/>
      <c r="AA276" s="409"/>
      <c r="AB276" s="409"/>
      <c r="AC276" s="409"/>
      <c r="AD276" s="409"/>
      <c r="AE276" s="409"/>
      <c r="AF276" s="409"/>
      <c r="AG276" s="409"/>
      <c r="AH276" s="409"/>
      <c r="AI276" s="409"/>
      <c r="AJ276" s="409"/>
      <c r="AK276" s="409"/>
      <c r="AL276" s="409"/>
      <c r="AM276" s="409"/>
      <c r="AN276" s="409"/>
      <c r="AO276" s="409"/>
      <c r="AP276" s="409"/>
      <c r="AR276" s="431"/>
    </row>
    <row r="277" spans="1:44" hidden="1">
      <c r="A277" s="452"/>
      <c r="B277" s="452"/>
      <c r="C277" s="459"/>
      <c r="D277" s="495"/>
      <c r="E277" s="452"/>
      <c r="F277" s="428"/>
      <c r="G277" s="495"/>
      <c r="H277" s="452"/>
      <c r="I277" s="428" t="s">
        <v>14</v>
      </c>
      <c r="J277" s="428"/>
      <c r="K277" s="495"/>
      <c r="L277" s="452"/>
      <c r="M277" s="428" t="s">
        <v>14</v>
      </c>
      <c r="N277" s="428"/>
      <c r="O277" s="495"/>
      <c r="P277" s="452"/>
      <c r="Q277" s="428" t="s">
        <v>14</v>
      </c>
      <c r="R277" s="428"/>
      <c r="S277" s="495"/>
      <c r="T277" s="452"/>
      <c r="U277" s="428" t="s">
        <v>14</v>
      </c>
      <c r="V277" s="409"/>
      <c r="W277" s="410"/>
      <c r="X277" s="410"/>
      <c r="Y277" s="410"/>
      <c r="Z277" s="409"/>
      <c r="AA277" s="409"/>
      <c r="AB277" s="409"/>
      <c r="AC277" s="409"/>
      <c r="AD277" s="409"/>
      <c r="AE277" s="409"/>
      <c r="AF277" s="409"/>
      <c r="AG277" s="409"/>
      <c r="AH277" s="409"/>
      <c r="AI277" s="409"/>
      <c r="AJ277" s="409"/>
      <c r="AK277" s="409"/>
      <c r="AL277" s="409"/>
      <c r="AM277" s="409"/>
      <c r="AN277" s="409"/>
      <c r="AO277" s="409"/>
      <c r="AP277" s="409"/>
      <c r="AR277" s="431"/>
    </row>
    <row r="278" spans="1:44" hidden="1">
      <c r="A278" s="452"/>
      <c r="B278" s="452"/>
      <c r="C278" s="459"/>
      <c r="D278" s="495"/>
      <c r="E278" s="452"/>
      <c r="F278" s="428"/>
      <c r="G278" s="495"/>
      <c r="H278" s="452"/>
      <c r="I278" s="428" t="s">
        <v>14</v>
      </c>
      <c r="J278" s="428"/>
      <c r="K278" s="495"/>
      <c r="L278" s="452"/>
      <c r="M278" s="428" t="s">
        <v>14</v>
      </c>
      <c r="N278" s="428"/>
      <c r="O278" s="495"/>
      <c r="P278" s="452"/>
      <c r="Q278" s="428" t="s">
        <v>14</v>
      </c>
      <c r="R278" s="428"/>
      <c r="S278" s="495"/>
      <c r="T278" s="452"/>
      <c r="U278" s="428" t="s">
        <v>14</v>
      </c>
      <c r="V278" s="409"/>
      <c r="W278" s="410"/>
      <c r="X278" s="410"/>
      <c r="Y278" s="410"/>
      <c r="Z278" s="409"/>
      <c r="AA278" s="409"/>
      <c r="AB278" s="409"/>
      <c r="AC278" s="409"/>
      <c r="AD278" s="409"/>
      <c r="AE278" s="409"/>
      <c r="AF278" s="409"/>
      <c r="AG278" s="409"/>
      <c r="AH278" s="409"/>
      <c r="AI278" s="409"/>
      <c r="AJ278" s="409"/>
      <c r="AK278" s="409"/>
      <c r="AL278" s="409"/>
      <c r="AM278" s="409"/>
      <c r="AN278" s="409"/>
      <c r="AO278" s="409"/>
      <c r="AP278" s="409"/>
      <c r="AR278" s="431"/>
    </row>
    <row r="279" spans="1:44" hidden="1">
      <c r="A279" s="458" t="s">
        <v>52</v>
      </c>
      <c r="B279" s="452"/>
      <c r="C279" s="452"/>
      <c r="D279" s="428"/>
      <c r="E279" s="452"/>
      <c r="F279" s="452"/>
      <c r="G279" s="428"/>
      <c r="H279" s="452"/>
      <c r="I279" s="452"/>
      <c r="J279" s="452"/>
      <c r="K279" s="428"/>
      <c r="L279" s="452"/>
      <c r="M279" s="452"/>
      <c r="N279" s="452"/>
      <c r="O279" s="428"/>
      <c r="P279" s="452"/>
      <c r="Q279" s="452"/>
      <c r="R279" s="452"/>
      <c r="S279" s="428"/>
      <c r="T279" s="452"/>
      <c r="U279" s="452"/>
      <c r="V279" s="409"/>
      <c r="W279" s="410"/>
      <c r="X279" s="410"/>
      <c r="Y279" s="410"/>
      <c r="Z279" s="409"/>
      <c r="AA279" s="409"/>
      <c r="AB279" s="409"/>
      <c r="AC279" s="409"/>
      <c r="AD279" s="409"/>
      <c r="AE279" s="409"/>
      <c r="AF279" s="409"/>
      <c r="AG279" s="409"/>
      <c r="AH279" s="409"/>
      <c r="AI279" s="409"/>
      <c r="AJ279" s="409"/>
      <c r="AK279" s="409"/>
      <c r="AL279" s="409"/>
      <c r="AM279" s="409"/>
      <c r="AN279" s="409"/>
      <c r="AO279" s="409"/>
      <c r="AP279" s="409"/>
      <c r="AR279" s="431"/>
    </row>
    <row r="280" spans="1:44" hidden="1">
      <c r="A280" s="452" t="s">
        <v>82</v>
      </c>
      <c r="B280" s="452"/>
      <c r="C280" s="452"/>
      <c r="D280" s="428"/>
      <c r="E280" s="452"/>
      <c r="F280" s="452"/>
      <c r="G280" s="428"/>
      <c r="H280" s="452"/>
      <c r="I280" s="452"/>
      <c r="J280" s="452"/>
      <c r="K280" s="428"/>
      <c r="L280" s="452"/>
      <c r="M280" s="452"/>
      <c r="N280" s="452"/>
      <c r="O280" s="428"/>
      <c r="P280" s="452"/>
      <c r="Q280" s="452"/>
      <c r="R280" s="452"/>
      <c r="S280" s="428"/>
      <c r="T280" s="452"/>
      <c r="U280" s="452"/>
      <c r="V280" s="409"/>
      <c r="W280" s="410"/>
      <c r="X280" s="410"/>
      <c r="Y280" s="410"/>
      <c r="Z280" s="409"/>
      <c r="AA280" s="409"/>
      <c r="AB280" s="409"/>
      <c r="AC280" s="409"/>
      <c r="AD280" s="409"/>
      <c r="AE280" s="409"/>
      <c r="AF280" s="409"/>
      <c r="AG280" s="409"/>
      <c r="AH280" s="409"/>
      <c r="AI280" s="409"/>
      <c r="AJ280" s="409"/>
      <c r="AK280" s="409"/>
      <c r="AL280" s="409"/>
      <c r="AM280" s="409"/>
      <c r="AN280" s="409"/>
      <c r="AO280" s="409"/>
      <c r="AP280" s="409"/>
      <c r="AR280" s="431"/>
    </row>
    <row r="281" spans="1:44" hidden="1">
      <c r="A281" s="476" t="s">
        <v>83</v>
      </c>
      <c r="B281" s="452"/>
      <c r="C281" s="459"/>
      <c r="D281" s="428"/>
      <c r="E281" s="452"/>
      <c r="F281" s="452"/>
      <c r="G281" s="428"/>
      <c r="H281" s="452"/>
      <c r="I281" s="452"/>
      <c r="J281" s="452"/>
      <c r="K281" s="428"/>
      <c r="L281" s="452"/>
      <c r="M281" s="452"/>
      <c r="N281" s="452"/>
      <c r="O281" s="428"/>
      <c r="P281" s="452"/>
      <c r="Q281" s="452"/>
      <c r="R281" s="452"/>
      <c r="S281" s="428"/>
      <c r="T281" s="452"/>
      <c r="U281" s="452"/>
      <c r="V281" s="409"/>
      <c r="W281" s="410"/>
      <c r="X281" s="410"/>
      <c r="Y281" s="410"/>
      <c r="Z281" s="409"/>
      <c r="AA281" s="409"/>
      <c r="AB281" s="409"/>
      <c r="AC281" s="409"/>
      <c r="AD281" s="409"/>
      <c r="AE281" s="409"/>
      <c r="AF281" s="409"/>
      <c r="AG281" s="409"/>
      <c r="AH281" s="409"/>
      <c r="AI281" s="409"/>
      <c r="AJ281" s="409"/>
      <c r="AK281" s="409"/>
      <c r="AL281" s="409"/>
      <c r="AM281" s="409"/>
      <c r="AN281" s="409"/>
      <c r="AO281" s="409"/>
      <c r="AP281" s="409"/>
      <c r="AR281" s="431"/>
    </row>
    <row r="282" spans="1:44" hidden="1">
      <c r="A282" s="452" t="s">
        <v>59</v>
      </c>
      <c r="B282" s="452"/>
      <c r="C282" s="480"/>
      <c r="D282" s="428"/>
      <c r="E282" s="452"/>
      <c r="F282" s="452"/>
      <c r="G282" s="428"/>
      <c r="H282" s="452"/>
      <c r="I282" s="452"/>
      <c r="J282" s="452"/>
      <c r="K282" s="428"/>
      <c r="L282" s="452"/>
      <c r="M282" s="452"/>
      <c r="N282" s="452"/>
      <c r="O282" s="428"/>
      <c r="P282" s="452"/>
      <c r="Q282" s="452"/>
      <c r="R282" s="452"/>
      <c r="S282" s="428"/>
      <c r="T282" s="452"/>
      <c r="U282" s="452"/>
      <c r="V282" s="409"/>
      <c r="W282" s="410"/>
      <c r="X282" s="410"/>
      <c r="Y282" s="410"/>
      <c r="Z282" s="409"/>
      <c r="AA282" s="409"/>
      <c r="AB282" s="409"/>
      <c r="AC282" s="409"/>
      <c r="AD282" s="409"/>
      <c r="AE282" s="409"/>
      <c r="AF282" s="409"/>
      <c r="AG282" s="409"/>
      <c r="AH282" s="409"/>
      <c r="AI282" s="409"/>
      <c r="AJ282" s="409"/>
      <c r="AK282" s="409"/>
      <c r="AL282" s="409"/>
      <c r="AM282" s="409"/>
      <c r="AN282" s="409"/>
      <c r="AO282" s="409"/>
      <c r="AP282" s="409"/>
      <c r="AR282" s="431"/>
    </row>
    <row r="283" spans="1:44" hidden="1">
      <c r="A283" s="452" t="s">
        <v>56</v>
      </c>
      <c r="B283" s="452"/>
      <c r="C283" s="480">
        <f>'[7]Rate Design Work eff 10-14-16'!C282</f>
        <v>121803.19999998537</v>
      </c>
      <c r="D283" s="463">
        <f>'[7]Rate Design Work eff 9-15-17'!D282</f>
        <v>9.76</v>
      </c>
      <c r="E283" s="482"/>
      <c r="F283" s="428">
        <f>ROUND(D283*$C283,0)</f>
        <v>1188799</v>
      </c>
      <c r="G283" s="463">
        <f>$G$173</f>
        <v>9.99</v>
      </c>
      <c r="H283" s="482"/>
      <c r="I283" s="428">
        <f>ROUND(G283*$C283,0)</f>
        <v>1216814</v>
      </c>
      <c r="J283" s="428"/>
      <c r="K283" s="463">
        <f>$K$173</f>
        <v>9.76</v>
      </c>
      <c r="L283" s="482"/>
      <c r="M283" s="428">
        <f>ROUND(K283*$C283,0)</f>
        <v>1188799</v>
      </c>
      <c r="N283" s="428"/>
      <c r="O283" s="463" t="str">
        <f>$O$173</f>
        <v xml:space="preserve"> </v>
      </c>
      <c r="P283" s="482"/>
      <c r="Q283" s="428">
        <f>ROUND(O283*$C283,0)</f>
        <v>0</v>
      </c>
      <c r="R283" s="428"/>
      <c r="S283" s="463" t="str">
        <f>$S$173</f>
        <v xml:space="preserve"> </v>
      </c>
      <c r="T283" s="482"/>
      <c r="U283" s="428">
        <f>ROUND(S283*$C283,0)</f>
        <v>0</v>
      </c>
      <c r="V283" s="409"/>
      <c r="W283" s="410"/>
      <c r="X283" s="410"/>
      <c r="Y283" s="410"/>
      <c r="Z283" s="409"/>
      <c r="AA283" s="409"/>
      <c r="AB283" s="409"/>
      <c r="AC283" s="409"/>
      <c r="AD283" s="409"/>
      <c r="AE283" s="409"/>
      <c r="AF283" s="409"/>
      <c r="AG283" s="409"/>
      <c r="AH283" s="409"/>
      <c r="AI283" s="409"/>
      <c r="AJ283" s="409"/>
      <c r="AK283" s="409"/>
      <c r="AL283" s="409"/>
      <c r="AM283" s="409"/>
      <c r="AN283" s="409"/>
      <c r="AO283" s="409"/>
      <c r="AP283" s="409"/>
      <c r="AR283" s="431"/>
    </row>
    <row r="284" spans="1:44" hidden="1">
      <c r="A284" s="452" t="s">
        <v>57</v>
      </c>
      <c r="B284" s="452"/>
      <c r="C284" s="480">
        <f>'[7]Rate Design Work eff 10-14-16'!C283</f>
        <v>58310.700000000717</v>
      </c>
      <c r="D284" s="463">
        <f>'[7]Rate Design Work eff 9-15-17'!D283</f>
        <v>14.54</v>
      </c>
      <c r="E284" s="484"/>
      <c r="F284" s="428">
        <f t="shared" ref="F284:F285" si="59">ROUND(D284*$C284,0)</f>
        <v>847838</v>
      </c>
      <c r="G284" s="463">
        <f>$G$174</f>
        <v>14.89</v>
      </c>
      <c r="H284" s="484"/>
      <c r="I284" s="428">
        <f>ROUND(G284*$C284,0)</f>
        <v>868246</v>
      </c>
      <c r="J284" s="428"/>
      <c r="K284" s="463">
        <f>$K$174</f>
        <v>14.54</v>
      </c>
      <c r="L284" s="484"/>
      <c r="M284" s="428">
        <f>ROUND(K284*$C284,0)</f>
        <v>847838</v>
      </c>
      <c r="N284" s="428"/>
      <c r="O284" s="463" t="str">
        <f>$O$174</f>
        <v xml:space="preserve"> </v>
      </c>
      <c r="P284" s="484"/>
      <c r="Q284" s="428">
        <f>ROUND(O284*$C284,0)</f>
        <v>0</v>
      </c>
      <c r="R284" s="428"/>
      <c r="S284" s="463" t="str">
        <f>$S$174</f>
        <v xml:space="preserve"> </v>
      </c>
      <c r="T284" s="484"/>
      <c r="U284" s="428">
        <f>ROUND(S284*$C284,0)</f>
        <v>0</v>
      </c>
      <c r="V284" s="409"/>
      <c r="W284" s="410"/>
      <c r="X284" s="410"/>
      <c r="Y284" s="410"/>
      <c r="Z284" s="409"/>
      <c r="AA284" s="409"/>
      <c r="AB284" s="409"/>
      <c r="AC284" s="409"/>
      <c r="AD284" s="409"/>
      <c r="AE284" s="409"/>
      <c r="AF284" s="409"/>
      <c r="AG284" s="409"/>
      <c r="AH284" s="409"/>
      <c r="AI284" s="409"/>
      <c r="AJ284" s="409"/>
      <c r="AK284" s="409"/>
      <c r="AL284" s="409"/>
      <c r="AM284" s="409"/>
      <c r="AN284" s="409"/>
      <c r="AO284" s="409"/>
      <c r="AP284" s="409"/>
      <c r="AR284" s="431"/>
    </row>
    <row r="285" spans="1:44" hidden="1">
      <c r="A285" s="452" t="s">
        <v>58</v>
      </c>
      <c r="B285" s="452"/>
      <c r="C285" s="480">
        <f>'[7]Rate Design Work eff 10-14-16'!C284</f>
        <v>966505</v>
      </c>
      <c r="D285" s="463">
        <f>'[7]Rate Design Work eff 9-15-17'!D284</f>
        <v>1.02</v>
      </c>
      <c r="E285" s="484"/>
      <c r="F285" s="428">
        <f t="shared" si="59"/>
        <v>985835</v>
      </c>
      <c r="G285" s="463">
        <f>$G$175</f>
        <v>1.04</v>
      </c>
      <c r="H285" s="484"/>
      <c r="I285" s="428">
        <f>ROUND(G285*$C285,0)</f>
        <v>1005165</v>
      </c>
      <c r="J285" s="428"/>
      <c r="K285" s="463">
        <f>$K$175</f>
        <v>1.02</v>
      </c>
      <c r="L285" s="484"/>
      <c r="M285" s="428">
        <f>ROUND(K285*$C285,0)</f>
        <v>985835</v>
      </c>
      <c r="N285" s="428"/>
      <c r="O285" s="463" t="str">
        <f>$O$175</f>
        <v xml:space="preserve"> </v>
      </c>
      <c r="P285" s="484"/>
      <c r="Q285" s="428">
        <f>ROUND(O285*$C285,0)</f>
        <v>0</v>
      </c>
      <c r="R285" s="428"/>
      <c r="S285" s="463" t="str">
        <f>$S$175</f>
        <v xml:space="preserve"> </v>
      </c>
      <c r="T285" s="484"/>
      <c r="U285" s="428">
        <f>ROUND(S285*$C285,0)</f>
        <v>0</v>
      </c>
      <c r="V285" s="409"/>
      <c r="W285" s="410"/>
      <c r="X285" s="410"/>
      <c r="Y285" s="410"/>
      <c r="Z285" s="409"/>
      <c r="AA285" s="409"/>
      <c r="AB285" s="409"/>
      <c r="AC285" s="409"/>
      <c r="AD285" s="409"/>
      <c r="AE285" s="409"/>
      <c r="AF285" s="409"/>
      <c r="AG285" s="409"/>
      <c r="AH285" s="409"/>
      <c r="AI285" s="409"/>
      <c r="AJ285" s="409"/>
      <c r="AK285" s="409"/>
      <c r="AL285" s="409"/>
      <c r="AM285" s="409"/>
      <c r="AN285" s="409"/>
      <c r="AO285" s="409"/>
      <c r="AP285" s="409"/>
      <c r="AR285" s="431"/>
    </row>
    <row r="286" spans="1:44" hidden="1">
      <c r="A286" s="452" t="s">
        <v>60</v>
      </c>
      <c r="B286" s="452"/>
      <c r="C286" s="480">
        <f>SUM(C283:C284)</f>
        <v>180113.89999998608</v>
      </c>
      <c r="D286" s="463"/>
      <c r="E286" s="482"/>
      <c r="F286" s="428"/>
      <c r="G286" s="463"/>
      <c r="H286" s="482"/>
      <c r="I286" s="428"/>
      <c r="J286" s="428"/>
      <c r="K286" s="463"/>
      <c r="L286" s="482"/>
      <c r="M286" s="428"/>
      <c r="N286" s="428"/>
      <c r="O286" s="463"/>
      <c r="P286" s="482"/>
      <c r="Q286" s="428"/>
      <c r="R286" s="428"/>
      <c r="S286" s="463"/>
      <c r="T286" s="482"/>
      <c r="U286" s="428"/>
      <c r="V286" s="409"/>
      <c r="W286" s="410"/>
      <c r="X286" s="410"/>
      <c r="Y286" s="410"/>
      <c r="Z286" s="409"/>
      <c r="AA286" s="409"/>
      <c r="AB286" s="409"/>
      <c r="AC286" s="409"/>
      <c r="AD286" s="409"/>
      <c r="AE286" s="409"/>
      <c r="AF286" s="409"/>
      <c r="AG286" s="409"/>
      <c r="AH286" s="409"/>
      <c r="AI286" s="409"/>
      <c r="AJ286" s="409"/>
      <c r="AK286" s="409"/>
      <c r="AL286" s="409"/>
      <c r="AM286" s="409"/>
      <c r="AN286" s="409"/>
      <c r="AO286" s="409"/>
      <c r="AP286" s="409"/>
      <c r="AR286" s="431"/>
    </row>
    <row r="287" spans="1:44" hidden="1">
      <c r="A287" s="452" t="s">
        <v>61</v>
      </c>
      <c r="B287" s="452"/>
      <c r="C287" s="480">
        <f>'[7]Rate Design Work eff 10-14-16'!C286</f>
        <v>782383</v>
      </c>
      <c r="D287" s="495">
        <f>'[7]Rate Design Work eff 9-15-17'!D286</f>
        <v>3.7</v>
      </c>
      <c r="E287" s="482"/>
      <c r="F287" s="428">
        <f>ROUND(D287*C287,0)</f>
        <v>2894817</v>
      </c>
      <c r="G287" s="495">
        <f>$G$178</f>
        <v>3.8</v>
      </c>
      <c r="H287" s="482"/>
      <c r="I287" s="428">
        <f>ROUND(G287*$C287,0)</f>
        <v>2973055</v>
      </c>
      <c r="J287" s="428"/>
      <c r="K287" s="495" t="e">
        <f>$K$178</f>
        <v>#REF!</v>
      </c>
      <c r="L287" s="482"/>
      <c r="M287" s="428" t="e">
        <f>ROUND(K287*$C287,0)</f>
        <v>#REF!</v>
      </c>
      <c r="N287" s="428"/>
      <c r="O287" s="495" t="e">
        <f>$O$178</f>
        <v>#DIV/0!</v>
      </c>
      <c r="P287" s="482"/>
      <c r="Q287" s="428" t="e">
        <f>ROUND(O287*$C287,0)</f>
        <v>#DIV/0!</v>
      </c>
      <c r="R287" s="428"/>
      <c r="S287" s="495" t="e">
        <f>$S$178</f>
        <v>#DIV/0!</v>
      </c>
      <c r="T287" s="482"/>
      <c r="U287" s="428" t="e">
        <f>ROUND(S287*$C287,0)</f>
        <v>#DIV/0!</v>
      </c>
      <c r="V287" s="409"/>
      <c r="W287" s="410"/>
      <c r="X287" s="410"/>
      <c r="Y287" s="410"/>
      <c r="Z287" s="409"/>
      <c r="AA287" s="409"/>
      <c r="AB287" s="409"/>
      <c r="AC287" s="409"/>
      <c r="AD287" s="409"/>
      <c r="AE287" s="409"/>
      <c r="AF287" s="409"/>
      <c r="AG287" s="409"/>
      <c r="AH287" s="409"/>
      <c r="AI287" s="409"/>
      <c r="AJ287" s="409"/>
      <c r="AK287" s="409"/>
      <c r="AL287" s="409"/>
      <c r="AM287" s="409"/>
      <c r="AN287" s="409"/>
      <c r="AO287" s="409"/>
      <c r="AP287" s="409"/>
      <c r="AR287" s="431"/>
    </row>
    <row r="288" spans="1:44" hidden="1">
      <c r="A288" s="452" t="s">
        <v>62</v>
      </c>
      <c r="B288" s="480"/>
      <c r="C288" s="480">
        <f>'[7]Rate Design Work eff 10-14-16'!C287</f>
        <v>113594338.50038823</v>
      </c>
      <c r="D288" s="464">
        <f>'[7]Rate Design Work eff 9-15-17'!D287</f>
        <v>10.628</v>
      </c>
      <c r="E288" s="482" t="s">
        <v>15</v>
      </c>
      <c r="F288" s="428">
        <f>ROUND(D288*C288/100,0)</f>
        <v>12072806</v>
      </c>
      <c r="G288" s="464">
        <f>$G$179</f>
        <v>10.878</v>
      </c>
      <c r="H288" s="482" t="s">
        <v>15</v>
      </c>
      <c r="I288" s="428">
        <f>ROUND(G288*$C288/100,0)</f>
        <v>12356792</v>
      </c>
      <c r="J288" s="428"/>
      <c r="K288" s="464" t="e">
        <f>$K$179</f>
        <v>#REF!</v>
      </c>
      <c r="L288" s="482" t="s">
        <v>15</v>
      </c>
      <c r="M288" s="428" t="e">
        <f>ROUND(K288*$C288/100,0)</f>
        <v>#REF!</v>
      </c>
      <c r="N288" s="428"/>
      <c r="O288" s="464" t="e">
        <f>$O$179</f>
        <v>#DIV/0!</v>
      </c>
      <c r="P288" s="482" t="s">
        <v>15</v>
      </c>
      <c r="Q288" s="428" t="e">
        <f>ROUND(O288*$C288/100,0)</f>
        <v>#DIV/0!</v>
      </c>
      <c r="R288" s="428"/>
      <c r="S288" s="464" t="e">
        <f>$S$179</f>
        <v>#DIV/0!</v>
      </c>
      <c r="T288" s="482" t="s">
        <v>15</v>
      </c>
      <c r="U288" s="428" t="e">
        <f>ROUND(S288*$C288/100,0)</f>
        <v>#DIV/0!</v>
      </c>
      <c r="V288" s="145"/>
      <c r="W288" s="410"/>
      <c r="X288" s="410"/>
      <c r="Y288" s="410"/>
      <c r="Z288" s="409"/>
      <c r="AA288" s="409"/>
      <c r="AB288" s="409"/>
      <c r="AC288" s="409"/>
      <c r="AD288" s="409"/>
      <c r="AE288" s="409"/>
      <c r="AF288" s="409"/>
      <c r="AG288" s="409"/>
      <c r="AH288" s="409"/>
      <c r="AI288" s="409"/>
      <c r="AJ288" s="409"/>
      <c r="AK288" s="409"/>
      <c r="AL288" s="409"/>
      <c r="AM288" s="409"/>
      <c r="AN288" s="409"/>
      <c r="AO288" s="409"/>
      <c r="AP288" s="409"/>
      <c r="AR288" s="431"/>
    </row>
    <row r="289" spans="1:44" hidden="1">
      <c r="A289" s="452" t="s">
        <v>63</v>
      </c>
      <c r="B289" s="480"/>
      <c r="C289" s="480">
        <f>'[7]Rate Design Work eff 10-14-16'!C288</f>
        <v>264972441.64191934</v>
      </c>
      <c r="D289" s="464">
        <f>'[7]Rate Design Work eff 9-15-17'!D288</f>
        <v>7.3410000000000002</v>
      </c>
      <c r="E289" s="482" t="s">
        <v>15</v>
      </c>
      <c r="F289" s="428">
        <f>ROUND(D289*C289/100,0)</f>
        <v>19451627</v>
      </c>
      <c r="G289" s="464">
        <f>$G$180</f>
        <v>7.5140000000000002</v>
      </c>
      <c r="H289" s="482" t="s">
        <v>15</v>
      </c>
      <c r="I289" s="428">
        <f>ROUND(G289*$C289/100,0)</f>
        <v>19910029</v>
      </c>
      <c r="J289" s="428"/>
      <c r="K289" s="464" t="e">
        <f>$K$180</f>
        <v>#REF!</v>
      </c>
      <c r="L289" s="482" t="s">
        <v>15</v>
      </c>
      <c r="M289" s="428" t="e">
        <f>ROUND(K289*$C289/100,0)</f>
        <v>#REF!</v>
      </c>
      <c r="N289" s="428"/>
      <c r="O289" s="464" t="e">
        <f>$O$180</f>
        <v>#DIV/0!</v>
      </c>
      <c r="P289" s="482" t="s">
        <v>15</v>
      </c>
      <c r="Q289" s="428" t="e">
        <f>ROUND(O289*$C289/100,0)</f>
        <v>#DIV/0!</v>
      </c>
      <c r="R289" s="428"/>
      <c r="S289" s="464" t="e">
        <f>$S$180</f>
        <v>#DIV/0!</v>
      </c>
      <c r="T289" s="482" t="s">
        <v>15</v>
      </c>
      <c r="U289" s="428" t="e">
        <f>ROUND(S289*$C289/100,0)</f>
        <v>#DIV/0!</v>
      </c>
      <c r="V289" s="145"/>
      <c r="W289" s="410"/>
      <c r="X289" s="410"/>
      <c r="Y289" s="410"/>
      <c r="Z289" s="409"/>
      <c r="AA289" s="409"/>
      <c r="AB289" s="409"/>
      <c r="AC289" s="409"/>
      <c r="AD289" s="409"/>
      <c r="AE289" s="409"/>
      <c r="AF289" s="409"/>
      <c r="AG289" s="409"/>
      <c r="AH289" s="409"/>
      <c r="AI289" s="409"/>
      <c r="AJ289" s="409"/>
      <c r="AK289" s="409"/>
      <c r="AL289" s="409"/>
      <c r="AM289" s="409"/>
      <c r="AN289" s="409"/>
      <c r="AO289" s="409"/>
      <c r="AP289" s="409"/>
      <c r="AR289" s="431"/>
    </row>
    <row r="290" spans="1:44" hidden="1">
      <c r="A290" s="452" t="s">
        <v>64</v>
      </c>
      <c r="B290" s="480"/>
      <c r="C290" s="480">
        <f>'[7]Rate Design Work eff 10-14-16'!C289</f>
        <v>114038405.0634262</v>
      </c>
      <c r="D290" s="464">
        <f>'[7]Rate Design Work eff 9-15-17'!D289</f>
        <v>6.3240000000000007</v>
      </c>
      <c r="E290" s="482" t="s">
        <v>15</v>
      </c>
      <c r="F290" s="428">
        <f>ROUND(D290*C290/100,0)</f>
        <v>7211789</v>
      </c>
      <c r="G290" s="464">
        <f>$G$181</f>
        <v>6.4720000000000004</v>
      </c>
      <c r="H290" s="482" t="s">
        <v>15</v>
      </c>
      <c r="I290" s="428">
        <f>ROUND(G290*$C290/100,0)</f>
        <v>7380566</v>
      </c>
      <c r="J290" s="428"/>
      <c r="K290" s="464" t="e">
        <f>$K$181</f>
        <v>#REF!</v>
      </c>
      <c r="L290" s="482" t="s">
        <v>15</v>
      </c>
      <c r="M290" s="428" t="e">
        <f>ROUND(K290*$C290/100,0)</f>
        <v>#REF!</v>
      </c>
      <c r="N290" s="428"/>
      <c r="O290" s="464" t="e">
        <f>$O$181</f>
        <v>#DIV/0!</v>
      </c>
      <c r="P290" s="482" t="s">
        <v>15</v>
      </c>
      <c r="Q290" s="428" t="e">
        <f>ROUND(O290*$C290/100,0)</f>
        <v>#DIV/0!</v>
      </c>
      <c r="R290" s="428"/>
      <c r="S290" s="464" t="e">
        <f>$S$181</f>
        <v>#DIV/0!</v>
      </c>
      <c r="T290" s="482" t="s">
        <v>15</v>
      </c>
      <c r="U290" s="428" t="e">
        <f>ROUND(S290*$C290/100,0)</f>
        <v>#DIV/0!</v>
      </c>
      <c r="V290" s="145"/>
      <c r="W290" s="410"/>
      <c r="X290" s="410"/>
      <c r="Y290" s="410"/>
      <c r="Z290" s="409"/>
      <c r="AA290" s="409"/>
      <c r="AB290" s="409"/>
      <c r="AC290" s="409"/>
      <c r="AD290" s="409"/>
      <c r="AE290" s="409"/>
      <c r="AF290" s="409"/>
      <c r="AG290" s="409"/>
      <c r="AH290" s="409"/>
      <c r="AI290" s="409"/>
      <c r="AJ290" s="409"/>
      <c r="AK290" s="409"/>
      <c r="AL290" s="409"/>
      <c r="AM290" s="409"/>
      <c r="AN290" s="409"/>
      <c r="AO290" s="409"/>
      <c r="AP290" s="409"/>
      <c r="AR290" s="431"/>
    </row>
    <row r="291" spans="1:44" hidden="1">
      <c r="A291" s="452" t="s">
        <v>65</v>
      </c>
      <c r="B291" s="459"/>
      <c r="C291" s="480">
        <f>'[7]Rate Design Work eff 10-14-16'!C290</f>
        <v>107329.06666666651</v>
      </c>
      <c r="D291" s="488">
        <f>'[7]Rate Design Work eff 9-15-17'!D290</f>
        <v>57</v>
      </c>
      <c r="E291" s="482" t="s">
        <v>15</v>
      </c>
      <c r="F291" s="428">
        <f>ROUND(D291*C291/100,0)</f>
        <v>61178</v>
      </c>
      <c r="G291" s="488">
        <f>$G$182</f>
        <v>58</v>
      </c>
      <c r="H291" s="482" t="s">
        <v>15</v>
      </c>
      <c r="I291" s="428">
        <f>ROUND(G291*$C291/100,0)</f>
        <v>62251</v>
      </c>
      <c r="J291" s="428"/>
      <c r="K291" s="488" t="str">
        <f>$K$182</f>
        <v xml:space="preserve"> </v>
      </c>
      <c r="L291" s="482" t="s">
        <v>15</v>
      </c>
      <c r="M291" s="428">
        <f>ROUND(K291*$C291/100,0)</f>
        <v>0</v>
      </c>
      <c r="N291" s="428"/>
      <c r="O291" s="488" t="e">
        <f>$O$182</f>
        <v>#DIV/0!</v>
      </c>
      <c r="P291" s="482" t="s">
        <v>15</v>
      </c>
      <c r="Q291" s="428" t="e">
        <f>ROUND(O291*$C291/100,0)</f>
        <v>#DIV/0!</v>
      </c>
      <c r="R291" s="428"/>
      <c r="S291" s="488" t="e">
        <f>$S$182</f>
        <v>#DIV/0!</v>
      </c>
      <c r="T291" s="482" t="s">
        <v>15</v>
      </c>
      <c r="U291" s="428" t="e">
        <f>ROUND(S291*$C291/100,0)</f>
        <v>#DIV/0!</v>
      </c>
      <c r="V291" s="409"/>
      <c r="W291" s="410"/>
      <c r="X291" s="410"/>
      <c r="Y291" s="410"/>
      <c r="Z291" s="409"/>
      <c r="AA291" s="409"/>
      <c r="AB291" s="409"/>
      <c r="AC291" s="409"/>
      <c r="AD291" s="409"/>
      <c r="AE291" s="409"/>
      <c r="AF291" s="409"/>
      <c r="AG291" s="409"/>
      <c r="AH291" s="409"/>
      <c r="AI291" s="409"/>
      <c r="AJ291" s="409"/>
      <c r="AK291" s="409"/>
      <c r="AL291" s="409"/>
      <c r="AM291" s="409"/>
      <c r="AN291" s="409"/>
      <c r="AO291" s="409"/>
      <c r="AP291" s="409"/>
      <c r="AR291" s="431"/>
    </row>
    <row r="292" spans="1:44" s="26" customFormat="1" hidden="1">
      <c r="A292" s="25" t="s">
        <v>66</v>
      </c>
      <c r="C292" s="27">
        <f>C288</f>
        <v>113594338.50038823</v>
      </c>
      <c r="D292" s="24">
        <f>'[7]Rate Design Work eff 9-15-17'!D291</f>
        <v>0</v>
      </c>
      <c r="E292" s="28"/>
      <c r="F292" s="29"/>
      <c r="G292" s="30">
        <f>G183</f>
        <v>0</v>
      </c>
      <c r="H292" s="114" t="s">
        <v>15</v>
      </c>
      <c r="I292" s="29">
        <f t="shared" ref="I292:I294" si="60">ROUND(G292*$C292/100,0)</f>
        <v>0</v>
      </c>
      <c r="J292" s="29"/>
      <c r="K292" s="30" t="str">
        <f>K183</f>
        <v xml:space="preserve"> </v>
      </c>
      <c r="L292" s="114" t="s">
        <v>15</v>
      </c>
      <c r="M292" s="29">
        <f t="shared" ref="M292:M294" si="61">ROUND(K292*$C292/100,0)</f>
        <v>0</v>
      </c>
      <c r="N292" s="29"/>
      <c r="O292" s="30" t="str">
        <f>O183</f>
        <v xml:space="preserve"> </v>
      </c>
      <c r="P292" s="114" t="s">
        <v>15</v>
      </c>
      <c r="Q292" s="29">
        <f t="shared" ref="Q292:Q294" si="62">ROUND(O292*$C292/100,0)</f>
        <v>0</v>
      </c>
      <c r="R292" s="29"/>
      <c r="S292" s="30">
        <f>S183</f>
        <v>0</v>
      </c>
      <c r="T292" s="114" t="s">
        <v>15</v>
      </c>
      <c r="U292" s="29">
        <f t="shared" ref="U292:U294" si="63">ROUND(S292*$C292/100,0)</f>
        <v>0</v>
      </c>
      <c r="W292" s="22"/>
      <c r="Z292" s="33"/>
      <c r="AA292" s="33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R292" s="32"/>
    </row>
    <row r="293" spans="1:44" s="26" customFormat="1" hidden="1">
      <c r="A293" s="25" t="s">
        <v>67</v>
      </c>
      <c r="C293" s="27">
        <f>C289</f>
        <v>264972441.64191934</v>
      </c>
      <c r="D293" s="24">
        <f>'[7]Rate Design Work eff 9-15-17'!D292</f>
        <v>0</v>
      </c>
      <c r="E293" s="28"/>
      <c r="F293" s="29"/>
      <c r="G293" s="30">
        <f>G184</f>
        <v>0</v>
      </c>
      <c r="H293" s="114" t="s">
        <v>15</v>
      </c>
      <c r="I293" s="29">
        <f t="shared" si="60"/>
        <v>0</v>
      </c>
      <c r="J293" s="29"/>
      <c r="K293" s="30" t="str">
        <f>K184</f>
        <v xml:space="preserve"> </v>
      </c>
      <c r="L293" s="114" t="s">
        <v>15</v>
      </c>
      <c r="M293" s="29">
        <f t="shared" si="61"/>
        <v>0</v>
      </c>
      <c r="N293" s="29"/>
      <c r="O293" s="30" t="str">
        <f>O184</f>
        <v xml:space="preserve"> </v>
      </c>
      <c r="P293" s="114" t="s">
        <v>15</v>
      </c>
      <c r="Q293" s="29">
        <f t="shared" si="62"/>
        <v>0</v>
      </c>
      <c r="R293" s="29"/>
      <c r="S293" s="30">
        <f>S184</f>
        <v>0</v>
      </c>
      <c r="T293" s="114" t="s">
        <v>15</v>
      </c>
      <c r="U293" s="29">
        <f t="shared" si="63"/>
        <v>0</v>
      </c>
      <c r="W293" s="22"/>
      <c r="Z293" s="33"/>
      <c r="AA293" s="33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R293" s="32"/>
    </row>
    <row r="294" spans="1:44" s="26" customFormat="1" hidden="1">
      <c r="A294" s="25" t="s">
        <v>68</v>
      </c>
      <c r="C294" s="27">
        <f>C290</f>
        <v>114038405.0634262</v>
      </c>
      <c r="D294" s="24">
        <f>'[7]Rate Design Work eff 9-15-17'!D293</f>
        <v>0</v>
      </c>
      <c r="E294" s="28"/>
      <c r="F294" s="29"/>
      <c r="G294" s="30">
        <f>G185</f>
        <v>0</v>
      </c>
      <c r="H294" s="114" t="s">
        <v>15</v>
      </c>
      <c r="I294" s="29">
        <f t="shared" si="60"/>
        <v>0</v>
      </c>
      <c r="J294" s="29"/>
      <c r="K294" s="30" t="str">
        <f>K185</f>
        <v xml:space="preserve"> </v>
      </c>
      <c r="L294" s="114" t="s">
        <v>15</v>
      </c>
      <c r="M294" s="29">
        <f t="shared" si="61"/>
        <v>0</v>
      </c>
      <c r="N294" s="29"/>
      <c r="O294" s="30" t="str">
        <f>O185</f>
        <v xml:space="preserve"> </v>
      </c>
      <c r="P294" s="114" t="s">
        <v>15</v>
      </c>
      <c r="Q294" s="29">
        <f t="shared" si="62"/>
        <v>0</v>
      </c>
      <c r="R294" s="29"/>
      <c r="S294" s="30">
        <f>S185</f>
        <v>0</v>
      </c>
      <c r="T294" s="114" t="s">
        <v>15</v>
      </c>
      <c r="U294" s="29">
        <f t="shared" si="63"/>
        <v>0</v>
      </c>
      <c r="W294" s="22"/>
      <c r="Z294" s="33"/>
      <c r="AA294" s="33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R294" s="32"/>
    </row>
    <row r="295" spans="1:44" hidden="1">
      <c r="A295" s="489" t="s">
        <v>72</v>
      </c>
      <c r="B295" s="459"/>
      <c r="C295" s="480"/>
      <c r="D295" s="490">
        <f>'[7]Rate Design Work eff 9-15-17'!D294</f>
        <v>-0.01</v>
      </c>
      <c r="E295" s="482"/>
      <c r="F295" s="428"/>
      <c r="G295" s="490">
        <v>-0.01</v>
      </c>
      <c r="H295" s="482"/>
      <c r="I295" s="428"/>
      <c r="J295" s="428"/>
      <c r="K295" s="490">
        <v>-0.01</v>
      </c>
      <c r="L295" s="482"/>
      <c r="M295" s="428"/>
      <c r="N295" s="428"/>
      <c r="O295" s="490">
        <v>-0.01</v>
      </c>
      <c r="P295" s="482"/>
      <c r="Q295" s="428"/>
      <c r="R295" s="428"/>
      <c r="S295" s="490">
        <v>-0.01</v>
      </c>
      <c r="T295" s="482"/>
      <c r="U295" s="428"/>
      <c r="V295" s="409"/>
      <c r="W295" s="410"/>
      <c r="X295" s="410"/>
      <c r="Y295" s="410"/>
      <c r="Z295" s="409"/>
      <c r="AA295" s="409"/>
      <c r="AB295" s="409"/>
      <c r="AC295" s="409"/>
      <c r="AD295" s="409"/>
      <c r="AE295" s="409"/>
      <c r="AF295" s="409"/>
      <c r="AG295" s="409"/>
      <c r="AH295" s="409"/>
      <c r="AI295" s="409"/>
      <c r="AJ295" s="409"/>
      <c r="AK295" s="409"/>
      <c r="AL295" s="409"/>
      <c r="AM295" s="409"/>
      <c r="AN295" s="409"/>
      <c r="AO295" s="409"/>
      <c r="AP295" s="409"/>
      <c r="AR295" s="431"/>
    </row>
    <row r="296" spans="1:44" hidden="1">
      <c r="A296" s="452" t="s">
        <v>56</v>
      </c>
      <c r="B296" s="452"/>
      <c r="C296" s="480">
        <f>'[7]Rate Design Work eff 10-14-16'!C295</f>
        <v>74.633333333333297</v>
      </c>
      <c r="D296" s="491">
        <f>'[7]Rate Design Work eff 9-15-17'!D295</f>
        <v>9.76</v>
      </c>
      <c r="E296" s="492"/>
      <c r="F296" s="428">
        <f>-ROUND(D296*$C296/100,0)</f>
        <v>-7</v>
      </c>
      <c r="G296" s="491">
        <f>G283</f>
        <v>9.99</v>
      </c>
      <c r="H296" s="492"/>
      <c r="I296" s="428">
        <f>-ROUND(G296*$C296/100,0)</f>
        <v>-7</v>
      </c>
      <c r="J296" s="428"/>
      <c r="K296" s="491">
        <f>K283</f>
        <v>9.76</v>
      </c>
      <c r="L296" s="492"/>
      <c r="M296" s="428">
        <f>-ROUND(K296*$C296/100,0)</f>
        <v>-7</v>
      </c>
      <c r="N296" s="428"/>
      <c r="O296" s="491" t="str">
        <f>O283</f>
        <v xml:space="preserve"> </v>
      </c>
      <c r="P296" s="492"/>
      <c r="Q296" s="428">
        <f>-ROUND(O296*$C296/100,0)</f>
        <v>0</v>
      </c>
      <c r="R296" s="428"/>
      <c r="S296" s="491" t="str">
        <f>S283</f>
        <v xml:space="preserve"> </v>
      </c>
      <c r="T296" s="492"/>
      <c r="U296" s="428">
        <f>-ROUND(S296*$C296/100,0)</f>
        <v>0</v>
      </c>
      <c r="V296" s="409"/>
      <c r="W296" s="410"/>
      <c r="X296" s="410"/>
      <c r="Y296" s="410"/>
      <c r="Z296" s="409"/>
      <c r="AA296" s="409"/>
      <c r="AB296" s="409"/>
      <c r="AC296" s="409"/>
      <c r="AD296" s="409"/>
      <c r="AE296" s="409"/>
      <c r="AF296" s="409"/>
      <c r="AG296" s="409"/>
      <c r="AH296" s="409"/>
      <c r="AI296" s="409"/>
      <c r="AJ296" s="409"/>
      <c r="AK296" s="409"/>
      <c r="AL296" s="409"/>
      <c r="AM296" s="409"/>
      <c r="AN296" s="409"/>
      <c r="AO296" s="409"/>
      <c r="AP296" s="409"/>
      <c r="AR296" s="431"/>
    </row>
    <row r="297" spans="1:44" hidden="1">
      <c r="A297" s="452" t="s">
        <v>57</v>
      </c>
      <c r="B297" s="452"/>
      <c r="C297" s="480">
        <f>'[7]Rate Design Work eff 10-14-16'!C296</f>
        <v>71.933333333333309</v>
      </c>
      <c r="D297" s="491">
        <f>'[7]Rate Design Work eff 9-15-17'!D296</f>
        <v>14.54</v>
      </c>
      <c r="E297" s="492"/>
      <c r="F297" s="428">
        <f t="shared" ref="F297:F299" si="64">-ROUND(D297*$C297/100,0)</f>
        <v>-10</v>
      </c>
      <c r="G297" s="491">
        <f>G284</f>
        <v>14.89</v>
      </c>
      <c r="H297" s="492"/>
      <c r="I297" s="428">
        <f>-ROUND(G297*$C297/100,0)</f>
        <v>-11</v>
      </c>
      <c r="J297" s="428"/>
      <c r="K297" s="491">
        <f>K284</f>
        <v>14.54</v>
      </c>
      <c r="L297" s="492"/>
      <c r="M297" s="428">
        <f>-ROUND(K297*$C297/100,0)</f>
        <v>-10</v>
      </c>
      <c r="N297" s="428"/>
      <c r="O297" s="491" t="str">
        <f>O284</f>
        <v xml:space="preserve"> </v>
      </c>
      <c r="P297" s="492"/>
      <c r="Q297" s="428">
        <f>-ROUND(O297*$C297/100,0)</f>
        <v>0</v>
      </c>
      <c r="R297" s="428"/>
      <c r="S297" s="491" t="str">
        <f>S284</f>
        <v xml:space="preserve"> </v>
      </c>
      <c r="T297" s="492"/>
      <c r="U297" s="428">
        <f>-ROUND(S297*$C297/100,0)</f>
        <v>0</v>
      </c>
      <c r="V297" s="409"/>
      <c r="W297" s="410"/>
      <c r="X297" s="410"/>
      <c r="Y297" s="410"/>
      <c r="Z297" s="409"/>
      <c r="AA297" s="409"/>
      <c r="AB297" s="409"/>
      <c r="AC297" s="409"/>
      <c r="AD297" s="409"/>
      <c r="AE297" s="409"/>
      <c r="AF297" s="409"/>
      <c r="AG297" s="409"/>
      <c r="AH297" s="409"/>
      <c r="AI297" s="409"/>
      <c r="AJ297" s="409"/>
      <c r="AK297" s="409"/>
      <c r="AL297" s="409"/>
      <c r="AM297" s="409"/>
      <c r="AN297" s="409"/>
      <c r="AO297" s="409"/>
      <c r="AP297" s="409"/>
      <c r="AR297" s="431"/>
    </row>
    <row r="298" spans="1:44" hidden="1">
      <c r="A298" s="452" t="s">
        <v>73</v>
      </c>
      <c r="B298" s="452"/>
      <c r="C298" s="480">
        <f>'[7]Rate Design Work eff 10-14-16'!C297</f>
        <v>1618</v>
      </c>
      <c r="D298" s="491">
        <f>'[7]Rate Design Work eff 9-15-17'!D297</f>
        <v>1.02</v>
      </c>
      <c r="E298" s="492"/>
      <c r="F298" s="428">
        <f t="shared" si="64"/>
        <v>-17</v>
      </c>
      <c r="G298" s="491">
        <f>G285</f>
        <v>1.04</v>
      </c>
      <c r="H298" s="492"/>
      <c r="I298" s="428">
        <f>-ROUND(G298*$C298/100,0)</f>
        <v>-17</v>
      </c>
      <c r="J298" s="428"/>
      <c r="K298" s="491">
        <f>K285</f>
        <v>1.02</v>
      </c>
      <c r="L298" s="492"/>
      <c r="M298" s="428">
        <f>-ROUND(K298*$C298/100,0)</f>
        <v>-17</v>
      </c>
      <c r="N298" s="428"/>
      <c r="O298" s="491" t="str">
        <f>O285</f>
        <v xml:space="preserve"> </v>
      </c>
      <c r="P298" s="492"/>
      <c r="Q298" s="428">
        <f>-ROUND(O298*$C298/100,0)</f>
        <v>0</v>
      </c>
      <c r="R298" s="428"/>
      <c r="S298" s="491" t="str">
        <f>S285</f>
        <v xml:space="preserve"> </v>
      </c>
      <c r="T298" s="492"/>
      <c r="U298" s="428">
        <f>-ROUND(S298*$C298/100,0)</f>
        <v>0</v>
      </c>
      <c r="V298" s="409"/>
      <c r="W298" s="410"/>
      <c r="X298" s="410"/>
      <c r="Y298" s="410"/>
      <c r="Z298" s="409"/>
      <c r="AA298" s="409"/>
      <c r="AB298" s="409"/>
      <c r="AC298" s="409"/>
      <c r="AD298" s="409"/>
      <c r="AE298" s="409"/>
      <c r="AF298" s="409"/>
      <c r="AG298" s="409"/>
      <c r="AH298" s="409"/>
      <c r="AI298" s="409"/>
      <c r="AJ298" s="409"/>
      <c r="AK298" s="409"/>
      <c r="AL298" s="409"/>
      <c r="AM298" s="409"/>
      <c r="AN298" s="409"/>
      <c r="AO298" s="409"/>
      <c r="AP298" s="409"/>
      <c r="AR298" s="431"/>
    </row>
    <row r="299" spans="1:44" hidden="1">
      <c r="A299" s="452" t="s">
        <v>81</v>
      </c>
      <c r="B299" s="452"/>
      <c r="C299" s="480">
        <f>'[7]Rate Design Work eff 10-14-16'!C298</f>
        <v>765</v>
      </c>
      <c r="D299" s="491">
        <f>'[7]Rate Design Work eff 9-15-17'!D298</f>
        <v>3.7</v>
      </c>
      <c r="E299" s="482"/>
      <c r="F299" s="428">
        <f t="shared" si="64"/>
        <v>-28</v>
      </c>
      <c r="G299" s="491">
        <f>G287</f>
        <v>3.8</v>
      </c>
      <c r="H299" s="482"/>
      <c r="I299" s="428">
        <f>-ROUND(G299*$C299/100,0)</f>
        <v>-29</v>
      </c>
      <c r="J299" s="428"/>
      <c r="K299" s="491" t="e">
        <f>K287</f>
        <v>#REF!</v>
      </c>
      <c r="L299" s="482"/>
      <c r="M299" s="428" t="e">
        <f>-ROUND(K299*$C299/100,0)</f>
        <v>#REF!</v>
      </c>
      <c r="N299" s="428"/>
      <c r="O299" s="491" t="e">
        <f>O287</f>
        <v>#DIV/0!</v>
      </c>
      <c r="P299" s="482"/>
      <c r="Q299" s="428" t="e">
        <f>-ROUND(O299*$C299/100,0)</f>
        <v>#DIV/0!</v>
      </c>
      <c r="R299" s="428"/>
      <c r="S299" s="491" t="e">
        <f>S287</f>
        <v>#DIV/0!</v>
      </c>
      <c r="T299" s="482"/>
      <c r="U299" s="428" t="e">
        <f>-ROUND(S299*$C299/100,0)</f>
        <v>#DIV/0!</v>
      </c>
      <c r="V299" s="409"/>
      <c r="W299" s="410"/>
      <c r="X299" s="410"/>
      <c r="Y299" s="410"/>
      <c r="Z299" s="409"/>
      <c r="AA299" s="409"/>
      <c r="AB299" s="409"/>
      <c r="AC299" s="409"/>
      <c r="AD299" s="409"/>
      <c r="AE299" s="409"/>
      <c r="AF299" s="409"/>
      <c r="AG299" s="409"/>
      <c r="AH299" s="409"/>
      <c r="AI299" s="409"/>
      <c r="AJ299" s="409"/>
      <c r="AK299" s="409"/>
      <c r="AL299" s="409"/>
      <c r="AM299" s="409"/>
      <c r="AN299" s="409"/>
      <c r="AO299" s="409"/>
      <c r="AP299" s="409"/>
      <c r="AR299" s="431"/>
    </row>
    <row r="300" spans="1:44" hidden="1">
      <c r="A300" s="452" t="s">
        <v>75</v>
      </c>
      <c r="B300" s="452"/>
      <c r="C300" s="480">
        <f>'[7]Rate Design Work eff 10-14-16'!C299</f>
        <v>108585.6666666666</v>
      </c>
      <c r="D300" s="493">
        <f>'[7]Rate Design Work eff 9-15-17'!D299</f>
        <v>10.628</v>
      </c>
      <c r="E300" s="482" t="s">
        <v>15</v>
      </c>
      <c r="F300" s="428">
        <f>ROUND(D300*$C300/100*D295,0)</f>
        <v>-115</v>
      </c>
      <c r="G300" s="493">
        <f>G288</f>
        <v>10.878</v>
      </c>
      <c r="H300" s="482" t="s">
        <v>15</v>
      </c>
      <c r="I300" s="428">
        <f>ROUND(G300*$C300/100*G295,0)</f>
        <v>-118</v>
      </c>
      <c r="J300" s="428"/>
      <c r="K300" s="493" t="e">
        <f>K288</f>
        <v>#REF!</v>
      </c>
      <c r="L300" s="482" t="s">
        <v>15</v>
      </c>
      <c r="M300" s="428" t="e">
        <f>ROUND(K300*$C300/100*K295,0)</f>
        <v>#REF!</v>
      </c>
      <c r="N300" s="428"/>
      <c r="O300" s="493" t="e">
        <f>O288</f>
        <v>#DIV/0!</v>
      </c>
      <c r="P300" s="482" t="s">
        <v>15</v>
      </c>
      <c r="Q300" s="428" t="e">
        <f>ROUND(O300*$C300/100*O295,0)</f>
        <v>#DIV/0!</v>
      </c>
      <c r="R300" s="428"/>
      <c r="S300" s="493" t="e">
        <f>S288</f>
        <v>#DIV/0!</v>
      </c>
      <c r="T300" s="482" t="s">
        <v>15</v>
      </c>
      <c r="U300" s="428" t="e">
        <f>ROUND(S300*$C300/100*S295,0)</f>
        <v>#DIV/0!</v>
      </c>
      <c r="V300" s="409"/>
      <c r="W300" s="410"/>
      <c r="X300" s="410"/>
      <c r="Y300" s="410"/>
      <c r="Z300" s="409"/>
      <c r="AA300" s="409"/>
      <c r="AB300" s="409"/>
      <c r="AC300" s="409"/>
      <c r="AD300" s="409"/>
      <c r="AE300" s="409"/>
      <c r="AF300" s="409"/>
      <c r="AG300" s="409"/>
      <c r="AH300" s="409"/>
      <c r="AI300" s="409"/>
      <c r="AJ300" s="409"/>
      <c r="AK300" s="409"/>
      <c r="AL300" s="409"/>
      <c r="AM300" s="409"/>
      <c r="AN300" s="409"/>
      <c r="AO300" s="409"/>
      <c r="AP300" s="409"/>
      <c r="AR300" s="431"/>
    </row>
    <row r="301" spans="1:44" hidden="1">
      <c r="A301" s="452" t="s">
        <v>63</v>
      </c>
      <c r="B301" s="452"/>
      <c r="C301" s="480">
        <f>'[7]Rate Design Work eff 10-14-16'!C300</f>
        <v>461939.33333333366</v>
      </c>
      <c r="D301" s="493">
        <f>'[7]Rate Design Work eff 9-15-17'!D300</f>
        <v>7.3410000000000002</v>
      </c>
      <c r="E301" s="482" t="s">
        <v>15</v>
      </c>
      <c r="F301" s="428">
        <f>ROUND(D301*$C301/100*D295,0)</f>
        <v>-339</v>
      </c>
      <c r="G301" s="493">
        <f>G289</f>
        <v>7.5140000000000002</v>
      </c>
      <c r="H301" s="482" t="s">
        <v>15</v>
      </c>
      <c r="I301" s="428">
        <f>ROUND(G301*$C301/100*G295,0)</f>
        <v>-347</v>
      </c>
      <c r="J301" s="428"/>
      <c r="K301" s="493" t="e">
        <f>K289</f>
        <v>#REF!</v>
      </c>
      <c r="L301" s="482" t="s">
        <v>15</v>
      </c>
      <c r="M301" s="428" t="e">
        <f>ROUND(K301*$C301/100*K295,0)</f>
        <v>#REF!</v>
      </c>
      <c r="N301" s="428"/>
      <c r="O301" s="493" t="e">
        <f>O289</f>
        <v>#DIV/0!</v>
      </c>
      <c r="P301" s="482" t="s">
        <v>15</v>
      </c>
      <c r="Q301" s="428" t="e">
        <f>ROUND(O301*$C301/100*O295,0)</f>
        <v>#DIV/0!</v>
      </c>
      <c r="R301" s="428"/>
      <c r="S301" s="493" t="e">
        <f>S289</f>
        <v>#DIV/0!</v>
      </c>
      <c r="T301" s="482" t="s">
        <v>15</v>
      </c>
      <c r="U301" s="428" t="e">
        <f>ROUND(S301*$C301/100*S295,0)</f>
        <v>#DIV/0!</v>
      </c>
      <c r="V301" s="409"/>
      <c r="W301" s="410"/>
      <c r="X301" s="410"/>
      <c r="Y301" s="410"/>
      <c r="Z301" s="409"/>
      <c r="AA301" s="409"/>
      <c r="AB301" s="409"/>
      <c r="AC301" s="409"/>
      <c r="AD301" s="409"/>
      <c r="AE301" s="409"/>
      <c r="AF301" s="409"/>
      <c r="AG301" s="409"/>
      <c r="AH301" s="409"/>
      <c r="AI301" s="409"/>
      <c r="AJ301" s="409"/>
      <c r="AK301" s="409"/>
      <c r="AL301" s="409"/>
      <c r="AM301" s="409"/>
      <c r="AN301" s="409"/>
      <c r="AO301" s="409"/>
      <c r="AP301" s="409"/>
      <c r="AR301" s="431"/>
    </row>
    <row r="302" spans="1:44" hidden="1">
      <c r="A302" s="452" t="s">
        <v>64</v>
      </c>
      <c r="B302" s="452"/>
      <c r="C302" s="480">
        <f>'[7]Rate Design Work eff 10-14-16'!C301</f>
        <v>701665</v>
      </c>
      <c r="D302" s="493">
        <f>'[7]Rate Design Work eff 9-15-17'!D301</f>
        <v>6.3240000000000007</v>
      </c>
      <c r="E302" s="482" t="s">
        <v>15</v>
      </c>
      <c r="F302" s="428">
        <f>ROUND(D302*$C302/100*D295,0)</f>
        <v>-444</v>
      </c>
      <c r="G302" s="493">
        <f>G290</f>
        <v>6.4720000000000004</v>
      </c>
      <c r="H302" s="482" t="s">
        <v>15</v>
      </c>
      <c r="I302" s="428">
        <f>ROUND(G302*$C302/100*G295,0)</f>
        <v>-454</v>
      </c>
      <c r="J302" s="428"/>
      <c r="K302" s="493" t="e">
        <f>K290</f>
        <v>#REF!</v>
      </c>
      <c r="L302" s="482" t="s">
        <v>15</v>
      </c>
      <c r="M302" s="428" t="e">
        <f>ROUND(K302*$C302/100*K295,0)</f>
        <v>#REF!</v>
      </c>
      <c r="N302" s="428"/>
      <c r="O302" s="493" t="e">
        <f>O290</f>
        <v>#DIV/0!</v>
      </c>
      <c r="P302" s="482" t="s">
        <v>15</v>
      </c>
      <c r="Q302" s="428" t="e">
        <f>ROUND(O302*$C302/100*O295,0)</f>
        <v>#DIV/0!</v>
      </c>
      <c r="R302" s="428"/>
      <c r="S302" s="493" t="e">
        <f>S290</f>
        <v>#DIV/0!</v>
      </c>
      <c r="T302" s="482" t="s">
        <v>15</v>
      </c>
      <c r="U302" s="428" t="e">
        <f>ROUND(S302*$C302/100*S295,0)</f>
        <v>#DIV/0!</v>
      </c>
      <c r="V302" s="409"/>
      <c r="W302" s="410"/>
      <c r="X302" s="410"/>
      <c r="Y302" s="410"/>
      <c r="Z302" s="409"/>
      <c r="AA302" s="409"/>
      <c r="AB302" s="409"/>
      <c r="AC302" s="409"/>
      <c r="AD302" s="409"/>
      <c r="AE302" s="409"/>
      <c r="AF302" s="409"/>
      <c r="AG302" s="409"/>
      <c r="AH302" s="409"/>
      <c r="AI302" s="409"/>
      <c r="AJ302" s="409"/>
      <c r="AK302" s="409"/>
      <c r="AL302" s="409"/>
      <c r="AM302" s="409"/>
      <c r="AN302" s="409"/>
      <c r="AO302" s="409"/>
      <c r="AP302" s="409"/>
      <c r="AR302" s="431"/>
    </row>
    <row r="303" spans="1:44" hidden="1">
      <c r="A303" s="452" t="s">
        <v>65</v>
      </c>
      <c r="B303" s="452"/>
      <c r="C303" s="480">
        <f>'[7]Rate Design Work eff 10-14-16'!C302</f>
        <v>913.93333333333339</v>
      </c>
      <c r="D303" s="494">
        <f>'[7]Rate Design Work eff 9-15-17'!D302</f>
        <v>57</v>
      </c>
      <c r="E303" s="482" t="s">
        <v>15</v>
      </c>
      <c r="F303" s="428">
        <f>ROUND(D303*$C303/100*D295,0)</f>
        <v>-5</v>
      </c>
      <c r="G303" s="494">
        <f>G291</f>
        <v>58</v>
      </c>
      <c r="H303" s="482" t="s">
        <v>15</v>
      </c>
      <c r="I303" s="428">
        <f>ROUND(G303*$C303/100*G295,0)</f>
        <v>-5</v>
      </c>
      <c r="J303" s="428"/>
      <c r="K303" s="494" t="str">
        <f>K291</f>
        <v xml:space="preserve"> </v>
      </c>
      <c r="L303" s="482" t="s">
        <v>15</v>
      </c>
      <c r="M303" s="428">
        <f>ROUND(K303*$C303/100*K295,0)</f>
        <v>0</v>
      </c>
      <c r="N303" s="428"/>
      <c r="O303" s="494" t="e">
        <f>O291</f>
        <v>#DIV/0!</v>
      </c>
      <c r="P303" s="482" t="s">
        <v>15</v>
      </c>
      <c r="Q303" s="428" t="e">
        <f>ROUND(O303*$C303/100*O295,0)</f>
        <v>#DIV/0!</v>
      </c>
      <c r="R303" s="428"/>
      <c r="S303" s="494" t="e">
        <f>S291</f>
        <v>#DIV/0!</v>
      </c>
      <c r="T303" s="482" t="s">
        <v>15</v>
      </c>
      <c r="U303" s="428" t="e">
        <f>ROUND(S303*$C303/100*S295,0)</f>
        <v>#DIV/0!</v>
      </c>
      <c r="V303" s="409"/>
      <c r="W303" s="410"/>
      <c r="X303" s="410"/>
      <c r="Y303" s="410"/>
      <c r="Z303" s="409"/>
      <c r="AA303" s="409"/>
      <c r="AB303" s="409"/>
      <c r="AC303" s="409"/>
      <c r="AD303" s="409"/>
      <c r="AE303" s="409"/>
      <c r="AF303" s="409"/>
      <c r="AG303" s="409"/>
      <c r="AH303" s="409"/>
      <c r="AI303" s="409"/>
      <c r="AJ303" s="409"/>
      <c r="AK303" s="409"/>
      <c r="AL303" s="409"/>
      <c r="AM303" s="409"/>
      <c r="AN303" s="409"/>
      <c r="AO303" s="409"/>
      <c r="AP303" s="409"/>
      <c r="AR303" s="431"/>
    </row>
    <row r="304" spans="1:44" hidden="1">
      <c r="A304" s="452" t="s">
        <v>76</v>
      </c>
      <c r="B304" s="452"/>
      <c r="C304" s="480">
        <f>'[7]Rate Design Work eff 10-14-16'!C303</f>
        <v>122.5333333333333</v>
      </c>
      <c r="D304" s="495">
        <f>'[7]Rate Design Work eff 9-15-17'!D303</f>
        <v>60</v>
      </c>
      <c r="E304" s="482"/>
      <c r="F304" s="428">
        <f>ROUND(D304*C304,0)</f>
        <v>7352</v>
      </c>
      <c r="G304" s="495">
        <f>$G$198</f>
        <v>60</v>
      </c>
      <c r="H304" s="482"/>
      <c r="I304" s="428">
        <f>ROUND(G304*$C304,0)</f>
        <v>7352</v>
      </c>
      <c r="J304" s="428"/>
      <c r="K304" s="495" t="str">
        <f>$K$198</f>
        <v xml:space="preserve"> </v>
      </c>
      <c r="L304" s="482"/>
      <c r="M304" s="428">
        <f>ROUND(K304*$C304,0)</f>
        <v>0</v>
      </c>
      <c r="N304" s="428"/>
      <c r="O304" s="495" t="e">
        <f>$O$198</f>
        <v>#DIV/0!</v>
      </c>
      <c r="P304" s="482"/>
      <c r="Q304" s="428" t="e">
        <f>ROUND(O304*$C304,0)</f>
        <v>#DIV/0!</v>
      </c>
      <c r="R304" s="428"/>
      <c r="S304" s="495" t="e">
        <f>$S$198</f>
        <v>#DIV/0!</v>
      </c>
      <c r="T304" s="482"/>
      <c r="U304" s="428" t="e">
        <f>ROUND(S304*$C304,0)</f>
        <v>#DIV/0!</v>
      </c>
      <c r="V304" s="409"/>
      <c r="W304" s="410"/>
      <c r="X304" s="410"/>
      <c r="Y304" s="410"/>
      <c r="Z304" s="409"/>
      <c r="AA304" s="409"/>
      <c r="AB304" s="409"/>
      <c r="AC304" s="409"/>
      <c r="AD304" s="409"/>
      <c r="AE304" s="409"/>
      <c r="AF304" s="409"/>
      <c r="AG304" s="409"/>
      <c r="AH304" s="409"/>
      <c r="AI304" s="409"/>
      <c r="AJ304" s="409"/>
      <c r="AK304" s="409"/>
      <c r="AL304" s="409"/>
      <c r="AM304" s="409"/>
      <c r="AN304" s="409"/>
      <c r="AO304" s="409"/>
      <c r="AP304" s="409"/>
      <c r="AR304" s="431"/>
    </row>
    <row r="305" spans="1:44" hidden="1">
      <c r="A305" s="452" t="s">
        <v>77</v>
      </c>
      <c r="B305" s="452"/>
      <c r="C305" s="480">
        <f>'[7]Rate Design Work eff 10-14-16'!C304</f>
        <v>166.29999999999998</v>
      </c>
      <c r="D305" s="496">
        <f>'[7]Rate Design Work eff 9-15-17'!D304</f>
        <v>-30</v>
      </c>
      <c r="E305" s="482" t="s">
        <v>15</v>
      </c>
      <c r="F305" s="428">
        <f>ROUND(D305*C305/100,0)</f>
        <v>-50</v>
      </c>
      <c r="G305" s="496">
        <f>$G$199</f>
        <v>-30</v>
      </c>
      <c r="H305" s="482" t="s">
        <v>15</v>
      </c>
      <c r="I305" s="428">
        <f>ROUND(G305*$C305/100,0)</f>
        <v>-50</v>
      </c>
      <c r="J305" s="428"/>
      <c r="K305" s="496">
        <f>$K$199</f>
        <v>-30</v>
      </c>
      <c r="L305" s="482" t="s">
        <v>15</v>
      </c>
      <c r="M305" s="428">
        <f>ROUND(K305*$C305/100,0)</f>
        <v>-50</v>
      </c>
      <c r="N305" s="428"/>
      <c r="O305" s="496" t="str">
        <f>$O$199</f>
        <v xml:space="preserve"> </v>
      </c>
      <c r="P305" s="482" t="s">
        <v>15</v>
      </c>
      <c r="Q305" s="428">
        <f>ROUND(O305*$C305/100,0)</f>
        <v>0</v>
      </c>
      <c r="R305" s="428"/>
      <c r="S305" s="496" t="str">
        <f>$S$199</f>
        <v xml:space="preserve"> </v>
      </c>
      <c r="T305" s="482" t="s">
        <v>15</v>
      </c>
      <c r="U305" s="428">
        <f>ROUND(S305*$C305/100,0)</f>
        <v>0</v>
      </c>
      <c r="V305" s="409"/>
      <c r="W305" s="410"/>
      <c r="X305" s="410"/>
      <c r="Y305" s="410"/>
      <c r="Z305" s="409"/>
      <c r="AA305" s="409"/>
      <c r="AB305" s="409"/>
      <c r="AC305" s="409"/>
      <c r="AD305" s="409"/>
      <c r="AE305" s="409"/>
      <c r="AF305" s="409"/>
      <c r="AG305" s="409"/>
      <c r="AH305" s="409"/>
      <c r="AI305" s="409"/>
      <c r="AJ305" s="409"/>
      <c r="AK305" s="409"/>
      <c r="AL305" s="409"/>
      <c r="AM305" s="409"/>
      <c r="AN305" s="409"/>
      <c r="AO305" s="409"/>
      <c r="AP305" s="409"/>
      <c r="AR305" s="431"/>
    </row>
    <row r="306" spans="1:44" s="26" customFormat="1" hidden="1">
      <c r="A306" s="25" t="s">
        <v>66</v>
      </c>
      <c r="C306" s="27">
        <f>C300</f>
        <v>108585.6666666666</v>
      </c>
      <c r="D306" s="24">
        <f>'[7]Rate Design Work eff 9-15-17'!D305</f>
        <v>0</v>
      </c>
      <c r="E306" s="28"/>
      <c r="F306" s="29"/>
      <c r="G306" s="30">
        <f>G183</f>
        <v>0</v>
      </c>
      <c r="H306" s="114" t="s">
        <v>15</v>
      </c>
      <c r="I306" s="29">
        <f>ROUND(G306*$C306/100*G295,0)</f>
        <v>0</v>
      </c>
      <c r="J306" s="29"/>
      <c r="K306" s="30" t="str">
        <f>K183</f>
        <v xml:space="preserve"> </v>
      </c>
      <c r="L306" s="114" t="s">
        <v>15</v>
      </c>
      <c r="M306" s="29">
        <f>ROUND(K306*$C306/100*K295,0)</f>
        <v>0</v>
      </c>
      <c r="N306" s="29"/>
      <c r="O306" s="30" t="str">
        <f>O183</f>
        <v xml:space="preserve"> </v>
      </c>
      <c r="P306" s="114" t="s">
        <v>15</v>
      </c>
      <c r="Q306" s="29">
        <f>ROUND(O306*$C306/100*O295,0)</f>
        <v>0</v>
      </c>
      <c r="R306" s="29"/>
      <c r="S306" s="30">
        <f>S183</f>
        <v>0</v>
      </c>
      <c r="T306" s="114" t="s">
        <v>15</v>
      </c>
      <c r="U306" s="29">
        <f>ROUND(S306*$C306/100*S295,0)</f>
        <v>0</v>
      </c>
      <c r="W306" s="22"/>
      <c r="Z306" s="33"/>
      <c r="AA306" s="33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R306" s="32"/>
    </row>
    <row r="307" spans="1:44" s="26" customFormat="1" hidden="1">
      <c r="A307" s="25" t="s">
        <v>67</v>
      </c>
      <c r="C307" s="27">
        <f>C301</f>
        <v>461939.33333333366</v>
      </c>
      <c r="D307" s="24">
        <f>'[7]Rate Design Work eff 9-15-17'!D306</f>
        <v>0</v>
      </c>
      <c r="E307" s="28"/>
      <c r="F307" s="29"/>
      <c r="G307" s="30">
        <f>G184</f>
        <v>0</v>
      </c>
      <c r="H307" s="114" t="s">
        <v>15</v>
      </c>
      <c r="I307" s="29">
        <f>ROUND(G307*$C307/100*G295,0)</f>
        <v>0</v>
      </c>
      <c r="J307" s="29"/>
      <c r="K307" s="30" t="str">
        <f>K184</f>
        <v xml:space="preserve"> </v>
      </c>
      <c r="L307" s="114" t="s">
        <v>15</v>
      </c>
      <c r="M307" s="29">
        <f>ROUND(K307*$C307/100*K295,0)</f>
        <v>0</v>
      </c>
      <c r="N307" s="29"/>
      <c r="O307" s="30" t="str">
        <f>O184</f>
        <v xml:space="preserve"> </v>
      </c>
      <c r="P307" s="114" t="s">
        <v>15</v>
      </c>
      <c r="Q307" s="29">
        <f>ROUND(O307*$C307/100*O295,0)</f>
        <v>0</v>
      </c>
      <c r="R307" s="29"/>
      <c r="S307" s="30">
        <f>S184</f>
        <v>0</v>
      </c>
      <c r="T307" s="114" t="s">
        <v>15</v>
      </c>
      <c r="U307" s="29">
        <f>ROUND(S307*$C307/100*S295,0)</f>
        <v>0</v>
      </c>
      <c r="W307" s="22"/>
      <c r="Z307" s="33"/>
      <c r="AA307" s="33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R307" s="32"/>
    </row>
    <row r="308" spans="1:44" s="26" customFormat="1" hidden="1">
      <c r="A308" s="25" t="s">
        <v>68</v>
      </c>
      <c r="C308" s="27">
        <f>C302</f>
        <v>701665</v>
      </c>
      <c r="D308" s="24">
        <f>'[7]Rate Design Work eff 9-15-17'!D307</f>
        <v>0</v>
      </c>
      <c r="E308" s="28"/>
      <c r="F308" s="29"/>
      <c r="G308" s="30">
        <f>G185</f>
        <v>0</v>
      </c>
      <c r="H308" s="114" t="s">
        <v>15</v>
      </c>
      <c r="I308" s="29">
        <f>ROUND(G308*$C308/100*G295,0)</f>
        <v>0</v>
      </c>
      <c r="J308" s="29"/>
      <c r="K308" s="30" t="str">
        <f>K185</f>
        <v xml:space="preserve"> </v>
      </c>
      <c r="L308" s="114" t="s">
        <v>15</v>
      </c>
      <c r="M308" s="29">
        <f>ROUND(K308*$C308/100*K297*K295,0)</f>
        <v>0</v>
      </c>
      <c r="N308" s="29"/>
      <c r="O308" s="30" t="str">
        <f>O185</f>
        <v xml:space="preserve"> </v>
      </c>
      <c r="P308" s="114" t="s">
        <v>15</v>
      </c>
      <c r="Q308" s="29">
        <f>ROUND(O308*$C308/100*O297*O295,0)</f>
        <v>0</v>
      </c>
      <c r="R308" s="29"/>
      <c r="S308" s="30">
        <f>S185</f>
        <v>0</v>
      </c>
      <c r="T308" s="114" t="s">
        <v>15</v>
      </c>
      <c r="U308" s="29">
        <f>ROUND(S308*$C308/100*S295,0)</f>
        <v>0</v>
      </c>
      <c r="W308" s="22"/>
      <c r="Z308" s="33"/>
      <c r="AA308" s="33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R308" s="32"/>
    </row>
    <row r="309" spans="1:44" hidden="1">
      <c r="A309" s="452" t="s">
        <v>44</v>
      </c>
      <c r="B309" s="86"/>
      <c r="C309" s="480">
        <f>SUM(C288:C290)</f>
        <v>492605185.20573378</v>
      </c>
      <c r="D309" s="488"/>
      <c r="E309" s="482"/>
      <c r="F309" s="428">
        <f>SUM(F283:F305)</f>
        <v>44721026</v>
      </c>
      <c r="G309" s="488"/>
      <c r="H309" s="482"/>
      <c r="I309" s="428">
        <f>SUM(I283:I308)</f>
        <v>45779232</v>
      </c>
      <c r="J309" s="428"/>
      <c r="K309" s="488"/>
      <c r="L309" s="482"/>
      <c r="M309" s="428" t="e">
        <f>SUM(M283:M308)</f>
        <v>#REF!</v>
      </c>
      <c r="N309" s="428"/>
      <c r="O309" s="488"/>
      <c r="P309" s="482"/>
      <c r="Q309" s="428" t="e">
        <f>SUM(Q283:Q308)</f>
        <v>#DIV/0!</v>
      </c>
      <c r="R309" s="428"/>
      <c r="S309" s="488"/>
      <c r="T309" s="482"/>
      <c r="U309" s="428" t="e">
        <f>SUM(U283:U308)</f>
        <v>#DIV/0!</v>
      </c>
      <c r="V309" s="449"/>
      <c r="W309" s="410"/>
      <c r="X309" s="410"/>
      <c r="Y309" s="410"/>
      <c r="Z309" s="409"/>
      <c r="AA309" s="409"/>
      <c r="AB309" s="409"/>
      <c r="AC309" s="409"/>
      <c r="AD309" s="409"/>
      <c r="AE309" s="409"/>
      <c r="AF309" s="409"/>
      <c r="AG309" s="409"/>
      <c r="AH309" s="409"/>
      <c r="AI309" s="409"/>
      <c r="AJ309" s="409"/>
      <c r="AK309" s="409"/>
      <c r="AL309" s="409"/>
      <c r="AM309" s="409"/>
      <c r="AN309" s="409"/>
      <c r="AO309" s="409"/>
      <c r="AP309" s="409"/>
      <c r="AR309" s="431"/>
    </row>
    <row r="310" spans="1:44" hidden="1">
      <c r="A310" s="452" t="s">
        <v>18</v>
      </c>
      <c r="B310" s="452"/>
      <c r="C310" s="507">
        <f>'[7]Table 2'!H41</f>
        <v>3477825.992467748</v>
      </c>
      <c r="D310" s="439"/>
      <c r="E310" s="439"/>
      <c r="F310" s="498">
        <f>'[7]Table 3'!E41</f>
        <v>355356.90214655403</v>
      </c>
      <c r="G310" s="439"/>
      <c r="H310" s="439"/>
      <c r="I310" s="498">
        <f>F310</f>
        <v>355356.90214655403</v>
      </c>
      <c r="J310" s="483"/>
      <c r="K310" s="439"/>
      <c r="L310" s="439"/>
      <c r="M310" s="498" t="e">
        <f>M204/I204*I310</f>
        <v>#DIV/0!</v>
      </c>
      <c r="N310" s="483"/>
      <c r="O310" s="439"/>
      <c r="P310" s="439"/>
      <c r="Q310" s="498" t="e">
        <f>Q204/I204*I310</f>
        <v>#DIV/0!</v>
      </c>
      <c r="R310" s="483"/>
      <c r="S310" s="439"/>
      <c r="T310" s="439"/>
      <c r="U310" s="498" t="e">
        <f>U204/I204*I310</f>
        <v>#DIV/0!</v>
      </c>
      <c r="V310" s="49"/>
      <c r="W310" s="48"/>
      <c r="X310" s="410"/>
      <c r="Y310" s="410"/>
      <c r="Z310" s="409"/>
      <c r="AA310" s="409"/>
      <c r="AB310" s="409"/>
      <c r="AC310" s="409"/>
      <c r="AD310" s="409"/>
      <c r="AE310" s="409"/>
      <c r="AF310" s="409"/>
      <c r="AG310" s="409"/>
      <c r="AH310" s="409"/>
      <c r="AI310" s="409"/>
      <c r="AJ310" s="409"/>
      <c r="AK310" s="409"/>
      <c r="AL310" s="409"/>
      <c r="AM310" s="409"/>
      <c r="AN310" s="409"/>
      <c r="AO310" s="409"/>
      <c r="AP310" s="409"/>
      <c r="AR310" s="431"/>
    </row>
    <row r="311" spans="1:44" ht="16.5" hidden="1" thickBot="1">
      <c r="A311" s="452" t="s">
        <v>45</v>
      </c>
      <c r="B311" s="452"/>
      <c r="C311" s="472">
        <f>SUM(C309:C310)</f>
        <v>496083011.19820154</v>
      </c>
      <c r="D311" s="505"/>
      <c r="E311" s="500"/>
      <c r="F311" s="501">
        <f>F309+F310</f>
        <v>45076382.902146555</v>
      </c>
      <c r="G311" s="505"/>
      <c r="H311" s="500"/>
      <c r="I311" s="501">
        <f>I309+I310</f>
        <v>46134588.902146555</v>
      </c>
      <c r="J311" s="483"/>
      <c r="K311" s="505"/>
      <c r="L311" s="500"/>
      <c r="M311" s="501" t="e">
        <f>M309+M310</f>
        <v>#REF!</v>
      </c>
      <c r="N311" s="501"/>
      <c r="O311" s="505"/>
      <c r="P311" s="500"/>
      <c r="Q311" s="501" t="e">
        <f>Q309+Q310</f>
        <v>#DIV/0!</v>
      </c>
      <c r="R311" s="501"/>
      <c r="S311" s="505"/>
      <c r="T311" s="500"/>
      <c r="U311" s="501" t="e">
        <f>U309+U310</f>
        <v>#DIV/0!</v>
      </c>
      <c r="V311" s="50"/>
      <c r="W311" s="51"/>
      <c r="X311" s="410"/>
      <c r="Y311" s="410"/>
      <c r="Z311" s="409"/>
      <c r="AA311" s="409"/>
      <c r="AB311" s="409"/>
      <c r="AC311" s="409"/>
      <c r="AD311" s="409"/>
      <c r="AE311" s="409"/>
      <c r="AF311" s="409"/>
      <c r="AG311" s="409"/>
      <c r="AH311" s="409"/>
      <c r="AI311" s="409"/>
      <c r="AJ311" s="409"/>
      <c r="AK311" s="409"/>
      <c r="AL311" s="409"/>
      <c r="AM311" s="409"/>
      <c r="AN311" s="409"/>
      <c r="AO311" s="409"/>
      <c r="AP311" s="409"/>
      <c r="AR311" s="431"/>
    </row>
    <row r="312" spans="1:44" hidden="1">
      <c r="A312" s="452"/>
      <c r="B312" s="452"/>
      <c r="C312" s="459"/>
      <c r="D312" s="495"/>
      <c r="E312" s="452"/>
      <c r="F312" s="428"/>
      <c r="G312" s="495"/>
      <c r="H312" s="452"/>
      <c r="I312" s="428" t="s">
        <v>14</v>
      </c>
      <c r="J312" s="428"/>
      <c r="K312" s="495"/>
      <c r="L312" s="452"/>
      <c r="M312" s="428" t="s">
        <v>14</v>
      </c>
      <c r="N312" s="428"/>
      <c r="O312" s="495"/>
      <c r="P312" s="452"/>
      <c r="Q312" s="428" t="s">
        <v>14</v>
      </c>
      <c r="R312" s="428"/>
      <c r="S312" s="495"/>
      <c r="T312" s="452"/>
      <c r="U312" s="428" t="s">
        <v>14</v>
      </c>
      <c r="V312" s="409"/>
      <c r="W312" s="410"/>
      <c r="X312" s="410"/>
      <c r="Y312" s="410"/>
      <c r="Z312" s="409"/>
      <c r="AA312" s="409"/>
      <c r="AB312" s="409"/>
      <c r="AC312" s="409"/>
      <c r="AD312" s="409"/>
      <c r="AE312" s="409"/>
      <c r="AF312" s="409"/>
      <c r="AG312" s="409"/>
      <c r="AH312" s="409"/>
      <c r="AI312" s="409"/>
      <c r="AJ312" s="409"/>
      <c r="AK312" s="409"/>
      <c r="AL312" s="409"/>
      <c r="AM312" s="409"/>
      <c r="AN312" s="409"/>
      <c r="AO312" s="409"/>
      <c r="AP312" s="409"/>
      <c r="AR312" s="431"/>
    </row>
    <row r="313" spans="1:44" hidden="1">
      <c r="A313" s="458" t="s">
        <v>52</v>
      </c>
      <c r="B313" s="452"/>
      <c r="C313" s="452"/>
      <c r="D313" s="428"/>
      <c r="E313" s="452"/>
      <c r="F313" s="452"/>
      <c r="G313" s="428"/>
      <c r="H313" s="452"/>
      <c r="I313" s="452"/>
      <c r="J313" s="452"/>
      <c r="K313" s="428"/>
      <c r="L313" s="452"/>
      <c r="M313" s="452"/>
      <c r="N313" s="452"/>
      <c r="O313" s="428"/>
      <c r="P313" s="452"/>
      <c r="Q313" s="452"/>
      <c r="R313" s="452"/>
      <c r="S313" s="428"/>
      <c r="T313" s="452"/>
      <c r="U313" s="452"/>
      <c r="V313" s="409"/>
      <c r="W313" s="410"/>
      <c r="X313" s="410"/>
      <c r="Y313" s="410"/>
      <c r="Z313" s="409"/>
      <c r="AA313" s="409"/>
      <c r="AB313" s="409"/>
      <c r="AC313" s="409"/>
      <c r="AD313" s="409"/>
      <c r="AE313" s="409"/>
      <c r="AF313" s="409"/>
      <c r="AG313" s="409"/>
      <c r="AH313" s="409"/>
      <c r="AI313" s="409"/>
      <c r="AJ313" s="409"/>
      <c r="AK313" s="409"/>
      <c r="AL313" s="409"/>
      <c r="AM313" s="409"/>
      <c r="AN313" s="409"/>
      <c r="AO313" s="409"/>
      <c r="AP313" s="409"/>
      <c r="AR313" s="431"/>
    </row>
    <row r="314" spans="1:44" hidden="1">
      <c r="A314" s="452" t="s">
        <v>84</v>
      </c>
      <c r="B314" s="452"/>
      <c r="C314" s="459"/>
      <c r="D314" s="428"/>
      <c r="E314" s="452"/>
      <c r="F314" s="452"/>
      <c r="G314" s="428"/>
      <c r="H314" s="452"/>
      <c r="I314" s="452"/>
      <c r="J314" s="452"/>
      <c r="K314" s="428"/>
      <c r="L314" s="452"/>
      <c r="M314" s="452"/>
      <c r="N314" s="452"/>
      <c r="O314" s="428"/>
      <c r="P314" s="452"/>
      <c r="Q314" s="452"/>
      <c r="R314" s="452"/>
      <c r="S314" s="428"/>
      <c r="T314" s="452"/>
      <c r="U314" s="452"/>
      <c r="V314" s="409"/>
      <c r="W314" s="410"/>
      <c r="X314" s="410"/>
      <c r="Y314" s="410"/>
      <c r="Z314" s="409"/>
      <c r="AA314" s="409"/>
      <c r="AB314" s="409"/>
      <c r="AC314" s="409"/>
      <c r="AD314" s="409"/>
      <c r="AE314" s="409"/>
      <c r="AF314" s="409"/>
      <c r="AG314" s="409"/>
      <c r="AH314" s="409"/>
      <c r="AI314" s="409"/>
      <c r="AJ314" s="409"/>
      <c r="AK314" s="409"/>
      <c r="AL314" s="409"/>
      <c r="AM314" s="409"/>
      <c r="AN314" s="409"/>
      <c r="AO314" s="409"/>
      <c r="AP314" s="409"/>
      <c r="AR314" s="431"/>
    </row>
    <row r="315" spans="1:44" hidden="1">
      <c r="A315" s="452"/>
      <c r="B315" s="452"/>
      <c r="C315" s="452"/>
      <c r="D315" s="428"/>
      <c r="E315" s="452"/>
      <c r="F315" s="452"/>
      <c r="G315" s="428"/>
      <c r="H315" s="452"/>
      <c r="I315" s="452"/>
      <c r="J315" s="452"/>
      <c r="K315" s="428"/>
      <c r="L315" s="452"/>
      <c r="M315" s="452"/>
      <c r="N315" s="452"/>
      <c r="O315" s="428"/>
      <c r="P315" s="452"/>
      <c r="Q315" s="452"/>
      <c r="R315" s="452"/>
      <c r="S315" s="428"/>
      <c r="T315" s="452"/>
      <c r="U315" s="452"/>
      <c r="V315" s="409"/>
      <c r="W315" s="410"/>
      <c r="X315" s="410"/>
      <c r="Y315" s="410"/>
      <c r="Z315" s="409"/>
      <c r="AA315" s="409"/>
      <c r="AB315" s="409"/>
      <c r="AC315" s="409"/>
      <c r="AD315" s="409"/>
      <c r="AE315" s="409"/>
      <c r="AF315" s="409"/>
      <c r="AG315" s="409"/>
      <c r="AH315" s="409"/>
      <c r="AI315" s="409"/>
      <c r="AJ315" s="409"/>
      <c r="AK315" s="409"/>
      <c r="AL315" s="409"/>
      <c r="AM315" s="409"/>
      <c r="AN315" s="409"/>
      <c r="AO315" s="409"/>
      <c r="AP315" s="409"/>
      <c r="AR315" s="431"/>
    </row>
    <row r="316" spans="1:44" hidden="1">
      <c r="A316" s="452" t="s">
        <v>59</v>
      </c>
      <c r="B316" s="452"/>
      <c r="C316" s="480"/>
      <c r="D316" s="428"/>
      <c r="E316" s="452"/>
      <c r="F316" s="452"/>
      <c r="G316" s="428"/>
      <c r="H316" s="452"/>
      <c r="I316" s="452"/>
      <c r="J316" s="452"/>
      <c r="K316" s="428"/>
      <c r="L316" s="452"/>
      <c r="M316" s="452"/>
      <c r="N316" s="452"/>
      <c r="O316" s="428"/>
      <c r="P316" s="452"/>
      <c r="Q316" s="452"/>
      <c r="R316" s="452"/>
      <c r="S316" s="428"/>
      <c r="T316" s="452"/>
      <c r="U316" s="452"/>
      <c r="V316" s="409"/>
      <c r="W316" s="410"/>
      <c r="X316" s="410"/>
      <c r="Y316" s="410"/>
      <c r="Z316" s="409"/>
      <c r="AA316" s="409"/>
      <c r="AB316" s="409"/>
      <c r="AC316" s="409"/>
      <c r="AD316" s="409"/>
      <c r="AE316" s="409"/>
      <c r="AF316" s="409"/>
      <c r="AG316" s="409"/>
      <c r="AH316" s="409"/>
      <c r="AI316" s="409"/>
      <c r="AJ316" s="409"/>
      <c r="AK316" s="409"/>
      <c r="AL316" s="409"/>
      <c r="AM316" s="409"/>
      <c r="AN316" s="409"/>
      <c r="AO316" s="409"/>
      <c r="AP316" s="409"/>
      <c r="AR316" s="431"/>
    </row>
    <row r="317" spans="1:44" hidden="1">
      <c r="A317" s="452" t="s">
        <v>56</v>
      </c>
      <c r="B317" s="452"/>
      <c r="C317" s="480">
        <f>'[7]Rate Design Work eff 10-14-16'!C316</f>
        <v>1659.4666666666701</v>
      </c>
      <c r="D317" s="463">
        <f>'[7]Rate Design Work eff 9-15-17'!D316</f>
        <v>9.76</v>
      </c>
      <c r="E317" s="482"/>
      <c r="F317" s="428">
        <f>ROUND(D317*$C317,0)</f>
        <v>16196</v>
      </c>
      <c r="G317" s="463">
        <f>$G$173</f>
        <v>9.99</v>
      </c>
      <c r="H317" s="482"/>
      <c r="I317" s="428">
        <f>ROUND(G317*$C317,0)</f>
        <v>16578</v>
      </c>
      <c r="J317" s="428"/>
      <c r="K317" s="463">
        <f>$K$173</f>
        <v>9.76</v>
      </c>
      <c r="L317" s="482"/>
      <c r="M317" s="428">
        <f>ROUND(K317*$C317,0)</f>
        <v>16196</v>
      </c>
      <c r="N317" s="428"/>
      <c r="O317" s="463" t="str">
        <f>$O$173</f>
        <v xml:space="preserve"> </v>
      </c>
      <c r="P317" s="482"/>
      <c r="Q317" s="428">
        <f>ROUND(O317*$C317,0)</f>
        <v>0</v>
      </c>
      <c r="R317" s="428"/>
      <c r="S317" s="463" t="str">
        <f>$S$173</f>
        <v xml:space="preserve"> </v>
      </c>
      <c r="T317" s="482"/>
      <c r="U317" s="428">
        <f>ROUND(S317*$C317,0)</f>
        <v>0</v>
      </c>
      <c r="V317" s="409"/>
      <c r="W317" s="410"/>
      <c r="X317" s="410"/>
      <c r="Y317" s="410"/>
      <c r="Z317" s="409"/>
      <c r="AA317" s="409"/>
      <c r="AB317" s="409"/>
      <c r="AC317" s="409"/>
      <c r="AD317" s="409"/>
      <c r="AE317" s="409"/>
      <c r="AF317" s="409"/>
      <c r="AG317" s="409"/>
      <c r="AH317" s="409"/>
      <c r="AI317" s="409"/>
      <c r="AJ317" s="409"/>
      <c r="AK317" s="409"/>
      <c r="AL317" s="409"/>
      <c r="AM317" s="409"/>
      <c r="AN317" s="409"/>
      <c r="AO317" s="409"/>
      <c r="AP317" s="409"/>
      <c r="AR317" s="431"/>
    </row>
    <row r="318" spans="1:44" hidden="1">
      <c r="A318" s="452" t="s">
        <v>57</v>
      </c>
      <c r="B318" s="452"/>
      <c r="C318" s="480">
        <f>'[7]Rate Design Work eff 10-14-16'!C317</f>
        <v>2898.2333333333399</v>
      </c>
      <c r="D318" s="463">
        <f>'[7]Rate Design Work eff 9-15-17'!D317</f>
        <v>14.54</v>
      </c>
      <c r="E318" s="484"/>
      <c r="F318" s="428">
        <f t="shared" ref="F318:F319" si="65">ROUND(D318*$C318,0)</f>
        <v>42140</v>
      </c>
      <c r="G318" s="463">
        <f>$G$174</f>
        <v>14.89</v>
      </c>
      <c r="H318" s="484"/>
      <c r="I318" s="428">
        <f>ROUND(G318*$C318,0)</f>
        <v>43155</v>
      </c>
      <c r="J318" s="428"/>
      <c r="K318" s="463">
        <f>$K$174</f>
        <v>14.54</v>
      </c>
      <c r="L318" s="484"/>
      <c r="M318" s="428">
        <f>ROUND(K318*$C318,0)</f>
        <v>42140</v>
      </c>
      <c r="N318" s="428"/>
      <c r="O318" s="463" t="str">
        <f>$O$174</f>
        <v xml:space="preserve"> </v>
      </c>
      <c r="P318" s="484"/>
      <c r="Q318" s="428">
        <f>ROUND(O318*$C318,0)</f>
        <v>0</v>
      </c>
      <c r="R318" s="428"/>
      <c r="S318" s="463" t="str">
        <f>$S$174</f>
        <v xml:space="preserve"> </v>
      </c>
      <c r="T318" s="484"/>
      <c r="U318" s="428">
        <f>ROUND(S318*$C318,0)</f>
        <v>0</v>
      </c>
      <c r="V318" s="409"/>
      <c r="W318" s="410"/>
      <c r="X318" s="410"/>
      <c r="Y318" s="410"/>
      <c r="Z318" s="409"/>
      <c r="AA318" s="409"/>
      <c r="AB318" s="409"/>
      <c r="AC318" s="409"/>
      <c r="AD318" s="409"/>
      <c r="AE318" s="409"/>
      <c r="AF318" s="409"/>
      <c r="AG318" s="409"/>
      <c r="AH318" s="409"/>
      <c r="AI318" s="409"/>
      <c r="AJ318" s="409"/>
      <c r="AK318" s="409"/>
      <c r="AL318" s="409"/>
      <c r="AM318" s="409"/>
      <c r="AN318" s="409"/>
      <c r="AO318" s="409"/>
      <c r="AP318" s="409"/>
      <c r="AR318" s="431"/>
    </row>
    <row r="319" spans="1:44" hidden="1">
      <c r="A319" s="452" t="s">
        <v>58</v>
      </c>
      <c r="B319" s="452"/>
      <c r="C319" s="480">
        <f>'[7]Rate Design Work eff 10-14-16'!C318</f>
        <v>47405</v>
      </c>
      <c r="D319" s="463">
        <f>'[7]Rate Design Work eff 9-15-17'!D318</f>
        <v>1.02</v>
      </c>
      <c r="E319" s="484"/>
      <c r="F319" s="428">
        <f t="shared" si="65"/>
        <v>48353</v>
      </c>
      <c r="G319" s="463">
        <f>$G$175</f>
        <v>1.04</v>
      </c>
      <c r="H319" s="484"/>
      <c r="I319" s="428">
        <f>ROUND(G319*$C319,0)</f>
        <v>49301</v>
      </c>
      <c r="J319" s="428"/>
      <c r="K319" s="463">
        <f>$K$175</f>
        <v>1.02</v>
      </c>
      <c r="L319" s="484"/>
      <c r="M319" s="428">
        <f>ROUND(K319*$C319,0)</f>
        <v>48353</v>
      </c>
      <c r="N319" s="428"/>
      <c r="O319" s="463" t="str">
        <f>$O$175</f>
        <v xml:space="preserve"> </v>
      </c>
      <c r="P319" s="484"/>
      <c r="Q319" s="428">
        <f>ROUND(O319*$C319,0)</f>
        <v>0</v>
      </c>
      <c r="R319" s="428"/>
      <c r="S319" s="463" t="str">
        <f>$S$175</f>
        <v xml:space="preserve"> </v>
      </c>
      <c r="T319" s="484"/>
      <c r="U319" s="428">
        <f>ROUND(S319*$C319,0)</f>
        <v>0</v>
      </c>
      <c r="V319" s="409"/>
      <c r="W319" s="410"/>
      <c r="X319" s="410"/>
      <c r="Y319" s="410"/>
      <c r="Z319" s="409"/>
      <c r="AA319" s="409"/>
      <c r="AB319" s="409"/>
      <c r="AC319" s="409"/>
      <c r="AD319" s="409"/>
      <c r="AE319" s="409"/>
      <c r="AF319" s="409"/>
      <c r="AG319" s="409"/>
      <c r="AH319" s="409"/>
      <c r="AI319" s="409"/>
      <c r="AJ319" s="409"/>
      <c r="AK319" s="409"/>
      <c r="AL319" s="409"/>
      <c r="AM319" s="409"/>
      <c r="AN319" s="409"/>
      <c r="AO319" s="409"/>
      <c r="AP319" s="409"/>
      <c r="AR319" s="431"/>
    </row>
    <row r="320" spans="1:44" hidden="1">
      <c r="A320" s="452" t="s">
        <v>60</v>
      </c>
      <c r="B320" s="452"/>
      <c r="C320" s="480">
        <f>SUM(C317:C318)</f>
        <v>4557.7000000000098</v>
      </c>
      <c r="D320" s="463"/>
      <c r="E320" s="482"/>
      <c r="F320" s="428"/>
      <c r="G320" s="463"/>
      <c r="H320" s="482"/>
      <c r="I320" s="428"/>
      <c r="J320" s="428"/>
      <c r="K320" s="463"/>
      <c r="L320" s="482"/>
      <c r="M320" s="428"/>
      <c r="N320" s="428"/>
      <c r="O320" s="463"/>
      <c r="P320" s="482"/>
      <c r="Q320" s="428"/>
      <c r="R320" s="428"/>
      <c r="S320" s="463"/>
      <c r="T320" s="482"/>
      <c r="U320" s="428"/>
      <c r="V320" s="409"/>
      <c r="W320" s="410"/>
      <c r="X320" s="410"/>
      <c r="Y320" s="410"/>
      <c r="Z320" s="409"/>
      <c r="AA320" s="409"/>
      <c r="AB320" s="409"/>
      <c r="AC320" s="409"/>
      <c r="AD320" s="409"/>
      <c r="AE320" s="409"/>
      <c r="AF320" s="409"/>
      <c r="AG320" s="409"/>
      <c r="AH320" s="409"/>
      <c r="AI320" s="409"/>
      <c r="AJ320" s="409"/>
      <c r="AK320" s="409"/>
      <c r="AL320" s="409"/>
      <c r="AM320" s="409"/>
      <c r="AN320" s="409"/>
      <c r="AO320" s="409"/>
      <c r="AP320" s="409"/>
      <c r="AR320" s="431"/>
    </row>
    <row r="321" spans="1:44" hidden="1">
      <c r="A321" s="452" t="s">
        <v>61</v>
      </c>
      <c r="B321" s="452"/>
      <c r="C321" s="480">
        <f>'[7]Rate Design Work eff 10-14-16'!C320</f>
        <v>37943</v>
      </c>
      <c r="D321" s="495">
        <f>'[7]Rate Design Work eff 9-15-17'!D320</f>
        <v>3.7</v>
      </c>
      <c r="E321" s="482"/>
      <c r="F321" s="428">
        <f>ROUND(D321*C321,0)</f>
        <v>140389</v>
      </c>
      <c r="G321" s="495">
        <f>$G$178</f>
        <v>3.8</v>
      </c>
      <c r="H321" s="482"/>
      <c r="I321" s="428">
        <f>ROUND(G321*$C321,0)</f>
        <v>144183</v>
      </c>
      <c r="J321" s="428"/>
      <c r="K321" s="495" t="e">
        <f>$K$178</f>
        <v>#REF!</v>
      </c>
      <c r="L321" s="482"/>
      <c r="M321" s="428" t="e">
        <f>ROUND(K321*$C321,0)</f>
        <v>#REF!</v>
      </c>
      <c r="N321" s="428"/>
      <c r="O321" s="495" t="e">
        <f>$O$178</f>
        <v>#DIV/0!</v>
      </c>
      <c r="P321" s="482"/>
      <c r="Q321" s="428" t="e">
        <f>ROUND(O321*$C321,0)</f>
        <v>#DIV/0!</v>
      </c>
      <c r="R321" s="428"/>
      <c r="S321" s="495" t="e">
        <f>$S$178</f>
        <v>#DIV/0!</v>
      </c>
      <c r="T321" s="482"/>
      <c r="U321" s="428" t="e">
        <f>ROUND(S321*$C321,0)</f>
        <v>#DIV/0!</v>
      </c>
      <c r="V321" s="409"/>
      <c r="W321" s="410"/>
      <c r="X321" s="410"/>
      <c r="Y321" s="410"/>
      <c r="Z321" s="409"/>
      <c r="AA321" s="409"/>
      <c r="AB321" s="409"/>
      <c r="AC321" s="409"/>
      <c r="AD321" s="409"/>
      <c r="AE321" s="409"/>
      <c r="AF321" s="409"/>
      <c r="AG321" s="409"/>
      <c r="AH321" s="409"/>
      <c r="AI321" s="409"/>
      <c r="AJ321" s="409"/>
      <c r="AK321" s="409"/>
      <c r="AL321" s="409"/>
      <c r="AM321" s="409"/>
      <c r="AN321" s="409"/>
      <c r="AO321" s="409"/>
      <c r="AP321" s="409"/>
      <c r="AR321" s="431"/>
    </row>
    <row r="322" spans="1:44" hidden="1">
      <c r="A322" s="452" t="s">
        <v>62</v>
      </c>
      <c r="B322" s="452"/>
      <c r="C322" s="480">
        <f>'[7]Rate Design Work eff 10-14-16'!C321</f>
        <v>3121618.3333333335</v>
      </c>
      <c r="D322" s="464">
        <f>'[7]Rate Design Work eff 9-15-17'!D321</f>
        <v>10.628</v>
      </c>
      <c r="E322" s="482" t="s">
        <v>15</v>
      </c>
      <c r="F322" s="428">
        <f>ROUND(D322*C322/100,0)</f>
        <v>331766</v>
      </c>
      <c r="G322" s="464">
        <f>$G$179</f>
        <v>10.878</v>
      </c>
      <c r="H322" s="482" t="s">
        <v>15</v>
      </c>
      <c r="I322" s="428">
        <f>ROUND(G322*$C322/100,0)</f>
        <v>339570</v>
      </c>
      <c r="J322" s="428"/>
      <c r="K322" s="464" t="e">
        <f>$K$179</f>
        <v>#REF!</v>
      </c>
      <c r="L322" s="482" t="s">
        <v>15</v>
      </c>
      <c r="M322" s="428" t="e">
        <f>ROUND(K322*$C322/100,0)</f>
        <v>#REF!</v>
      </c>
      <c r="N322" s="428"/>
      <c r="O322" s="464" t="e">
        <f>$O$179</f>
        <v>#DIV/0!</v>
      </c>
      <c r="P322" s="482" t="s">
        <v>15</v>
      </c>
      <c r="Q322" s="428" t="e">
        <f>ROUND(O322*$C322/100,0)</f>
        <v>#DIV/0!</v>
      </c>
      <c r="R322" s="428"/>
      <c r="S322" s="464" t="e">
        <f>$S$179</f>
        <v>#DIV/0!</v>
      </c>
      <c r="T322" s="482" t="s">
        <v>15</v>
      </c>
      <c r="U322" s="428" t="e">
        <f>ROUND(S322*$C322/100,0)</f>
        <v>#DIV/0!</v>
      </c>
      <c r="V322" s="409"/>
      <c r="W322" s="410"/>
      <c r="X322" s="410"/>
      <c r="Y322" s="410"/>
      <c r="Z322" s="409"/>
      <c r="AA322" s="409"/>
      <c r="AB322" s="409"/>
      <c r="AC322" s="409"/>
      <c r="AD322" s="409"/>
      <c r="AE322" s="409"/>
      <c r="AF322" s="409"/>
      <c r="AG322" s="409"/>
      <c r="AH322" s="409"/>
      <c r="AI322" s="409"/>
      <c r="AJ322" s="409"/>
      <c r="AK322" s="409"/>
      <c r="AL322" s="409"/>
      <c r="AM322" s="409"/>
      <c r="AN322" s="409"/>
      <c r="AO322" s="409"/>
      <c r="AP322" s="409"/>
      <c r="AR322" s="431"/>
    </row>
    <row r="323" spans="1:44" hidden="1">
      <c r="A323" s="452" t="s">
        <v>63</v>
      </c>
      <c r="B323" s="452"/>
      <c r="C323" s="480">
        <f>'[7]Rate Design Work eff 10-14-16'!C322</f>
        <v>9404351.6666666642</v>
      </c>
      <c r="D323" s="464">
        <f>'[7]Rate Design Work eff 9-15-17'!D322</f>
        <v>7.3410000000000002</v>
      </c>
      <c r="E323" s="482" t="s">
        <v>15</v>
      </c>
      <c r="F323" s="428">
        <f>ROUND(D323*C323/100,0)</f>
        <v>690373</v>
      </c>
      <c r="G323" s="464">
        <f>$G$180</f>
        <v>7.5140000000000002</v>
      </c>
      <c r="H323" s="482" t="s">
        <v>15</v>
      </c>
      <c r="I323" s="428">
        <f>ROUND(G323*$C323/100,0)</f>
        <v>706643</v>
      </c>
      <c r="J323" s="428"/>
      <c r="K323" s="464" t="e">
        <f>$K$180</f>
        <v>#REF!</v>
      </c>
      <c r="L323" s="482" t="s">
        <v>15</v>
      </c>
      <c r="M323" s="428" t="e">
        <f>ROUND(K323*$C323/100,0)</f>
        <v>#REF!</v>
      </c>
      <c r="N323" s="428"/>
      <c r="O323" s="464" t="e">
        <f>$O$180</f>
        <v>#DIV/0!</v>
      </c>
      <c r="P323" s="482" t="s">
        <v>15</v>
      </c>
      <c r="Q323" s="428" t="e">
        <f>ROUND(O323*$C323/100,0)</f>
        <v>#DIV/0!</v>
      </c>
      <c r="R323" s="428"/>
      <c r="S323" s="464" t="e">
        <f>$S$180</f>
        <v>#DIV/0!</v>
      </c>
      <c r="T323" s="482" t="s">
        <v>15</v>
      </c>
      <c r="U323" s="428" t="e">
        <f>ROUND(S323*$C323/100,0)</f>
        <v>#DIV/0!</v>
      </c>
      <c r="V323" s="409"/>
      <c r="W323" s="410"/>
      <c r="X323" s="410"/>
      <c r="Y323" s="410"/>
      <c r="Z323" s="409"/>
      <c r="AA323" s="409"/>
      <c r="AB323" s="409"/>
      <c r="AC323" s="409"/>
      <c r="AD323" s="409"/>
      <c r="AE323" s="409"/>
      <c r="AF323" s="409"/>
      <c r="AG323" s="409"/>
      <c r="AH323" s="409"/>
      <c r="AI323" s="409"/>
      <c r="AJ323" s="409"/>
      <c r="AK323" s="409"/>
      <c r="AL323" s="409"/>
      <c r="AM323" s="409"/>
      <c r="AN323" s="409"/>
      <c r="AO323" s="409"/>
      <c r="AP323" s="409"/>
      <c r="AR323" s="431"/>
    </row>
    <row r="324" spans="1:44" hidden="1">
      <c r="A324" s="452" t="s">
        <v>64</v>
      </c>
      <c r="B324" s="452"/>
      <c r="C324" s="480">
        <f>'[7]Rate Design Work eff 10-14-16'!C323</f>
        <v>4754181.0000000019</v>
      </c>
      <c r="D324" s="464">
        <f>'[7]Rate Design Work eff 9-15-17'!D323</f>
        <v>6.3240000000000007</v>
      </c>
      <c r="E324" s="482" t="s">
        <v>15</v>
      </c>
      <c r="F324" s="428">
        <f>ROUND(D324*C324/100,0)</f>
        <v>300654</v>
      </c>
      <c r="G324" s="464">
        <f>$G$181</f>
        <v>6.4720000000000004</v>
      </c>
      <c r="H324" s="482" t="s">
        <v>15</v>
      </c>
      <c r="I324" s="428">
        <f>ROUND(G324*$C324/100,0)</f>
        <v>307691</v>
      </c>
      <c r="J324" s="428"/>
      <c r="K324" s="464" t="e">
        <f>$K$181</f>
        <v>#REF!</v>
      </c>
      <c r="L324" s="482" t="s">
        <v>15</v>
      </c>
      <c r="M324" s="428" t="e">
        <f>ROUND(K324*$C324/100,0)</f>
        <v>#REF!</v>
      </c>
      <c r="N324" s="428"/>
      <c r="O324" s="464" t="e">
        <f>$O$181</f>
        <v>#DIV/0!</v>
      </c>
      <c r="P324" s="482" t="s">
        <v>15</v>
      </c>
      <c r="Q324" s="428" t="e">
        <f>ROUND(O324*$C324/100,0)</f>
        <v>#DIV/0!</v>
      </c>
      <c r="R324" s="428"/>
      <c r="S324" s="464" t="e">
        <f>$S$181</f>
        <v>#DIV/0!</v>
      </c>
      <c r="T324" s="482" t="s">
        <v>15</v>
      </c>
      <c r="U324" s="428" t="e">
        <f>ROUND(S324*$C324/100,0)</f>
        <v>#DIV/0!</v>
      </c>
      <c r="V324" s="409"/>
      <c r="W324" s="410"/>
      <c r="X324" s="410"/>
      <c r="Y324" s="410"/>
      <c r="Z324" s="409"/>
      <c r="AA324" s="409"/>
      <c r="AB324" s="409"/>
      <c r="AC324" s="409"/>
      <c r="AD324" s="409"/>
      <c r="AE324" s="409"/>
      <c r="AF324" s="409"/>
      <c r="AG324" s="409"/>
      <c r="AH324" s="409"/>
      <c r="AI324" s="409"/>
      <c r="AJ324" s="409"/>
      <c r="AK324" s="409"/>
      <c r="AL324" s="409"/>
      <c r="AM324" s="409"/>
      <c r="AN324" s="409"/>
      <c r="AO324" s="409"/>
      <c r="AP324" s="409"/>
      <c r="AR324" s="431"/>
    </row>
    <row r="325" spans="1:44" hidden="1">
      <c r="A325" s="452" t="s">
        <v>65</v>
      </c>
      <c r="B325" s="452"/>
      <c r="C325" s="480">
        <f>'[7]Rate Design Work eff 10-14-16'!C324</f>
        <v>13463.333333333332</v>
      </c>
      <c r="D325" s="488">
        <f>'[7]Rate Design Work eff 9-15-17'!D324</f>
        <v>57</v>
      </c>
      <c r="E325" s="482" t="s">
        <v>15</v>
      </c>
      <c r="F325" s="428">
        <f>ROUND(D325*C325/100,0)</f>
        <v>7674</v>
      </c>
      <c r="G325" s="488">
        <f>$G$182</f>
        <v>58</v>
      </c>
      <c r="H325" s="482" t="s">
        <v>15</v>
      </c>
      <c r="I325" s="428">
        <f>ROUND(G325*$C325/100,0)</f>
        <v>7809</v>
      </c>
      <c r="J325" s="428"/>
      <c r="K325" s="488" t="str">
        <f>$K$182</f>
        <v xml:space="preserve"> </v>
      </c>
      <c r="L325" s="482" t="s">
        <v>15</v>
      </c>
      <c r="M325" s="428">
        <f>ROUND(K325*$C325/100,0)</f>
        <v>0</v>
      </c>
      <c r="N325" s="428"/>
      <c r="O325" s="488" t="e">
        <f>$O$182</f>
        <v>#DIV/0!</v>
      </c>
      <c r="P325" s="482" t="s">
        <v>15</v>
      </c>
      <c r="Q325" s="428" t="e">
        <f>ROUND(O325*$C325/100,0)</f>
        <v>#DIV/0!</v>
      </c>
      <c r="R325" s="428"/>
      <c r="S325" s="488" t="e">
        <f>$S$182</f>
        <v>#DIV/0!</v>
      </c>
      <c r="T325" s="482" t="s">
        <v>15</v>
      </c>
      <c r="U325" s="428" t="e">
        <f>ROUND(S325*$C325/100,0)</f>
        <v>#DIV/0!</v>
      </c>
      <c r="V325" s="409"/>
      <c r="W325" s="410"/>
      <c r="X325" s="410"/>
      <c r="Y325" s="410"/>
      <c r="Z325" s="409"/>
      <c r="AA325" s="409"/>
      <c r="AB325" s="409"/>
      <c r="AC325" s="409"/>
      <c r="AD325" s="409"/>
      <c r="AE325" s="409"/>
      <c r="AF325" s="409"/>
      <c r="AG325" s="409"/>
      <c r="AH325" s="409"/>
      <c r="AI325" s="409"/>
      <c r="AJ325" s="409"/>
      <c r="AK325" s="409"/>
      <c r="AL325" s="409"/>
      <c r="AM325" s="409"/>
      <c r="AN325" s="409"/>
      <c r="AO325" s="409"/>
      <c r="AP325" s="409"/>
      <c r="AR325" s="431"/>
    </row>
    <row r="326" spans="1:44" s="26" customFormat="1" hidden="1">
      <c r="A326" s="25" t="s">
        <v>66</v>
      </c>
      <c r="C326" s="27">
        <f>C322</f>
        <v>3121618.3333333335</v>
      </c>
      <c r="D326" s="24">
        <f>'[7]Rate Design Work eff 9-15-17'!D325</f>
        <v>0</v>
      </c>
      <c r="E326" s="28"/>
      <c r="F326" s="29"/>
      <c r="G326" s="30">
        <f>G183</f>
        <v>0</v>
      </c>
      <c r="H326" s="114" t="s">
        <v>15</v>
      </c>
      <c r="I326" s="29">
        <f t="shared" ref="I326:I328" si="66">ROUND(G326*$C326/100,0)</f>
        <v>0</v>
      </c>
      <c r="J326" s="29"/>
      <c r="K326" s="30" t="str">
        <f>K183</f>
        <v xml:space="preserve"> </v>
      </c>
      <c r="L326" s="114" t="s">
        <v>15</v>
      </c>
      <c r="M326" s="29">
        <f t="shared" ref="M326:M328" si="67">ROUND(K326*$C326/100,0)</f>
        <v>0</v>
      </c>
      <c r="N326" s="29"/>
      <c r="O326" s="30" t="str">
        <f>O183</f>
        <v xml:space="preserve"> </v>
      </c>
      <c r="P326" s="114" t="s">
        <v>15</v>
      </c>
      <c r="Q326" s="29">
        <f t="shared" ref="Q326:Q328" si="68">ROUND(O326*$C326/100,0)</f>
        <v>0</v>
      </c>
      <c r="R326" s="29"/>
      <c r="S326" s="30">
        <f>S183</f>
        <v>0</v>
      </c>
      <c r="T326" s="114" t="s">
        <v>15</v>
      </c>
      <c r="U326" s="29">
        <f t="shared" ref="U326:U328" si="69">ROUND(S326*$C326/100,0)</f>
        <v>0</v>
      </c>
      <c r="W326" s="22"/>
      <c r="Z326" s="33"/>
      <c r="AA326" s="33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R326" s="32"/>
    </row>
    <row r="327" spans="1:44" s="26" customFormat="1" hidden="1">
      <c r="A327" s="25" t="s">
        <v>67</v>
      </c>
      <c r="C327" s="27">
        <f>C323</f>
        <v>9404351.6666666642</v>
      </c>
      <c r="D327" s="24">
        <f>'[7]Rate Design Work eff 9-15-17'!D326</f>
        <v>0</v>
      </c>
      <c r="E327" s="28"/>
      <c r="F327" s="29"/>
      <c r="G327" s="30">
        <f>G184</f>
        <v>0</v>
      </c>
      <c r="H327" s="114" t="s">
        <v>15</v>
      </c>
      <c r="I327" s="29">
        <f t="shared" si="66"/>
        <v>0</v>
      </c>
      <c r="J327" s="29"/>
      <c r="K327" s="30" t="str">
        <f>K184</f>
        <v xml:space="preserve"> </v>
      </c>
      <c r="L327" s="114" t="s">
        <v>15</v>
      </c>
      <c r="M327" s="29">
        <f t="shared" si="67"/>
        <v>0</v>
      </c>
      <c r="N327" s="29"/>
      <c r="O327" s="30" t="str">
        <f>O184</f>
        <v xml:space="preserve"> </v>
      </c>
      <c r="P327" s="114" t="s">
        <v>15</v>
      </c>
      <c r="Q327" s="29">
        <f t="shared" si="68"/>
        <v>0</v>
      </c>
      <c r="R327" s="29"/>
      <c r="S327" s="30">
        <f>S184</f>
        <v>0</v>
      </c>
      <c r="T327" s="114" t="s">
        <v>15</v>
      </c>
      <c r="U327" s="29">
        <f t="shared" si="69"/>
        <v>0</v>
      </c>
      <c r="W327" s="22"/>
      <c r="Z327" s="33"/>
      <c r="AA327" s="33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R327" s="32"/>
    </row>
    <row r="328" spans="1:44" s="26" customFormat="1" hidden="1">
      <c r="A328" s="25" t="s">
        <v>68</v>
      </c>
      <c r="C328" s="27">
        <f>C324</f>
        <v>4754181.0000000019</v>
      </c>
      <c r="D328" s="24">
        <f>'[7]Rate Design Work eff 9-15-17'!D327</f>
        <v>0</v>
      </c>
      <c r="E328" s="28"/>
      <c r="F328" s="29"/>
      <c r="G328" s="30">
        <f>G185</f>
        <v>0</v>
      </c>
      <c r="H328" s="114" t="s">
        <v>15</v>
      </c>
      <c r="I328" s="29">
        <f t="shared" si="66"/>
        <v>0</v>
      </c>
      <c r="J328" s="29"/>
      <c r="K328" s="30" t="str">
        <f>K185</f>
        <v xml:space="preserve"> </v>
      </c>
      <c r="L328" s="114" t="s">
        <v>15</v>
      </c>
      <c r="M328" s="29">
        <f t="shared" si="67"/>
        <v>0</v>
      </c>
      <c r="N328" s="29"/>
      <c r="O328" s="30" t="str">
        <f>O185</f>
        <v xml:space="preserve"> </v>
      </c>
      <c r="P328" s="114" t="s">
        <v>15</v>
      </c>
      <c r="Q328" s="29">
        <f t="shared" si="68"/>
        <v>0</v>
      </c>
      <c r="R328" s="29"/>
      <c r="S328" s="30">
        <f>S185</f>
        <v>0</v>
      </c>
      <c r="T328" s="114" t="s">
        <v>15</v>
      </c>
      <c r="U328" s="29">
        <f t="shared" si="69"/>
        <v>0</v>
      </c>
      <c r="W328" s="22"/>
      <c r="Z328" s="33"/>
      <c r="AA328" s="33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R328" s="32"/>
    </row>
    <row r="329" spans="1:44" hidden="1">
      <c r="A329" s="489" t="s">
        <v>72</v>
      </c>
      <c r="B329" s="452"/>
      <c r="C329" s="480"/>
      <c r="D329" s="490">
        <f>'[7]Rate Design Work eff 9-15-17'!D328</f>
        <v>-0.01</v>
      </c>
      <c r="E329" s="482"/>
      <c r="F329" s="428"/>
      <c r="G329" s="490">
        <v>-0.01</v>
      </c>
      <c r="H329" s="482"/>
      <c r="I329" s="428"/>
      <c r="J329" s="428"/>
      <c r="K329" s="490">
        <v>-0.01</v>
      </c>
      <c r="L329" s="482"/>
      <c r="M329" s="428"/>
      <c r="N329" s="428"/>
      <c r="O329" s="490">
        <v>-0.01</v>
      </c>
      <c r="P329" s="482"/>
      <c r="Q329" s="428"/>
      <c r="R329" s="428"/>
      <c r="S329" s="490">
        <v>-0.01</v>
      </c>
      <c r="T329" s="482"/>
      <c r="U329" s="428"/>
      <c r="V329" s="409"/>
      <c r="W329" s="410"/>
      <c r="X329" s="410"/>
      <c r="Y329" s="410"/>
      <c r="Z329" s="409"/>
      <c r="AA329" s="409"/>
      <c r="AB329" s="409"/>
      <c r="AC329" s="409"/>
      <c r="AD329" s="409"/>
      <c r="AE329" s="409"/>
      <c r="AF329" s="409"/>
      <c r="AG329" s="409"/>
      <c r="AH329" s="409"/>
      <c r="AI329" s="409"/>
      <c r="AJ329" s="409"/>
      <c r="AK329" s="409"/>
      <c r="AL329" s="409"/>
      <c r="AM329" s="409"/>
      <c r="AN329" s="409"/>
      <c r="AO329" s="409"/>
      <c r="AP329" s="409"/>
      <c r="AR329" s="431"/>
    </row>
    <row r="330" spans="1:44" hidden="1">
      <c r="A330" s="452" t="s">
        <v>56</v>
      </c>
      <c r="B330" s="452"/>
      <c r="C330" s="480">
        <f>'[7]Rate Design Work eff 10-14-16'!C329</f>
        <v>0</v>
      </c>
      <c r="D330" s="491">
        <f>'[7]Rate Design Work eff 9-15-17'!D329</f>
        <v>9.76</v>
      </c>
      <c r="E330" s="492"/>
      <c r="F330" s="428">
        <f>-ROUND(D330*$C330/100,0)</f>
        <v>0</v>
      </c>
      <c r="G330" s="491">
        <f>G317</f>
        <v>9.99</v>
      </c>
      <c r="H330" s="492"/>
      <c r="I330" s="428">
        <f>-ROUND(G330*$C330/100,0)</f>
        <v>0</v>
      </c>
      <c r="J330" s="428"/>
      <c r="K330" s="491">
        <f>K317</f>
        <v>9.76</v>
      </c>
      <c r="L330" s="492"/>
      <c r="M330" s="428">
        <f>-ROUND(K330*$C330/100,0)</f>
        <v>0</v>
      </c>
      <c r="N330" s="428"/>
      <c r="O330" s="491" t="str">
        <f>O317</f>
        <v xml:space="preserve"> </v>
      </c>
      <c r="P330" s="492"/>
      <c r="Q330" s="428">
        <f>-ROUND(O330*$C330/100,0)</f>
        <v>0</v>
      </c>
      <c r="R330" s="428"/>
      <c r="S330" s="491" t="str">
        <f>S317</f>
        <v xml:space="preserve"> </v>
      </c>
      <c r="T330" s="492"/>
      <c r="U330" s="428">
        <f>-ROUND(S330*$C330/100,0)</f>
        <v>0</v>
      </c>
      <c r="V330" s="409"/>
      <c r="W330" s="410"/>
      <c r="X330" s="410"/>
      <c r="Y330" s="410"/>
      <c r="Z330" s="409"/>
      <c r="AA330" s="409"/>
      <c r="AB330" s="409"/>
      <c r="AC330" s="409"/>
      <c r="AD330" s="409"/>
      <c r="AE330" s="409"/>
      <c r="AF330" s="409"/>
      <c r="AG330" s="409"/>
      <c r="AH330" s="409"/>
      <c r="AI330" s="409"/>
      <c r="AJ330" s="409"/>
      <c r="AK330" s="409"/>
      <c r="AL330" s="409"/>
      <c r="AM330" s="409"/>
      <c r="AN330" s="409"/>
      <c r="AO330" s="409"/>
      <c r="AP330" s="409"/>
      <c r="AR330" s="431"/>
    </row>
    <row r="331" spans="1:44" hidden="1">
      <c r="A331" s="452" t="s">
        <v>57</v>
      </c>
      <c r="B331" s="452"/>
      <c r="C331" s="480">
        <f>'[7]Rate Design Work eff 10-14-16'!C330</f>
        <v>7.8666666666666698</v>
      </c>
      <c r="D331" s="491">
        <f>'[7]Rate Design Work eff 9-15-17'!D330</f>
        <v>14.54</v>
      </c>
      <c r="E331" s="492"/>
      <c r="F331" s="428">
        <f t="shared" ref="F331:F333" si="70">-ROUND(D331*$C331/100,0)</f>
        <v>-1</v>
      </c>
      <c r="G331" s="491">
        <f>G318</f>
        <v>14.89</v>
      </c>
      <c r="H331" s="492"/>
      <c r="I331" s="428">
        <f>-ROUND(G331*$C331/100,0)</f>
        <v>-1</v>
      </c>
      <c r="J331" s="428"/>
      <c r="K331" s="491">
        <f>K318</f>
        <v>14.54</v>
      </c>
      <c r="L331" s="492"/>
      <c r="M331" s="428">
        <f>-ROUND(K331*$C331/100,0)</f>
        <v>-1</v>
      </c>
      <c r="N331" s="428"/>
      <c r="O331" s="491" t="str">
        <f>O318</f>
        <v xml:space="preserve"> </v>
      </c>
      <c r="P331" s="492"/>
      <c r="Q331" s="428">
        <f>-ROUND(O331*$C331/100,0)</f>
        <v>0</v>
      </c>
      <c r="R331" s="428"/>
      <c r="S331" s="491" t="str">
        <f>S318</f>
        <v xml:space="preserve"> </v>
      </c>
      <c r="T331" s="492"/>
      <c r="U331" s="428">
        <f>-ROUND(S331*$C331/100,0)</f>
        <v>0</v>
      </c>
      <c r="V331" s="409"/>
      <c r="W331" s="410"/>
      <c r="X331" s="410"/>
      <c r="Y331" s="410"/>
      <c r="Z331" s="409"/>
      <c r="AA331" s="409"/>
      <c r="AB331" s="409"/>
      <c r="AC331" s="409"/>
      <c r="AD331" s="409"/>
      <c r="AE331" s="409"/>
      <c r="AF331" s="409"/>
      <c r="AG331" s="409"/>
      <c r="AH331" s="409"/>
      <c r="AI331" s="409"/>
      <c r="AJ331" s="409"/>
      <c r="AK331" s="409"/>
      <c r="AL331" s="409"/>
      <c r="AM331" s="409"/>
      <c r="AN331" s="409"/>
      <c r="AO331" s="409"/>
      <c r="AP331" s="409"/>
      <c r="AR331" s="431"/>
    </row>
    <row r="332" spans="1:44" hidden="1">
      <c r="A332" s="452" t="s">
        <v>73</v>
      </c>
      <c r="B332" s="452"/>
      <c r="C332" s="480">
        <f>'[7]Rate Design Work eff 10-14-16'!C331</f>
        <v>543</v>
      </c>
      <c r="D332" s="491">
        <f>'[7]Rate Design Work eff 9-15-17'!D331</f>
        <v>1.02</v>
      </c>
      <c r="E332" s="492"/>
      <c r="F332" s="428">
        <f t="shared" si="70"/>
        <v>-6</v>
      </c>
      <c r="G332" s="491">
        <f>G319</f>
        <v>1.04</v>
      </c>
      <c r="H332" s="492"/>
      <c r="I332" s="428">
        <f>-ROUND(G332*$C332/100,0)</f>
        <v>-6</v>
      </c>
      <c r="J332" s="428"/>
      <c r="K332" s="491">
        <f>K319</f>
        <v>1.02</v>
      </c>
      <c r="L332" s="492"/>
      <c r="M332" s="428">
        <f>-ROUND(K332*$C332/100,0)</f>
        <v>-6</v>
      </c>
      <c r="N332" s="428"/>
      <c r="O332" s="491" t="str">
        <f>O319</f>
        <v xml:space="preserve"> </v>
      </c>
      <c r="P332" s="492"/>
      <c r="Q332" s="428">
        <f>-ROUND(O332*$C332/100,0)</f>
        <v>0</v>
      </c>
      <c r="R332" s="428"/>
      <c r="S332" s="491" t="str">
        <f>S319</f>
        <v xml:space="preserve"> </v>
      </c>
      <c r="T332" s="492"/>
      <c r="U332" s="428">
        <f>-ROUND(S332*$C332/100,0)</f>
        <v>0</v>
      </c>
      <c r="V332" s="409"/>
      <c r="W332" s="410"/>
      <c r="X332" s="410"/>
      <c r="Y332" s="410"/>
      <c r="Z332" s="409"/>
      <c r="AA332" s="409"/>
      <c r="AB332" s="409"/>
      <c r="AC332" s="409"/>
      <c r="AD332" s="409"/>
      <c r="AE332" s="409"/>
      <c r="AF332" s="409"/>
      <c r="AG332" s="409"/>
      <c r="AH332" s="409"/>
      <c r="AI332" s="409"/>
      <c r="AJ332" s="409"/>
      <c r="AK332" s="409"/>
      <c r="AL332" s="409"/>
      <c r="AM332" s="409"/>
      <c r="AN332" s="409"/>
      <c r="AO332" s="409"/>
      <c r="AP332" s="409"/>
      <c r="AR332" s="431"/>
    </row>
    <row r="333" spans="1:44" hidden="1">
      <c r="A333" s="452" t="s">
        <v>74</v>
      </c>
      <c r="B333" s="452"/>
      <c r="C333" s="480">
        <f>'[7]Rate Design Work eff 10-14-16'!C332</f>
        <v>722</v>
      </c>
      <c r="D333" s="491">
        <f>'[7]Rate Design Work eff 9-15-17'!D332</f>
        <v>3.7</v>
      </c>
      <c r="E333" s="482"/>
      <c r="F333" s="428">
        <f t="shared" si="70"/>
        <v>-27</v>
      </c>
      <c r="G333" s="491">
        <f>G321</f>
        <v>3.8</v>
      </c>
      <c r="H333" s="482"/>
      <c r="I333" s="428">
        <f>-ROUND(G333*$C333/100,0)</f>
        <v>-27</v>
      </c>
      <c r="J333" s="428"/>
      <c r="K333" s="491" t="e">
        <f>K321</f>
        <v>#REF!</v>
      </c>
      <c r="L333" s="482"/>
      <c r="M333" s="428" t="e">
        <f>-ROUND(K333*$C333/100,0)</f>
        <v>#REF!</v>
      </c>
      <c r="N333" s="428"/>
      <c r="O333" s="491" t="e">
        <f>O321</f>
        <v>#DIV/0!</v>
      </c>
      <c r="P333" s="482"/>
      <c r="Q333" s="428" t="e">
        <f>-ROUND(O333*$C333/100,0)</f>
        <v>#DIV/0!</v>
      </c>
      <c r="R333" s="428"/>
      <c r="S333" s="491" t="e">
        <f>S321</f>
        <v>#DIV/0!</v>
      </c>
      <c r="T333" s="482"/>
      <c r="U333" s="428" t="e">
        <f>-ROUND(S333*$C333/100,0)</f>
        <v>#DIV/0!</v>
      </c>
      <c r="V333" s="409"/>
      <c r="W333" s="410"/>
      <c r="X333" s="410"/>
      <c r="Y333" s="410"/>
      <c r="Z333" s="409"/>
      <c r="AA333" s="409"/>
      <c r="AB333" s="409"/>
      <c r="AC333" s="409"/>
      <c r="AD333" s="409"/>
      <c r="AE333" s="409"/>
      <c r="AF333" s="409"/>
      <c r="AG333" s="409"/>
      <c r="AH333" s="409"/>
      <c r="AI333" s="409"/>
      <c r="AJ333" s="409"/>
      <c r="AK333" s="409"/>
      <c r="AL333" s="409"/>
      <c r="AM333" s="409"/>
      <c r="AN333" s="409"/>
      <c r="AO333" s="409"/>
      <c r="AP333" s="409"/>
      <c r="AR333" s="431"/>
    </row>
    <row r="334" spans="1:44" hidden="1">
      <c r="A334" s="452" t="s">
        <v>75</v>
      </c>
      <c r="B334" s="452"/>
      <c r="C334" s="480">
        <f>'[7]Rate Design Work eff 10-14-16'!C333</f>
        <v>7866.6666666666697</v>
      </c>
      <c r="D334" s="493">
        <f>'[7]Rate Design Work eff 9-15-17'!D333</f>
        <v>10.628</v>
      </c>
      <c r="E334" s="482" t="s">
        <v>15</v>
      </c>
      <c r="F334" s="428">
        <f>ROUND(D334*$C334/100*D329,0)</f>
        <v>-8</v>
      </c>
      <c r="G334" s="493">
        <f>G322</f>
        <v>10.878</v>
      </c>
      <c r="H334" s="482" t="s">
        <v>15</v>
      </c>
      <c r="I334" s="428">
        <f>ROUND(G334*$C334/100*G329,0)</f>
        <v>-9</v>
      </c>
      <c r="J334" s="428"/>
      <c r="K334" s="493" t="e">
        <f>K322</f>
        <v>#REF!</v>
      </c>
      <c r="L334" s="482" t="s">
        <v>15</v>
      </c>
      <c r="M334" s="428" t="e">
        <f>ROUND(K334*$C334/100*K329,0)</f>
        <v>#REF!</v>
      </c>
      <c r="N334" s="428"/>
      <c r="O334" s="493" t="e">
        <f>O322</f>
        <v>#DIV/0!</v>
      </c>
      <c r="P334" s="482" t="s">
        <v>15</v>
      </c>
      <c r="Q334" s="428" t="e">
        <f>ROUND(O334*$C334/100*O329,0)</f>
        <v>#DIV/0!</v>
      </c>
      <c r="R334" s="428"/>
      <c r="S334" s="493" t="e">
        <f>S322</f>
        <v>#DIV/0!</v>
      </c>
      <c r="T334" s="482" t="s">
        <v>15</v>
      </c>
      <c r="U334" s="428" t="e">
        <f>ROUND(S334*$C334/100*S329,0)</f>
        <v>#DIV/0!</v>
      </c>
      <c r="V334" s="409"/>
      <c r="W334" s="410"/>
      <c r="X334" s="410"/>
      <c r="Y334" s="410"/>
      <c r="Z334" s="409"/>
      <c r="AA334" s="409"/>
      <c r="AB334" s="409"/>
      <c r="AC334" s="409"/>
      <c r="AD334" s="409"/>
      <c r="AE334" s="409"/>
      <c r="AF334" s="409"/>
      <c r="AG334" s="409"/>
      <c r="AH334" s="409"/>
      <c r="AI334" s="409"/>
      <c r="AJ334" s="409"/>
      <c r="AK334" s="409"/>
      <c r="AL334" s="409"/>
      <c r="AM334" s="409"/>
      <c r="AN334" s="409"/>
      <c r="AO334" s="409"/>
      <c r="AP334" s="409"/>
      <c r="AR334" s="431"/>
    </row>
    <row r="335" spans="1:44" hidden="1">
      <c r="A335" s="452" t="s">
        <v>63</v>
      </c>
      <c r="B335" s="452"/>
      <c r="C335" s="480">
        <f>'[7]Rate Design Work eff 10-14-16'!C334</f>
        <v>62933.333333333299</v>
      </c>
      <c r="D335" s="493">
        <f>'[7]Rate Design Work eff 9-15-17'!D334</f>
        <v>7.3410000000000002</v>
      </c>
      <c r="E335" s="482" t="s">
        <v>15</v>
      </c>
      <c r="F335" s="428">
        <f>ROUND(D335*$C335/100*D329,0)</f>
        <v>-46</v>
      </c>
      <c r="G335" s="493">
        <f>G323</f>
        <v>7.5140000000000002</v>
      </c>
      <c r="H335" s="482" t="s">
        <v>15</v>
      </c>
      <c r="I335" s="428">
        <f>ROUND(G335*$C335/100*G329,0)</f>
        <v>-47</v>
      </c>
      <c r="J335" s="428"/>
      <c r="K335" s="493" t="e">
        <f>K323</f>
        <v>#REF!</v>
      </c>
      <c r="L335" s="482" t="s">
        <v>15</v>
      </c>
      <c r="M335" s="428" t="e">
        <f>ROUND(K335*$C335/100*K329,0)</f>
        <v>#REF!</v>
      </c>
      <c r="N335" s="428"/>
      <c r="O335" s="493" t="e">
        <f>O323</f>
        <v>#DIV/0!</v>
      </c>
      <c r="P335" s="482" t="s">
        <v>15</v>
      </c>
      <c r="Q335" s="428" t="e">
        <f>ROUND(O335*$C335/100*O329,0)</f>
        <v>#DIV/0!</v>
      </c>
      <c r="R335" s="428"/>
      <c r="S335" s="493" t="e">
        <f>S323</f>
        <v>#DIV/0!</v>
      </c>
      <c r="T335" s="482" t="s">
        <v>15</v>
      </c>
      <c r="U335" s="428" t="e">
        <f>ROUND(S335*$C335/100*S329,0)</f>
        <v>#DIV/0!</v>
      </c>
      <c r="V335" s="409"/>
      <c r="W335" s="410"/>
      <c r="X335" s="410"/>
      <c r="Y335" s="410"/>
      <c r="Z335" s="409"/>
      <c r="AA335" s="409"/>
      <c r="AB335" s="409"/>
      <c r="AC335" s="409"/>
      <c r="AD335" s="409"/>
      <c r="AE335" s="409"/>
      <c r="AF335" s="409"/>
      <c r="AG335" s="409"/>
      <c r="AH335" s="409"/>
      <c r="AI335" s="409"/>
      <c r="AJ335" s="409"/>
      <c r="AK335" s="409"/>
      <c r="AL335" s="409"/>
      <c r="AM335" s="409"/>
      <c r="AN335" s="409"/>
      <c r="AO335" s="409"/>
      <c r="AP335" s="409"/>
      <c r="AR335" s="431"/>
    </row>
    <row r="336" spans="1:44" hidden="1">
      <c r="A336" s="452" t="s">
        <v>64</v>
      </c>
      <c r="B336" s="452"/>
      <c r="C336" s="480">
        <f>'[7]Rate Design Work eff 10-14-16'!C335</f>
        <v>232200.00000000003</v>
      </c>
      <c r="D336" s="493">
        <f>'[7]Rate Design Work eff 9-15-17'!D335</f>
        <v>6.3240000000000007</v>
      </c>
      <c r="E336" s="482" t="s">
        <v>15</v>
      </c>
      <c r="F336" s="428">
        <f>ROUND(D336*$C336/100*D329,0)</f>
        <v>-147</v>
      </c>
      <c r="G336" s="493">
        <f>G324</f>
        <v>6.4720000000000004</v>
      </c>
      <c r="H336" s="482" t="s">
        <v>15</v>
      </c>
      <c r="I336" s="428">
        <f>ROUND(G336*$C336/100*G329,0)</f>
        <v>-150</v>
      </c>
      <c r="J336" s="428"/>
      <c r="K336" s="493" t="e">
        <f>K324</f>
        <v>#REF!</v>
      </c>
      <c r="L336" s="482" t="s">
        <v>15</v>
      </c>
      <c r="M336" s="428" t="e">
        <f>ROUND(K336*$C336/100*K329,0)</f>
        <v>#REF!</v>
      </c>
      <c r="N336" s="428"/>
      <c r="O336" s="493" t="e">
        <f>O324</f>
        <v>#DIV/0!</v>
      </c>
      <c r="P336" s="482" t="s">
        <v>15</v>
      </c>
      <c r="Q336" s="428" t="e">
        <f>ROUND(O336*$C336/100*O329,0)</f>
        <v>#DIV/0!</v>
      </c>
      <c r="R336" s="428"/>
      <c r="S336" s="493" t="e">
        <f>S324</f>
        <v>#DIV/0!</v>
      </c>
      <c r="T336" s="482" t="s">
        <v>15</v>
      </c>
      <c r="U336" s="428" t="e">
        <f>ROUND(S336*$C336/100*S329,0)</f>
        <v>#DIV/0!</v>
      </c>
      <c r="V336" s="409"/>
      <c r="W336" s="410"/>
      <c r="X336" s="410"/>
      <c r="Y336" s="410"/>
      <c r="Z336" s="409"/>
      <c r="AA336" s="409"/>
      <c r="AB336" s="409"/>
      <c r="AC336" s="409"/>
      <c r="AD336" s="409"/>
      <c r="AE336" s="409"/>
      <c r="AF336" s="409"/>
      <c r="AG336" s="409"/>
      <c r="AH336" s="409"/>
      <c r="AI336" s="409"/>
      <c r="AJ336" s="409"/>
      <c r="AK336" s="409"/>
      <c r="AL336" s="409"/>
      <c r="AM336" s="409"/>
      <c r="AN336" s="409"/>
      <c r="AO336" s="409"/>
      <c r="AP336" s="409"/>
      <c r="AR336" s="431"/>
    </row>
    <row r="337" spans="1:44" hidden="1">
      <c r="A337" s="452" t="s">
        <v>65</v>
      </c>
      <c r="B337" s="452"/>
      <c r="C337" s="480">
        <f>'[7]Rate Design Work eff 10-14-16'!C336</f>
        <v>475.4</v>
      </c>
      <c r="D337" s="494">
        <f>'[7]Rate Design Work eff 9-15-17'!D336</f>
        <v>57</v>
      </c>
      <c r="E337" s="482" t="s">
        <v>15</v>
      </c>
      <c r="F337" s="428">
        <f>ROUND(D337*$C337/100*D329,0)</f>
        <v>-3</v>
      </c>
      <c r="G337" s="494">
        <f>G325</f>
        <v>58</v>
      </c>
      <c r="H337" s="482" t="s">
        <v>15</v>
      </c>
      <c r="I337" s="428">
        <f>ROUND(G337*$C337/100*G329,0)</f>
        <v>-3</v>
      </c>
      <c r="J337" s="428"/>
      <c r="K337" s="494" t="str">
        <f>K325</f>
        <v xml:space="preserve"> </v>
      </c>
      <c r="L337" s="482" t="s">
        <v>15</v>
      </c>
      <c r="M337" s="428">
        <f>ROUND(K337*$C337/100*K329,0)</f>
        <v>0</v>
      </c>
      <c r="N337" s="428"/>
      <c r="O337" s="494" t="e">
        <f>O325</f>
        <v>#DIV/0!</v>
      </c>
      <c r="P337" s="482" t="s">
        <v>15</v>
      </c>
      <c r="Q337" s="428" t="e">
        <f>ROUND(O337*$C337/100*O329,0)</f>
        <v>#DIV/0!</v>
      </c>
      <c r="R337" s="428"/>
      <c r="S337" s="494" t="e">
        <f>S325</f>
        <v>#DIV/0!</v>
      </c>
      <c r="T337" s="482" t="s">
        <v>15</v>
      </c>
      <c r="U337" s="428" t="e">
        <f>ROUND(S337*$C337/100*S329,0)</f>
        <v>#DIV/0!</v>
      </c>
      <c r="V337" s="409"/>
      <c r="W337" s="410"/>
      <c r="X337" s="410"/>
      <c r="Y337" s="410"/>
      <c r="Z337" s="409"/>
      <c r="AA337" s="409"/>
      <c r="AB337" s="409"/>
      <c r="AC337" s="409"/>
      <c r="AD337" s="409"/>
      <c r="AE337" s="409"/>
      <c r="AF337" s="409"/>
      <c r="AG337" s="409"/>
      <c r="AH337" s="409"/>
      <c r="AI337" s="409"/>
      <c r="AJ337" s="409"/>
      <c r="AK337" s="409"/>
      <c r="AL337" s="409"/>
      <c r="AM337" s="409"/>
      <c r="AN337" s="409"/>
      <c r="AO337" s="409"/>
      <c r="AP337" s="409"/>
      <c r="AR337" s="431"/>
    </row>
    <row r="338" spans="1:44" hidden="1">
      <c r="A338" s="452" t="s">
        <v>76</v>
      </c>
      <c r="B338" s="452"/>
      <c r="C338" s="480">
        <f>'[7]Rate Design Work eff 10-14-16'!C337</f>
        <v>7.8666666666666698</v>
      </c>
      <c r="D338" s="495">
        <f>'[7]Rate Design Work eff 9-15-17'!D337</f>
        <v>60</v>
      </c>
      <c r="E338" s="482"/>
      <c r="F338" s="428">
        <f>ROUND(D338*C338,0)</f>
        <v>472</v>
      </c>
      <c r="G338" s="495">
        <f>$G$198</f>
        <v>60</v>
      </c>
      <c r="H338" s="482"/>
      <c r="I338" s="428">
        <f>ROUND(G338*$C338,0)</f>
        <v>472</v>
      </c>
      <c r="J338" s="428"/>
      <c r="K338" s="495" t="str">
        <f>$K$198</f>
        <v xml:space="preserve"> </v>
      </c>
      <c r="L338" s="482"/>
      <c r="M338" s="428">
        <f>ROUND(K338*$C338,0)</f>
        <v>0</v>
      </c>
      <c r="N338" s="428"/>
      <c r="O338" s="495" t="e">
        <f>$O$198</f>
        <v>#DIV/0!</v>
      </c>
      <c r="P338" s="482"/>
      <c r="Q338" s="428" t="e">
        <f>ROUND(O338*$C338,0)</f>
        <v>#DIV/0!</v>
      </c>
      <c r="R338" s="428"/>
      <c r="S338" s="495" t="e">
        <f>$S$198</f>
        <v>#DIV/0!</v>
      </c>
      <c r="T338" s="482"/>
      <c r="U338" s="428" t="e">
        <f>ROUND(S338*$C338,0)</f>
        <v>#DIV/0!</v>
      </c>
      <c r="V338" s="409"/>
      <c r="W338" s="410"/>
      <c r="X338" s="410"/>
      <c r="Y338" s="410"/>
      <c r="Z338" s="409"/>
      <c r="AA338" s="409"/>
      <c r="AB338" s="409"/>
      <c r="AC338" s="409"/>
      <c r="AD338" s="409"/>
      <c r="AE338" s="409"/>
      <c r="AF338" s="409"/>
      <c r="AG338" s="409"/>
      <c r="AH338" s="409"/>
      <c r="AI338" s="409"/>
      <c r="AJ338" s="409"/>
      <c r="AK338" s="409"/>
      <c r="AL338" s="409"/>
      <c r="AM338" s="409"/>
      <c r="AN338" s="409"/>
      <c r="AO338" s="409"/>
      <c r="AP338" s="409"/>
      <c r="AR338" s="431"/>
    </row>
    <row r="339" spans="1:44" hidden="1">
      <c r="A339" s="452" t="s">
        <v>77</v>
      </c>
      <c r="B339" s="452"/>
      <c r="C339" s="480">
        <f>'[7]Rate Design Work eff 10-14-16'!C338</f>
        <v>543</v>
      </c>
      <c r="D339" s="496">
        <f>'[7]Rate Design Work eff 9-15-17'!D338</f>
        <v>-30</v>
      </c>
      <c r="E339" s="482" t="s">
        <v>15</v>
      </c>
      <c r="F339" s="428">
        <f>ROUND(D339*C339/100,0)</f>
        <v>-163</v>
      </c>
      <c r="G339" s="496">
        <f>$G$199</f>
        <v>-30</v>
      </c>
      <c r="H339" s="482" t="s">
        <v>15</v>
      </c>
      <c r="I339" s="428">
        <f>ROUND(G339*$C339/100,0)</f>
        <v>-163</v>
      </c>
      <c r="J339" s="428"/>
      <c r="K339" s="496">
        <f>$K$199</f>
        <v>-30</v>
      </c>
      <c r="L339" s="482" t="s">
        <v>15</v>
      </c>
      <c r="M339" s="428">
        <f>ROUND(K339*$C339/100,0)</f>
        <v>-163</v>
      </c>
      <c r="N339" s="428"/>
      <c r="O339" s="496" t="str">
        <f>$O$199</f>
        <v xml:space="preserve"> </v>
      </c>
      <c r="P339" s="482" t="s">
        <v>15</v>
      </c>
      <c r="Q339" s="428">
        <f>ROUND(O339*$C339/100,0)</f>
        <v>0</v>
      </c>
      <c r="R339" s="428"/>
      <c r="S339" s="496" t="str">
        <f>$S$199</f>
        <v xml:space="preserve"> </v>
      </c>
      <c r="T339" s="482" t="s">
        <v>15</v>
      </c>
      <c r="U339" s="428">
        <f>ROUND(S339*$C339/100,0)</f>
        <v>0</v>
      </c>
      <c r="V339" s="409"/>
      <c r="W339" s="410"/>
      <c r="X339" s="410"/>
      <c r="Y339" s="410"/>
      <c r="Z339" s="409"/>
      <c r="AA339" s="409"/>
      <c r="AB339" s="409"/>
      <c r="AC339" s="409"/>
      <c r="AD339" s="409"/>
      <c r="AE339" s="409"/>
      <c r="AF339" s="409"/>
      <c r="AG339" s="409"/>
      <c r="AH339" s="409"/>
      <c r="AI339" s="409"/>
      <c r="AJ339" s="409"/>
      <c r="AK339" s="409"/>
      <c r="AL339" s="409"/>
      <c r="AM339" s="409"/>
      <c r="AN339" s="409"/>
      <c r="AO339" s="409"/>
      <c r="AP339" s="409"/>
      <c r="AR339" s="431"/>
    </row>
    <row r="340" spans="1:44" s="26" customFormat="1" hidden="1">
      <c r="A340" s="25" t="s">
        <v>66</v>
      </c>
      <c r="C340" s="27">
        <f>C334</f>
        <v>7866.6666666666697</v>
      </c>
      <c r="D340" s="24">
        <f>'[7]Rate Design Work eff 9-15-17'!D339</f>
        <v>0</v>
      </c>
      <c r="E340" s="28"/>
      <c r="F340" s="29"/>
      <c r="G340" s="30">
        <f>G183</f>
        <v>0</v>
      </c>
      <c r="H340" s="114" t="s">
        <v>15</v>
      </c>
      <c r="I340" s="29">
        <f>ROUND(G340*$C340/100*G329,0)</f>
        <v>0</v>
      </c>
      <c r="J340" s="29"/>
      <c r="K340" s="30" t="str">
        <f>K183</f>
        <v xml:space="preserve"> </v>
      </c>
      <c r="L340" s="114" t="s">
        <v>15</v>
      </c>
      <c r="M340" s="29">
        <f>ROUND(K340*$C340/100*K329,0)</f>
        <v>0</v>
      </c>
      <c r="N340" s="29"/>
      <c r="O340" s="30" t="str">
        <f>O183</f>
        <v xml:space="preserve"> </v>
      </c>
      <c r="P340" s="114" t="s">
        <v>15</v>
      </c>
      <c r="Q340" s="29">
        <f>ROUND(O340*$C340/100*O329,0)</f>
        <v>0</v>
      </c>
      <c r="R340" s="29"/>
      <c r="S340" s="30">
        <f>S183</f>
        <v>0</v>
      </c>
      <c r="T340" s="114" t="s">
        <v>15</v>
      </c>
      <c r="U340" s="29">
        <f>ROUND(S340*$C340/100*S329,0)</f>
        <v>0</v>
      </c>
      <c r="W340" s="22"/>
      <c r="Z340" s="33"/>
      <c r="AA340" s="33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R340" s="32"/>
    </row>
    <row r="341" spans="1:44" s="26" customFormat="1" hidden="1">
      <c r="A341" s="25" t="s">
        <v>67</v>
      </c>
      <c r="C341" s="27">
        <f>C335</f>
        <v>62933.333333333299</v>
      </c>
      <c r="D341" s="24">
        <f>'[7]Rate Design Work eff 9-15-17'!D340</f>
        <v>0</v>
      </c>
      <c r="E341" s="28"/>
      <c r="F341" s="29"/>
      <c r="G341" s="30">
        <f>G184</f>
        <v>0</v>
      </c>
      <c r="H341" s="114" t="s">
        <v>15</v>
      </c>
      <c r="I341" s="29">
        <f>ROUND(G341*$C341/100*G329,0)</f>
        <v>0</v>
      </c>
      <c r="J341" s="29"/>
      <c r="K341" s="30" t="str">
        <f>K184</f>
        <v xml:space="preserve"> </v>
      </c>
      <c r="L341" s="114" t="s">
        <v>15</v>
      </c>
      <c r="M341" s="29">
        <f>ROUND(K341*$C341/100*K329,0)</f>
        <v>0</v>
      </c>
      <c r="N341" s="29"/>
      <c r="O341" s="30" t="str">
        <f>O184</f>
        <v xml:space="preserve"> </v>
      </c>
      <c r="P341" s="114" t="s">
        <v>15</v>
      </c>
      <c r="Q341" s="29">
        <f>ROUND(O341*$C341/100*O329,0)</f>
        <v>0</v>
      </c>
      <c r="R341" s="29"/>
      <c r="S341" s="30">
        <f>S184</f>
        <v>0</v>
      </c>
      <c r="T341" s="114" t="s">
        <v>15</v>
      </c>
      <c r="U341" s="29">
        <f>ROUND(S341*$C341/100*S329,0)</f>
        <v>0</v>
      </c>
      <c r="W341" s="22"/>
      <c r="Z341" s="33"/>
      <c r="AA341" s="33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R341" s="32"/>
    </row>
    <row r="342" spans="1:44" s="26" customFormat="1" hidden="1">
      <c r="A342" s="25" t="s">
        <v>68</v>
      </c>
      <c r="C342" s="27">
        <f>C336</f>
        <v>232200.00000000003</v>
      </c>
      <c r="D342" s="24">
        <f>'[7]Rate Design Work eff 9-15-17'!D341</f>
        <v>0</v>
      </c>
      <c r="E342" s="28"/>
      <c r="F342" s="29"/>
      <c r="G342" s="30">
        <f>G185</f>
        <v>0</v>
      </c>
      <c r="H342" s="114" t="s">
        <v>15</v>
      </c>
      <c r="I342" s="29">
        <f>ROUND(G342*$C342/100*G329,0)</f>
        <v>0</v>
      </c>
      <c r="J342" s="29"/>
      <c r="K342" s="30" t="str">
        <f>K185</f>
        <v xml:space="preserve"> </v>
      </c>
      <c r="L342" s="114" t="s">
        <v>15</v>
      </c>
      <c r="M342" s="29">
        <f>ROUND(K342*$C342/100*K329,0)</f>
        <v>0</v>
      </c>
      <c r="N342" s="29"/>
      <c r="O342" s="30" t="str">
        <f>O185</f>
        <v xml:space="preserve"> </v>
      </c>
      <c r="P342" s="114" t="s">
        <v>15</v>
      </c>
      <c r="Q342" s="29">
        <f>ROUND(O342*$C342/100*O329,0)</f>
        <v>0</v>
      </c>
      <c r="R342" s="29"/>
      <c r="S342" s="30">
        <f>S185</f>
        <v>0</v>
      </c>
      <c r="T342" s="114" t="s">
        <v>15</v>
      </c>
      <c r="U342" s="29">
        <f>ROUND(S342*$C342/100*S329,0)</f>
        <v>0</v>
      </c>
      <c r="W342" s="22"/>
      <c r="Z342" s="33"/>
      <c r="AA342" s="33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R342" s="32"/>
    </row>
    <row r="343" spans="1:44" hidden="1">
      <c r="A343" s="452" t="s">
        <v>44</v>
      </c>
      <c r="B343" s="452"/>
      <c r="C343" s="480">
        <f>SUM(C322:C324)</f>
        <v>17280151</v>
      </c>
      <c r="D343" s="488"/>
      <c r="E343" s="482"/>
      <c r="F343" s="428">
        <f>SUM(F317:F339)</f>
        <v>1577616</v>
      </c>
      <c r="G343" s="488"/>
      <c r="H343" s="482"/>
      <c r="I343" s="428">
        <f>SUM(I317:I342)</f>
        <v>1614996</v>
      </c>
      <c r="J343" s="428"/>
      <c r="K343" s="488"/>
      <c r="L343" s="482"/>
      <c r="M343" s="428" t="e">
        <f>SUM(M317:M342)</f>
        <v>#REF!</v>
      </c>
      <c r="N343" s="428"/>
      <c r="O343" s="488"/>
      <c r="P343" s="482"/>
      <c r="Q343" s="428" t="e">
        <f>SUM(Q317:Q342)</f>
        <v>#DIV/0!</v>
      </c>
      <c r="R343" s="428"/>
      <c r="S343" s="488"/>
      <c r="T343" s="482"/>
      <c r="U343" s="428" t="e">
        <f>SUM(U317:U342)</f>
        <v>#DIV/0!</v>
      </c>
      <c r="V343" s="409"/>
      <c r="W343" s="410"/>
      <c r="X343" s="410"/>
      <c r="Y343" s="410"/>
      <c r="Z343" s="409"/>
      <c r="AA343" s="409"/>
      <c r="AB343" s="409"/>
      <c r="AC343" s="409"/>
      <c r="AD343" s="409"/>
      <c r="AE343" s="409"/>
      <c r="AF343" s="409"/>
      <c r="AG343" s="409"/>
      <c r="AH343" s="409"/>
      <c r="AI343" s="409"/>
      <c r="AJ343" s="409"/>
      <c r="AK343" s="409"/>
      <c r="AL343" s="409"/>
      <c r="AM343" s="409"/>
      <c r="AN343" s="409"/>
      <c r="AO343" s="409"/>
      <c r="AP343" s="409"/>
      <c r="AR343" s="431"/>
    </row>
    <row r="344" spans="1:44" hidden="1">
      <c r="A344" s="452" t="s">
        <v>18</v>
      </c>
      <c r="B344" s="452"/>
      <c r="C344" s="507">
        <f>'[7]Table 2'!H71</f>
        <v>53727.522773253761</v>
      </c>
      <c r="D344" s="439"/>
      <c r="E344" s="439"/>
      <c r="F344" s="498">
        <f>'[7]Table 3'!E71</f>
        <v>4976.1641860674354</v>
      </c>
      <c r="G344" s="439"/>
      <c r="H344" s="439"/>
      <c r="I344" s="498">
        <f>F344</f>
        <v>4976.1641860674354</v>
      </c>
      <c r="J344" s="483"/>
      <c r="K344" s="439"/>
      <c r="L344" s="439"/>
      <c r="M344" s="498" t="e">
        <f>M204/I204*I344</f>
        <v>#DIV/0!</v>
      </c>
      <c r="N344" s="483"/>
      <c r="O344" s="439"/>
      <c r="P344" s="439"/>
      <c r="Q344" s="498" t="e">
        <f>Q204/I204*I344</f>
        <v>#DIV/0!</v>
      </c>
      <c r="R344" s="483"/>
      <c r="S344" s="439"/>
      <c r="T344" s="439"/>
      <c r="U344" s="498" t="e">
        <f>U204/I204*I344</f>
        <v>#DIV/0!</v>
      </c>
      <c r="V344" s="49"/>
      <c r="W344" s="48"/>
      <c r="X344" s="410"/>
      <c r="Y344" s="410"/>
      <c r="Z344" s="409"/>
      <c r="AA344" s="409"/>
      <c r="AB344" s="409"/>
      <c r="AC344" s="409"/>
      <c r="AD344" s="409"/>
      <c r="AE344" s="409"/>
      <c r="AF344" s="409"/>
      <c r="AG344" s="409"/>
      <c r="AH344" s="409"/>
      <c r="AI344" s="409"/>
      <c r="AJ344" s="409"/>
      <c r="AK344" s="409"/>
      <c r="AL344" s="409"/>
      <c r="AM344" s="409"/>
      <c r="AN344" s="409"/>
      <c r="AO344" s="409"/>
      <c r="AP344" s="409"/>
      <c r="AR344" s="431"/>
    </row>
    <row r="345" spans="1:44" ht="16.5" hidden="1" thickBot="1">
      <c r="A345" s="452" t="s">
        <v>45</v>
      </c>
      <c r="B345" s="452"/>
      <c r="C345" s="472">
        <f>SUM(C343:C344)</f>
        <v>17333878.522773255</v>
      </c>
      <c r="D345" s="505"/>
      <c r="E345" s="500"/>
      <c r="F345" s="501">
        <f>F343+F344</f>
        <v>1582592.1641860674</v>
      </c>
      <c r="G345" s="505"/>
      <c r="H345" s="500"/>
      <c r="I345" s="501">
        <f>I343+I344</f>
        <v>1619972.1641860674</v>
      </c>
      <c r="J345" s="483"/>
      <c r="K345" s="505"/>
      <c r="L345" s="500"/>
      <c r="M345" s="501" t="e">
        <f>M343+M344</f>
        <v>#REF!</v>
      </c>
      <c r="N345" s="501"/>
      <c r="O345" s="505"/>
      <c r="P345" s="500"/>
      <c r="Q345" s="501" t="e">
        <f>Q343+Q344</f>
        <v>#DIV/0!</v>
      </c>
      <c r="R345" s="501"/>
      <c r="S345" s="505"/>
      <c r="T345" s="500"/>
      <c r="U345" s="501" t="e">
        <f>U343+U344</f>
        <v>#DIV/0!</v>
      </c>
      <c r="V345" s="50"/>
      <c r="W345" s="51"/>
      <c r="X345" s="410"/>
      <c r="Y345" s="410"/>
      <c r="Z345" s="409"/>
      <c r="AA345" s="409"/>
      <c r="AB345" s="409"/>
      <c r="AC345" s="409"/>
      <c r="AD345" s="409"/>
      <c r="AE345" s="409"/>
      <c r="AF345" s="409"/>
      <c r="AG345" s="409"/>
      <c r="AH345" s="409"/>
      <c r="AI345" s="409"/>
      <c r="AJ345" s="409"/>
      <c r="AK345" s="409"/>
      <c r="AL345" s="409"/>
      <c r="AM345" s="409"/>
      <c r="AN345" s="409"/>
      <c r="AO345" s="409"/>
      <c r="AP345" s="409"/>
      <c r="AR345" s="431"/>
    </row>
    <row r="346" spans="1:44" hidden="1">
      <c r="A346" s="452"/>
      <c r="B346" s="452"/>
      <c r="C346" s="447"/>
      <c r="D346" s="508"/>
      <c r="E346" s="503"/>
      <c r="F346" s="483"/>
      <c r="G346" s="508"/>
      <c r="H346" s="503"/>
      <c r="I346" s="483"/>
      <c r="J346" s="483"/>
      <c r="K346" s="508"/>
      <c r="L346" s="503"/>
      <c r="M346" s="483"/>
      <c r="N346" s="483"/>
      <c r="O346" s="508"/>
      <c r="P346" s="503"/>
      <c r="Q346" s="483"/>
      <c r="R346" s="483"/>
      <c r="S346" s="508"/>
      <c r="T346" s="503"/>
      <c r="U346" s="483"/>
      <c r="V346" s="409"/>
      <c r="W346" s="410"/>
      <c r="X346" s="410"/>
      <c r="Y346" s="410"/>
      <c r="Z346" s="409"/>
      <c r="AA346" s="409"/>
      <c r="AB346" s="409"/>
      <c r="AC346" s="409"/>
      <c r="AD346" s="409"/>
      <c r="AE346" s="409"/>
      <c r="AF346" s="409"/>
      <c r="AG346" s="409"/>
      <c r="AH346" s="409"/>
      <c r="AI346" s="409"/>
      <c r="AJ346" s="409"/>
      <c r="AK346" s="409"/>
      <c r="AL346" s="409"/>
      <c r="AM346" s="409"/>
      <c r="AN346" s="409"/>
      <c r="AO346" s="409"/>
      <c r="AP346" s="409"/>
      <c r="AR346" s="431"/>
    </row>
    <row r="347" spans="1:44" hidden="1">
      <c r="A347" s="458" t="s">
        <v>85</v>
      </c>
      <c r="B347" s="452"/>
      <c r="C347" s="452"/>
      <c r="D347" s="428"/>
      <c r="E347" s="452"/>
      <c r="F347" s="452"/>
      <c r="G347" s="428"/>
      <c r="H347" s="452"/>
      <c r="I347" s="452"/>
      <c r="J347" s="452"/>
      <c r="K347" s="428"/>
      <c r="L347" s="452"/>
      <c r="M347" s="452"/>
      <c r="N347" s="452"/>
      <c r="O347" s="428"/>
      <c r="P347" s="452"/>
      <c r="Q347" s="452"/>
      <c r="R347" s="452"/>
      <c r="S347" s="428"/>
      <c r="T347" s="452"/>
      <c r="U347" s="452"/>
      <c r="V347" s="409"/>
      <c r="W347" s="410"/>
      <c r="X347" s="410"/>
      <c r="Y347" s="410"/>
      <c r="Z347" s="409"/>
      <c r="AA347" s="409"/>
      <c r="AB347" s="409"/>
      <c r="AC347" s="409"/>
      <c r="AD347" s="409"/>
      <c r="AE347" s="409"/>
      <c r="AF347" s="409"/>
      <c r="AG347" s="409"/>
      <c r="AH347" s="409"/>
      <c r="AI347" s="409"/>
      <c r="AJ347" s="409"/>
      <c r="AK347" s="409"/>
      <c r="AL347" s="409"/>
      <c r="AM347" s="409"/>
      <c r="AN347" s="409"/>
      <c r="AO347" s="409"/>
      <c r="AP347" s="409"/>
      <c r="AR347" s="431"/>
    </row>
    <row r="348" spans="1:44" hidden="1">
      <c r="A348" s="452" t="s">
        <v>79</v>
      </c>
      <c r="B348" s="452"/>
      <c r="C348" s="452"/>
      <c r="D348" s="428"/>
      <c r="E348" s="452"/>
      <c r="F348" s="452"/>
      <c r="G348" s="428"/>
      <c r="H348" s="452"/>
      <c r="I348" s="452"/>
      <c r="J348" s="452"/>
      <c r="K348" s="428"/>
      <c r="L348" s="452"/>
      <c r="M348" s="452"/>
      <c r="N348" s="452"/>
      <c r="O348" s="428"/>
      <c r="P348" s="452"/>
      <c r="Q348" s="452"/>
      <c r="R348" s="452"/>
      <c r="S348" s="428"/>
      <c r="T348" s="452"/>
      <c r="U348" s="452"/>
      <c r="V348" s="409"/>
      <c r="W348" s="410"/>
      <c r="X348" s="410"/>
      <c r="Y348" s="410"/>
      <c r="Z348" s="409"/>
      <c r="AA348" s="409"/>
      <c r="AB348" s="409"/>
      <c r="AC348" s="409"/>
      <c r="AD348" s="409"/>
      <c r="AE348" s="409"/>
      <c r="AF348" s="409"/>
      <c r="AG348" s="409"/>
      <c r="AH348" s="409"/>
      <c r="AI348" s="409"/>
      <c r="AJ348" s="409"/>
      <c r="AK348" s="409"/>
      <c r="AL348" s="409"/>
      <c r="AM348" s="409"/>
      <c r="AN348" s="409"/>
      <c r="AO348" s="409"/>
      <c r="AP348" s="409"/>
      <c r="AR348" s="431"/>
    </row>
    <row r="349" spans="1:44" hidden="1">
      <c r="A349" s="452"/>
      <c r="B349" s="452"/>
      <c r="C349" s="452"/>
      <c r="D349" s="428"/>
      <c r="E349" s="452"/>
      <c r="F349" s="452"/>
      <c r="G349" s="428"/>
      <c r="H349" s="452"/>
      <c r="I349" s="452"/>
      <c r="J349" s="452"/>
      <c r="K349" s="428"/>
      <c r="L349" s="452"/>
      <c r="M349" s="452"/>
      <c r="N349" s="452"/>
      <c r="O349" s="428"/>
      <c r="P349" s="452"/>
      <c r="Q349" s="452"/>
      <c r="R349" s="452"/>
      <c r="S349" s="428"/>
      <c r="T349" s="452"/>
      <c r="U349" s="452"/>
      <c r="V349" s="409"/>
      <c r="W349" s="410"/>
      <c r="X349" s="410"/>
      <c r="Y349" s="410"/>
      <c r="Z349" s="409"/>
      <c r="AA349" s="409"/>
      <c r="AB349" s="409"/>
      <c r="AC349" s="409"/>
      <c r="AD349" s="409"/>
      <c r="AE349" s="409"/>
      <c r="AF349" s="409"/>
      <c r="AG349" s="409"/>
      <c r="AH349" s="409"/>
      <c r="AI349" s="409"/>
      <c r="AJ349" s="409"/>
      <c r="AK349" s="409"/>
      <c r="AL349" s="409"/>
      <c r="AM349" s="409"/>
      <c r="AN349" s="409"/>
      <c r="AO349" s="409"/>
      <c r="AP349" s="409"/>
      <c r="AR349" s="431"/>
    </row>
    <row r="350" spans="1:44" hidden="1">
      <c r="A350" s="452" t="s">
        <v>59</v>
      </c>
      <c r="B350" s="452"/>
      <c r="C350" s="480"/>
      <c r="D350" s="428"/>
      <c r="E350" s="452"/>
      <c r="F350" s="452"/>
      <c r="G350" s="428"/>
      <c r="H350" s="452"/>
      <c r="I350" s="452"/>
      <c r="J350" s="452"/>
      <c r="K350" s="428"/>
      <c r="L350" s="452"/>
      <c r="M350" s="452"/>
      <c r="N350" s="452"/>
      <c r="O350" s="428"/>
      <c r="P350" s="452"/>
      <c r="Q350" s="452"/>
      <c r="R350" s="452"/>
      <c r="S350" s="428"/>
      <c r="T350" s="452"/>
      <c r="U350" s="452"/>
      <c r="V350" s="409"/>
      <c r="W350" s="410"/>
      <c r="X350" s="410"/>
      <c r="Y350" s="410"/>
      <c r="Z350" s="409"/>
      <c r="AA350" s="409"/>
      <c r="AB350" s="409"/>
      <c r="AC350" s="409"/>
      <c r="AD350" s="409"/>
      <c r="AE350" s="409"/>
      <c r="AF350" s="409"/>
      <c r="AG350" s="409"/>
      <c r="AH350" s="409"/>
      <c r="AI350" s="409"/>
      <c r="AJ350" s="409"/>
      <c r="AK350" s="409"/>
      <c r="AL350" s="409"/>
      <c r="AM350" s="409"/>
      <c r="AN350" s="409"/>
      <c r="AO350" s="409"/>
      <c r="AP350" s="409"/>
      <c r="AR350" s="431"/>
    </row>
    <row r="351" spans="1:44" hidden="1">
      <c r="A351" s="452" t="s">
        <v>86</v>
      </c>
      <c r="B351" s="452"/>
      <c r="C351" s="480">
        <f>C386+C421</f>
        <v>4499.0963483023515</v>
      </c>
      <c r="D351" s="463">
        <f>'[7]Rate Design Work eff 9-15-17'!D350</f>
        <v>9.76</v>
      </c>
      <c r="E351" s="482"/>
      <c r="F351" s="428">
        <f>ROUND(D351*$C351,0)</f>
        <v>43911</v>
      </c>
      <c r="G351" s="463">
        <f>$G$173</f>
        <v>9.99</v>
      </c>
      <c r="H351" s="482"/>
      <c r="I351" s="428">
        <f>I386+I421</f>
        <v>44946</v>
      </c>
      <c r="J351" s="428"/>
      <c r="K351" s="463">
        <f>$K$173</f>
        <v>9.76</v>
      </c>
      <c r="L351" s="482"/>
      <c r="M351" s="428">
        <f>M386+M421</f>
        <v>43912</v>
      </c>
      <c r="N351" s="428"/>
      <c r="O351" s="463" t="str">
        <f>$O$173</f>
        <v xml:space="preserve"> </v>
      </c>
      <c r="P351" s="482"/>
      <c r="Q351" s="428">
        <f>Q386+Q421</f>
        <v>0</v>
      </c>
      <c r="R351" s="428"/>
      <c r="S351" s="463" t="str">
        <f>$S$173</f>
        <v xml:space="preserve"> </v>
      </c>
      <c r="T351" s="482"/>
      <c r="U351" s="428">
        <f>U386+U421</f>
        <v>0</v>
      </c>
      <c r="V351" s="409"/>
      <c r="W351" s="410"/>
      <c r="X351" s="410"/>
      <c r="Y351" s="410"/>
      <c r="Z351" s="409"/>
      <c r="AA351" s="409"/>
      <c r="AB351" s="409"/>
      <c r="AC351" s="409"/>
      <c r="AD351" s="409"/>
      <c r="AE351" s="409"/>
      <c r="AF351" s="409"/>
      <c r="AG351" s="409"/>
      <c r="AH351" s="409"/>
      <c r="AI351" s="409"/>
      <c r="AJ351" s="409"/>
      <c r="AK351" s="409"/>
      <c r="AL351" s="409"/>
      <c r="AM351" s="409"/>
      <c r="AN351" s="409"/>
      <c r="AO351" s="409"/>
      <c r="AP351" s="409"/>
      <c r="AR351" s="431"/>
    </row>
    <row r="352" spans="1:44" hidden="1">
      <c r="A352" s="452" t="s">
        <v>57</v>
      </c>
      <c r="B352" s="452"/>
      <c r="C352" s="480">
        <f>C387+C422</f>
        <v>0</v>
      </c>
      <c r="D352" s="463">
        <f>'[7]Rate Design Work eff 9-15-17'!D351</f>
        <v>14.54</v>
      </c>
      <c r="E352" s="484"/>
      <c r="F352" s="428">
        <f t="shared" ref="F352:F353" si="71">ROUND(D352*$C352,0)</f>
        <v>0</v>
      </c>
      <c r="G352" s="463">
        <f>$G$174</f>
        <v>14.89</v>
      </c>
      <c r="H352" s="484"/>
      <c r="I352" s="428">
        <f>I387+I422</f>
        <v>0</v>
      </c>
      <c r="J352" s="428"/>
      <c r="K352" s="463">
        <f>$K$174</f>
        <v>14.54</v>
      </c>
      <c r="L352" s="484"/>
      <c r="M352" s="428">
        <f>M387+M422</f>
        <v>0</v>
      </c>
      <c r="N352" s="428"/>
      <c r="O352" s="463" t="str">
        <f>$O$174</f>
        <v xml:space="preserve"> </v>
      </c>
      <c r="P352" s="484"/>
      <c r="Q352" s="428">
        <f>Q387+Q422</f>
        <v>0</v>
      </c>
      <c r="R352" s="428"/>
      <c r="S352" s="463" t="str">
        <f>$S$174</f>
        <v xml:space="preserve"> </v>
      </c>
      <c r="T352" s="484"/>
      <c r="U352" s="428">
        <f>U387+U422</f>
        <v>0</v>
      </c>
      <c r="V352" s="409"/>
      <c r="W352" s="410"/>
      <c r="X352" s="410"/>
      <c r="Y352" s="410"/>
      <c r="Z352" s="409"/>
      <c r="AA352" s="409"/>
      <c r="AB352" s="409"/>
      <c r="AC352" s="409"/>
      <c r="AD352" s="409"/>
      <c r="AE352" s="409"/>
      <c r="AF352" s="409"/>
      <c r="AG352" s="409"/>
      <c r="AH352" s="409"/>
      <c r="AI352" s="409"/>
      <c r="AJ352" s="409"/>
      <c r="AK352" s="409"/>
      <c r="AL352" s="409"/>
      <c r="AM352" s="409"/>
      <c r="AN352" s="409"/>
      <c r="AO352" s="409"/>
      <c r="AP352" s="409"/>
      <c r="AR352" s="431"/>
    </row>
    <row r="353" spans="1:44" hidden="1">
      <c r="A353" s="452" t="s">
        <v>58</v>
      </c>
      <c r="B353" s="452"/>
      <c r="C353" s="480">
        <f>C388+C423</f>
        <v>0</v>
      </c>
      <c r="D353" s="463">
        <f>'[7]Rate Design Work eff 9-15-17'!D352</f>
        <v>1.02</v>
      </c>
      <c r="E353" s="484"/>
      <c r="F353" s="428">
        <f t="shared" si="71"/>
        <v>0</v>
      </c>
      <c r="G353" s="463">
        <f>$G$175</f>
        <v>1.04</v>
      </c>
      <c r="H353" s="484"/>
      <c r="I353" s="428">
        <f>I388+I423</f>
        <v>0</v>
      </c>
      <c r="J353" s="428"/>
      <c r="K353" s="463">
        <f>$K$175</f>
        <v>1.02</v>
      </c>
      <c r="L353" s="484"/>
      <c r="M353" s="428">
        <f>M388+M423</f>
        <v>0</v>
      </c>
      <c r="N353" s="428"/>
      <c r="O353" s="463" t="str">
        <f>$O$175</f>
        <v xml:space="preserve"> </v>
      </c>
      <c r="P353" s="484"/>
      <c r="Q353" s="428">
        <f>Q388+Q423</f>
        <v>0</v>
      </c>
      <c r="R353" s="428"/>
      <c r="S353" s="463" t="str">
        <f>$S$175</f>
        <v xml:space="preserve"> </v>
      </c>
      <c r="T353" s="484"/>
      <c r="U353" s="428">
        <f>U388+U423</f>
        <v>0</v>
      </c>
      <c r="V353" s="409"/>
      <c r="W353" s="410"/>
      <c r="X353" s="410"/>
      <c r="Y353" s="410"/>
      <c r="Z353" s="409"/>
      <c r="AA353" s="409"/>
      <c r="AB353" s="409"/>
      <c r="AC353" s="409"/>
      <c r="AD353" s="409"/>
      <c r="AE353" s="409"/>
      <c r="AF353" s="409"/>
      <c r="AG353" s="409"/>
      <c r="AH353" s="409"/>
      <c r="AI353" s="409"/>
      <c r="AJ353" s="409"/>
      <c r="AK353" s="409"/>
      <c r="AL353" s="409"/>
      <c r="AM353" s="409"/>
      <c r="AN353" s="409"/>
      <c r="AO353" s="409"/>
      <c r="AP353" s="409"/>
      <c r="AR353" s="431"/>
    </row>
    <row r="354" spans="1:44" hidden="1">
      <c r="A354" s="452" t="s">
        <v>60</v>
      </c>
      <c r="B354" s="452"/>
      <c r="C354" s="480">
        <f>SUM(C351:C352)</f>
        <v>4499.0963483023515</v>
      </c>
      <c r="D354" s="463"/>
      <c r="E354" s="482"/>
      <c r="F354" s="428"/>
      <c r="G354" s="463"/>
      <c r="H354" s="482"/>
      <c r="I354" s="428"/>
      <c r="J354" s="428"/>
      <c r="K354" s="463"/>
      <c r="L354" s="482"/>
      <c r="M354" s="428"/>
      <c r="N354" s="428"/>
      <c r="O354" s="463"/>
      <c r="P354" s="482"/>
      <c r="Q354" s="428"/>
      <c r="R354" s="428"/>
      <c r="S354" s="463"/>
      <c r="T354" s="482"/>
      <c r="U354" s="428"/>
      <c r="V354" s="409"/>
      <c r="W354" s="410"/>
      <c r="X354" s="410"/>
      <c r="Y354" s="410"/>
      <c r="Z354" s="409"/>
      <c r="AA354" s="409"/>
      <c r="AB354" s="409"/>
      <c r="AC354" s="409"/>
      <c r="AD354" s="409"/>
      <c r="AE354" s="409"/>
      <c r="AF354" s="409"/>
      <c r="AG354" s="409"/>
      <c r="AH354" s="409"/>
      <c r="AI354" s="409"/>
      <c r="AJ354" s="409"/>
      <c r="AK354" s="409"/>
      <c r="AL354" s="409"/>
      <c r="AM354" s="409"/>
      <c r="AN354" s="409"/>
      <c r="AO354" s="409"/>
      <c r="AP354" s="409"/>
      <c r="AR354" s="431"/>
    </row>
    <row r="355" spans="1:44" hidden="1">
      <c r="A355" s="452" t="s">
        <v>17</v>
      </c>
      <c r="B355" s="452"/>
      <c r="C355" s="480">
        <f t="shared" ref="C355:C360" si="72">C390+C425</f>
        <v>1449.1000000000033</v>
      </c>
      <c r="D355" s="463"/>
      <c r="E355" s="482"/>
      <c r="F355" s="428"/>
      <c r="G355" s="463"/>
      <c r="H355" s="482"/>
      <c r="I355" s="428"/>
      <c r="J355" s="428"/>
      <c r="K355" s="463"/>
      <c r="L355" s="482"/>
      <c r="M355" s="428"/>
      <c r="N355" s="428"/>
      <c r="O355" s="463"/>
      <c r="P355" s="482"/>
      <c r="Q355" s="428"/>
      <c r="R355" s="428"/>
      <c r="S355" s="463"/>
      <c r="T355" s="482"/>
      <c r="U355" s="428"/>
      <c r="V355" s="409"/>
      <c r="W355" s="410"/>
      <c r="X355" s="410"/>
      <c r="Y355" s="410"/>
      <c r="Z355" s="409"/>
      <c r="AA355" s="409"/>
      <c r="AB355" s="409"/>
      <c r="AC355" s="409"/>
      <c r="AD355" s="409"/>
      <c r="AE355" s="409"/>
      <c r="AF355" s="409"/>
      <c r="AG355" s="409"/>
      <c r="AH355" s="409"/>
      <c r="AI355" s="409"/>
      <c r="AJ355" s="409"/>
      <c r="AK355" s="409"/>
      <c r="AL355" s="409"/>
      <c r="AM355" s="409"/>
      <c r="AN355" s="409"/>
      <c r="AO355" s="409"/>
      <c r="AP355" s="409"/>
      <c r="AR355" s="431"/>
    </row>
    <row r="356" spans="1:44" hidden="1">
      <c r="A356" s="452" t="s">
        <v>61</v>
      </c>
      <c r="B356" s="452"/>
      <c r="C356" s="480">
        <f t="shared" si="72"/>
        <v>0</v>
      </c>
      <c r="D356" s="495">
        <f>'[7]Rate Design Work eff 9-15-17'!D355</f>
        <v>3.7</v>
      </c>
      <c r="E356" s="482"/>
      <c r="F356" s="428">
        <f>ROUND(D356*C356,0)</f>
        <v>0</v>
      </c>
      <c r="G356" s="495">
        <f>$G$178</f>
        <v>3.8</v>
      </c>
      <c r="H356" s="482"/>
      <c r="I356" s="428">
        <f>I391+I426</f>
        <v>0</v>
      </c>
      <c r="J356" s="428"/>
      <c r="K356" s="495" t="e">
        <f>$K$178</f>
        <v>#REF!</v>
      </c>
      <c r="L356" s="482"/>
      <c r="M356" s="428" t="e">
        <f>M391+M426</f>
        <v>#REF!</v>
      </c>
      <c r="N356" s="428"/>
      <c r="O356" s="495" t="e">
        <f>$O$178</f>
        <v>#DIV/0!</v>
      </c>
      <c r="P356" s="482"/>
      <c r="Q356" s="428" t="e">
        <f>Q391+Q426</f>
        <v>#DIV/0!</v>
      </c>
      <c r="R356" s="428"/>
      <c r="S356" s="495" t="e">
        <f>$S$178</f>
        <v>#DIV/0!</v>
      </c>
      <c r="T356" s="482"/>
      <c r="U356" s="428" t="e">
        <f>U391+U426</f>
        <v>#DIV/0!</v>
      </c>
      <c r="V356" s="409"/>
      <c r="W356" s="410"/>
      <c r="X356" s="410"/>
      <c r="Y356" s="410"/>
      <c r="Z356" s="409"/>
      <c r="AA356" s="409"/>
      <c r="AB356" s="409"/>
      <c r="AC356" s="409"/>
      <c r="AD356" s="409"/>
      <c r="AE356" s="409"/>
      <c r="AF356" s="409"/>
      <c r="AG356" s="409"/>
      <c r="AH356" s="409"/>
      <c r="AI356" s="409"/>
      <c r="AJ356" s="409"/>
      <c r="AK356" s="409"/>
      <c r="AL356" s="409"/>
      <c r="AM356" s="409"/>
      <c r="AN356" s="409"/>
      <c r="AO356" s="409"/>
      <c r="AP356" s="409"/>
      <c r="AR356" s="431"/>
    </row>
    <row r="357" spans="1:44" hidden="1">
      <c r="A357" s="452" t="s">
        <v>62</v>
      </c>
      <c r="B357" s="452"/>
      <c r="C357" s="480">
        <f t="shared" si="72"/>
        <v>1238906.7942953119</v>
      </c>
      <c r="D357" s="464">
        <f>'[7]Rate Design Work eff 9-15-17'!D356</f>
        <v>10.628</v>
      </c>
      <c r="E357" s="482" t="s">
        <v>15</v>
      </c>
      <c r="F357" s="428">
        <f>ROUND(D357*C357/100,0)</f>
        <v>131671</v>
      </c>
      <c r="G357" s="464">
        <f>$G$179</f>
        <v>10.878</v>
      </c>
      <c r="H357" s="482" t="s">
        <v>15</v>
      </c>
      <c r="I357" s="428">
        <f>I392+I427</f>
        <v>134769</v>
      </c>
      <c r="J357" s="428"/>
      <c r="K357" s="464" t="e">
        <f>$K$179</f>
        <v>#REF!</v>
      </c>
      <c r="L357" s="482" t="s">
        <v>15</v>
      </c>
      <c r="M357" s="428" t="e">
        <f>M392+M427</f>
        <v>#REF!</v>
      </c>
      <c r="N357" s="428"/>
      <c r="O357" s="464" t="e">
        <f>$O$179</f>
        <v>#DIV/0!</v>
      </c>
      <c r="P357" s="482" t="s">
        <v>15</v>
      </c>
      <c r="Q357" s="428" t="e">
        <f>Q392+Q427</f>
        <v>#DIV/0!</v>
      </c>
      <c r="R357" s="428"/>
      <c r="S357" s="464" t="e">
        <f>$S$179</f>
        <v>#DIV/0!</v>
      </c>
      <c r="T357" s="482" t="s">
        <v>15</v>
      </c>
      <c r="U357" s="428" t="e">
        <f>U392+U427</f>
        <v>#DIV/0!</v>
      </c>
      <c r="V357" s="409"/>
      <c r="W357" s="410"/>
      <c r="X357" s="410"/>
      <c r="Y357" s="410"/>
      <c r="Z357" s="409"/>
      <c r="AA357" s="409"/>
      <c r="AB357" s="409"/>
      <c r="AC357" s="409"/>
      <c r="AD357" s="409"/>
      <c r="AE357" s="409"/>
      <c r="AF357" s="409"/>
      <c r="AG357" s="409"/>
      <c r="AH357" s="409"/>
      <c r="AI357" s="409"/>
      <c r="AJ357" s="409"/>
      <c r="AK357" s="409"/>
      <c r="AL357" s="409"/>
      <c r="AM357" s="409"/>
      <c r="AN357" s="409"/>
      <c r="AO357" s="409"/>
      <c r="AP357" s="409"/>
      <c r="AR357" s="431"/>
    </row>
    <row r="358" spans="1:44" hidden="1">
      <c r="A358" s="452" t="s">
        <v>63</v>
      </c>
      <c r="B358" s="452"/>
      <c r="C358" s="480">
        <f t="shared" si="72"/>
        <v>64875</v>
      </c>
      <c r="D358" s="464">
        <f>'[7]Rate Design Work eff 9-15-17'!D357</f>
        <v>7.3410000000000002</v>
      </c>
      <c r="E358" s="482" t="s">
        <v>15</v>
      </c>
      <c r="F358" s="428">
        <f>ROUND(D358*C358/100,0)</f>
        <v>4762</v>
      </c>
      <c r="G358" s="464">
        <f>$G$180</f>
        <v>7.5140000000000002</v>
      </c>
      <c r="H358" s="482" t="s">
        <v>15</v>
      </c>
      <c r="I358" s="428">
        <f>I393+I428</f>
        <v>4875</v>
      </c>
      <c r="J358" s="428"/>
      <c r="K358" s="464" t="e">
        <f>$K$180</f>
        <v>#REF!</v>
      </c>
      <c r="L358" s="482" t="s">
        <v>15</v>
      </c>
      <c r="M358" s="428" t="e">
        <f>M393+M428</f>
        <v>#REF!</v>
      </c>
      <c r="N358" s="428"/>
      <c r="O358" s="464" t="e">
        <f>$O$180</f>
        <v>#DIV/0!</v>
      </c>
      <c r="P358" s="482" t="s">
        <v>15</v>
      </c>
      <c r="Q358" s="428" t="e">
        <f>Q393+Q428</f>
        <v>#DIV/0!</v>
      </c>
      <c r="R358" s="428"/>
      <c r="S358" s="464" t="e">
        <f>$S$180</f>
        <v>#DIV/0!</v>
      </c>
      <c r="T358" s="482" t="s">
        <v>15</v>
      </c>
      <c r="U358" s="428" t="e">
        <f>U393+U428</f>
        <v>#DIV/0!</v>
      </c>
      <c r="V358" s="409"/>
      <c r="W358" s="410"/>
      <c r="X358" s="410"/>
      <c r="Y358" s="410"/>
      <c r="Z358" s="409"/>
      <c r="AA358" s="409"/>
      <c r="AB358" s="409"/>
      <c r="AC358" s="409"/>
      <c r="AD358" s="409"/>
      <c r="AE358" s="409"/>
      <c r="AF358" s="409"/>
      <c r="AG358" s="409"/>
      <c r="AH358" s="409"/>
      <c r="AI358" s="409"/>
      <c r="AJ358" s="409"/>
      <c r="AK358" s="409"/>
      <c r="AL358" s="409"/>
      <c r="AM358" s="409"/>
      <c r="AN358" s="409"/>
      <c r="AO358" s="409"/>
      <c r="AP358" s="409"/>
      <c r="AR358" s="431"/>
    </row>
    <row r="359" spans="1:44" hidden="1">
      <c r="A359" s="452" t="s">
        <v>64</v>
      </c>
      <c r="B359" s="452"/>
      <c r="C359" s="480">
        <f t="shared" si="72"/>
        <v>0</v>
      </c>
      <c r="D359" s="464">
        <f>'[7]Rate Design Work eff 9-15-17'!D358</f>
        <v>6.3240000000000007</v>
      </c>
      <c r="E359" s="482" t="s">
        <v>15</v>
      </c>
      <c r="F359" s="428">
        <f>ROUND(D359*C359/100,0)</f>
        <v>0</v>
      </c>
      <c r="G359" s="464">
        <f>$G$181</f>
        <v>6.4720000000000004</v>
      </c>
      <c r="H359" s="482" t="s">
        <v>15</v>
      </c>
      <c r="I359" s="428">
        <f t="shared" ref="I359:I362" si="73">I394+I429</f>
        <v>0</v>
      </c>
      <c r="J359" s="428"/>
      <c r="K359" s="464" t="e">
        <f>$K$181</f>
        <v>#REF!</v>
      </c>
      <c r="L359" s="482" t="s">
        <v>15</v>
      </c>
      <c r="M359" s="428" t="e">
        <f t="shared" ref="M359:M363" si="74">M394+M429</f>
        <v>#REF!</v>
      </c>
      <c r="N359" s="428"/>
      <c r="O359" s="464" t="e">
        <f>$O$181</f>
        <v>#DIV/0!</v>
      </c>
      <c r="P359" s="482" t="s">
        <v>15</v>
      </c>
      <c r="Q359" s="428" t="e">
        <f t="shared" ref="Q359:Q363" si="75">Q394+Q429</f>
        <v>#DIV/0!</v>
      </c>
      <c r="R359" s="428"/>
      <c r="S359" s="464" t="e">
        <f>$S$181</f>
        <v>#DIV/0!</v>
      </c>
      <c r="T359" s="482" t="s">
        <v>15</v>
      </c>
      <c r="U359" s="428" t="e">
        <f t="shared" ref="U359:U362" si="76">U394+U429</f>
        <v>#DIV/0!</v>
      </c>
      <c r="V359" s="409"/>
      <c r="W359" s="410"/>
      <c r="X359" s="410"/>
      <c r="Y359" s="410"/>
      <c r="Z359" s="409"/>
      <c r="AA359" s="409"/>
      <c r="AB359" s="409"/>
      <c r="AC359" s="409"/>
      <c r="AD359" s="409"/>
      <c r="AE359" s="409"/>
      <c r="AF359" s="409"/>
      <c r="AG359" s="409"/>
      <c r="AH359" s="409"/>
      <c r="AI359" s="409"/>
      <c r="AJ359" s="409"/>
      <c r="AK359" s="409"/>
      <c r="AL359" s="409"/>
      <c r="AM359" s="409"/>
      <c r="AN359" s="409"/>
      <c r="AO359" s="409"/>
      <c r="AP359" s="409"/>
      <c r="AR359" s="431"/>
    </row>
    <row r="360" spans="1:44" hidden="1">
      <c r="A360" s="452" t="s">
        <v>65</v>
      </c>
      <c r="B360" s="452"/>
      <c r="C360" s="480">
        <f t="shared" si="72"/>
        <v>0</v>
      </c>
      <c r="D360" s="488">
        <f>'[7]Rate Design Work eff 9-15-17'!D359</f>
        <v>57</v>
      </c>
      <c r="E360" s="482" t="s">
        <v>15</v>
      </c>
      <c r="F360" s="428">
        <f>ROUND(D360*C360/100,0)</f>
        <v>0</v>
      </c>
      <c r="G360" s="488">
        <f>$G$182</f>
        <v>58</v>
      </c>
      <c r="H360" s="482" t="s">
        <v>15</v>
      </c>
      <c r="I360" s="428">
        <f t="shared" si="73"/>
        <v>0</v>
      </c>
      <c r="J360" s="428"/>
      <c r="K360" s="488" t="str">
        <f>$K$182</f>
        <v xml:space="preserve"> </v>
      </c>
      <c r="L360" s="482" t="s">
        <v>15</v>
      </c>
      <c r="M360" s="428">
        <f t="shared" si="74"/>
        <v>0</v>
      </c>
      <c r="N360" s="428"/>
      <c r="O360" s="488" t="e">
        <f>$O$182</f>
        <v>#DIV/0!</v>
      </c>
      <c r="P360" s="482" t="s">
        <v>15</v>
      </c>
      <c r="Q360" s="428" t="e">
        <f t="shared" si="75"/>
        <v>#DIV/0!</v>
      </c>
      <c r="R360" s="428"/>
      <c r="S360" s="488" t="e">
        <f>$S$182</f>
        <v>#DIV/0!</v>
      </c>
      <c r="T360" s="482" t="s">
        <v>15</v>
      </c>
      <c r="U360" s="428" t="e">
        <f t="shared" si="76"/>
        <v>#DIV/0!</v>
      </c>
      <c r="V360" s="409"/>
      <c r="W360" s="410"/>
      <c r="X360" s="410"/>
      <c r="Y360" s="410"/>
      <c r="Z360" s="409"/>
      <c r="AA360" s="409"/>
      <c r="AB360" s="409"/>
      <c r="AC360" s="409"/>
      <c r="AD360" s="409"/>
      <c r="AE360" s="409"/>
      <c r="AF360" s="409"/>
      <c r="AG360" s="409"/>
      <c r="AH360" s="409"/>
      <c r="AI360" s="409"/>
      <c r="AJ360" s="409"/>
      <c r="AK360" s="409"/>
      <c r="AL360" s="409"/>
      <c r="AM360" s="409"/>
      <c r="AN360" s="409"/>
      <c r="AO360" s="409"/>
      <c r="AP360" s="409"/>
      <c r="AR360" s="431"/>
    </row>
    <row r="361" spans="1:44" s="26" customFormat="1" hidden="1">
      <c r="A361" s="25" t="s">
        <v>66</v>
      </c>
      <c r="C361" s="113">
        <f>C402+C443</f>
        <v>0</v>
      </c>
      <c r="D361" s="24">
        <f>'[7]Rate Design Work eff 9-15-17'!D360</f>
        <v>0</v>
      </c>
      <c r="E361" s="28"/>
      <c r="F361" s="29"/>
      <c r="G361" s="30">
        <f>G183</f>
        <v>0</v>
      </c>
      <c r="H361" s="114" t="s">
        <v>15</v>
      </c>
      <c r="I361" s="428">
        <f t="shared" si="73"/>
        <v>0</v>
      </c>
      <c r="J361" s="428"/>
      <c r="K361" s="30" t="str">
        <f>K183</f>
        <v xml:space="preserve"> </v>
      </c>
      <c r="L361" s="114" t="s">
        <v>15</v>
      </c>
      <c r="M361" s="428">
        <f t="shared" si="74"/>
        <v>0</v>
      </c>
      <c r="N361" s="428"/>
      <c r="O361" s="30" t="str">
        <f>O183</f>
        <v xml:space="preserve"> </v>
      </c>
      <c r="P361" s="114" t="s">
        <v>15</v>
      </c>
      <c r="Q361" s="428">
        <f t="shared" si="75"/>
        <v>0</v>
      </c>
      <c r="R361" s="428"/>
      <c r="S361" s="30">
        <f>S183</f>
        <v>0</v>
      </c>
      <c r="T361" s="114" t="s">
        <v>15</v>
      </c>
      <c r="U361" s="428">
        <f t="shared" si="76"/>
        <v>0</v>
      </c>
      <c r="W361" s="22"/>
      <c r="Z361" s="33"/>
      <c r="AA361" s="33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R361" s="32"/>
    </row>
    <row r="362" spans="1:44" s="26" customFormat="1" hidden="1">
      <c r="A362" s="25" t="s">
        <v>67</v>
      </c>
      <c r="C362" s="113">
        <f>C403+C444</f>
        <v>0</v>
      </c>
      <c r="D362" s="24">
        <f>'[7]Rate Design Work eff 9-15-17'!D361</f>
        <v>0</v>
      </c>
      <c r="E362" s="28"/>
      <c r="F362" s="29"/>
      <c r="G362" s="30">
        <f>G184</f>
        <v>0</v>
      </c>
      <c r="H362" s="114" t="s">
        <v>15</v>
      </c>
      <c r="I362" s="428">
        <f t="shared" si="73"/>
        <v>0</v>
      </c>
      <c r="J362" s="428"/>
      <c r="K362" s="30" t="str">
        <f>K184</f>
        <v xml:space="preserve"> </v>
      </c>
      <c r="L362" s="114" t="s">
        <v>15</v>
      </c>
      <c r="M362" s="428">
        <f t="shared" si="74"/>
        <v>0</v>
      </c>
      <c r="N362" s="428"/>
      <c r="O362" s="30" t="str">
        <f>O184</f>
        <v xml:space="preserve"> </v>
      </c>
      <c r="P362" s="114" t="s">
        <v>15</v>
      </c>
      <c r="Q362" s="428">
        <f t="shared" si="75"/>
        <v>0</v>
      </c>
      <c r="R362" s="428"/>
      <c r="S362" s="30">
        <f>S184</f>
        <v>0</v>
      </c>
      <c r="T362" s="114" t="s">
        <v>15</v>
      </c>
      <c r="U362" s="428">
        <f t="shared" si="76"/>
        <v>0</v>
      </c>
      <c r="W362" s="22"/>
      <c r="Z362" s="33"/>
      <c r="AA362" s="33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R362" s="32"/>
    </row>
    <row r="363" spans="1:44" s="26" customFormat="1" hidden="1">
      <c r="A363" s="25" t="s">
        <v>68</v>
      </c>
      <c r="C363" s="113">
        <f>C404+C448</f>
        <v>33312</v>
      </c>
      <c r="D363" s="24">
        <f>'[7]Rate Design Work eff 9-15-17'!D362</f>
        <v>0</v>
      </c>
      <c r="E363" s="28"/>
      <c r="F363" s="29"/>
      <c r="G363" s="30">
        <f>G185</f>
        <v>0</v>
      </c>
      <c r="H363" s="114" t="s">
        <v>15</v>
      </c>
      <c r="I363" s="29">
        <f>I404+I448</f>
        <v>8774</v>
      </c>
      <c r="J363" s="29"/>
      <c r="K363" s="30" t="str">
        <f>K185</f>
        <v xml:space="preserve"> </v>
      </c>
      <c r="L363" s="114" t="s">
        <v>15</v>
      </c>
      <c r="M363" s="428">
        <f t="shared" si="74"/>
        <v>0</v>
      </c>
      <c r="N363" s="29"/>
      <c r="O363" s="30" t="str">
        <f>O185</f>
        <v xml:space="preserve"> </v>
      </c>
      <c r="P363" s="114" t="s">
        <v>15</v>
      </c>
      <c r="Q363" s="428">
        <f t="shared" si="75"/>
        <v>0</v>
      </c>
      <c r="R363" s="29"/>
      <c r="S363" s="30">
        <f>S185</f>
        <v>0</v>
      </c>
      <c r="T363" s="114" t="s">
        <v>15</v>
      </c>
      <c r="U363" s="29" t="e">
        <f>U404+U448</f>
        <v>#DIV/0!</v>
      </c>
      <c r="W363" s="22"/>
      <c r="Z363" s="33"/>
      <c r="AA363" s="33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R363" s="32"/>
    </row>
    <row r="364" spans="1:44" hidden="1">
      <c r="A364" s="489" t="s">
        <v>72</v>
      </c>
      <c r="B364" s="452"/>
      <c r="C364" s="480"/>
      <c r="D364" s="490">
        <f>'[7]Rate Design Work eff 9-15-17'!D363</f>
        <v>-0.01</v>
      </c>
      <c r="E364" s="482"/>
      <c r="F364" s="428"/>
      <c r="G364" s="490">
        <v>-0.01</v>
      </c>
      <c r="H364" s="482"/>
      <c r="I364" s="428"/>
      <c r="J364" s="428"/>
      <c r="K364" s="490">
        <v>-0.01</v>
      </c>
      <c r="L364" s="482"/>
      <c r="M364" s="428"/>
      <c r="N364" s="428"/>
      <c r="O364" s="490">
        <v>-0.01</v>
      </c>
      <c r="P364" s="482"/>
      <c r="Q364" s="428"/>
      <c r="R364" s="428"/>
      <c r="S364" s="490">
        <v>-0.01</v>
      </c>
      <c r="T364" s="482"/>
      <c r="U364" s="428"/>
      <c r="V364" s="409"/>
      <c r="W364" s="410"/>
      <c r="X364" s="410"/>
      <c r="Y364" s="410"/>
      <c r="Z364" s="409"/>
      <c r="AA364" s="409"/>
      <c r="AB364" s="409"/>
      <c r="AC364" s="409"/>
      <c r="AD364" s="409"/>
      <c r="AE364" s="409"/>
      <c r="AF364" s="409"/>
      <c r="AG364" s="409"/>
      <c r="AH364" s="409"/>
      <c r="AI364" s="409"/>
      <c r="AJ364" s="409"/>
      <c r="AK364" s="409"/>
      <c r="AL364" s="409"/>
      <c r="AM364" s="409"/>
      <c r="AN364" s="409"/>
      <c r="AO364" s="409"/>
      <c r="AP364" s="409"/>
      <c r="AR364" s="431"/>
    </row>
    <row r="365" spans="1:44" hidden="1">
      <c r="A365" s="452" t="s">
        <v>56</v>
      </c>
      <c r="B365" s="452"/>
      <c r="C365" s="480">
        <v>0</v>
      </c>
      <c r="D365" s="491">
        <f>'[7]Rate Design Work eff 9-15-17'!D364</f>
        <v>9.76</v>
      </c>
      <c r="E365" s="492"/>
      <c r="F365" s="428">
        <f>-ROUND(D365*$C365/100,0)</f>
        <v>0</v>
      </c>
      <c r="G365" s="491">
        <f>G351</f>
        <v>9.99</v>
      </c>
      <c r="H365" s="492"/>
      <c r="I365" s="428">
        <f t="shared" ref="I365:I378" si="77">I400+I435</f>
        <v>0</v>
      </c>
      <c r="J365" s="428"/>
      <c r="K365" s="491">
        <f>K351</f>
        <v>9.76</v>
      </c>
      <c r="L365" s="492"/>
      <c r="M365" s="428">
        <f t="shared" ref="M365:M378" si="78">M400+M435</f>
        <v>0</v>
      </c>
      <c r="N365" s="428"/>
      <c r="O365" s="491" t="str">
        <f>O351</f>
        <v xml:space="preserve"> </v>
      </c>
      <c r="P365" s="492"/>
      <c r="Q365" s="428">
        <f t="shared" ref="Q365:Q378" si="79">Q400+Q435</f>
        <v>0</v>
      </c>
      <c r="R365" s="428"/>
      <c r="S365" s="491" t="str">
        <f>S351</f>
        <v xml:space="preserve"> </v>
      </c>
      <c r="T365" s="492"/>
      <c r="U365" s="428">
        <f t="shared" ref="U365:U378" si="80">U400+U435</f>
        <v>0</v>
      </c>
      <c r="V365" s="409"/>
      <c r="W365" s="410"/>
      <c r="X365" s="410"/>
      <c r="Y365" s="410"/>
      <c r="Z365" s="409"/>
      <c r="AA365" s="409"/>
      <c r="AB365" s="409"/>
      <c r="AC365" s="409"/>
      <c r="AD365" s="409"/>
      <c r="AE365" s="409"/>
      <c r="AF365" s="409"/>
      <c r="AG365" s="409"/>
      <c r="AH365" s="409"/>
      <c r="AI365" s="409"/>
      <c r="AJ365" s="409"/>
      <c r="AK365" s="409"/>
      <c r="AL365" s="409"/>
      <c r="AM365" s="409"/>
      <c r="AN365" s="409"/>
      <c r="AO365" s="409"/>
      <c r="AP365" s="409"/>
      <c r="AR365" s="431"/>
    </row>
    <row r="366" spans="1:44" hidden="1">
      <c r="A366" s="452" t="s">
        <v>57</v>
      </c>
      <c r="B366" s="452"/>
      <c r="C366" s="480">
        <v>0</v>
      </c>
      <c r="D366" s="491">
        <f>'[7]Rate Design Work eff 9-15-17'!D365</f>
        <v>14.54</v>
      </c>
      <c r="E366" s="492"/>
      <c r="F366" s="428">
        <f t="shared" ref="F366:F368" si="81">-ROUND(D366*$C366/100,0)</f>
        <v>0</v>
      </c>
      <c r="G366" s="491">
        <f>G352</f>
        <v>14.89</v>
      </c>
      <c r="H366" s="492"/>
      <c r="I366" s="428">
        <f t="shared" si="77"/>
        <v>0</v>
      </c>
      <c r="J366" s="428"/>
      <c r="K366" s="491">
        <f>K352</f>
        <v>14.54</v>
      </c>
      <c r="L366" s="492"/>
      <c r="M366" s="428">
        <f t="shared" si="78"/>
        <v>0</v>
      </c>
      <c r="N366" s="428"/>
      <c r="O366" s="491" t="str">
        <f>O352</f>
        <v xml:space="preserve"> </v>
      </c>
      <c r="P366" s="492"/>
      <c r="Q366" s="428">
        <f t="shared" si="79"/>
        <v>0</v>
      </c>
      <c r="R366" s="428"/>
      <c r="S366" s="491" t="str">
        <f>S352</f>
        <v xml:space="preserve"> </v>
      </c>
      <c r="T366" s="492"/>
      <c r="U366" s="428">
        <f t="shared" si="80"/>
        <v>0</v>
      </c>
      <c r="V366" s="409"/>
      <c r="W366" s="410"/>
      <c r="X366" s="410"/>
      <c r="Y366" s="410"/>
      <c r="Z366" s="409"/>
      <c r="AA366" s="409"/>
      <c r="AB366" s="409"/>
      <c r="AC366" s="409"/>
      <c r="AD366" s="409"/>
      <c r="AE366" s="409"/>
      <c r="AF366" s="409"/>
      <c r="AG366" s="409"/>
      <c r="AH366" s="409"/>
      <c r="AI366" s="409"/>
      <c r="AJ366" s="409"/>
      <c r="AK366" s="409"/>
      <c r="AL366" s="409"/>
      <c r="AM366" s="409"/>
      <c r="AN366" s="409"/>
      <c r="AO366" s="409"/>
      <c r="AP366" s="409"/>
      <c r="AR366" s="431"/>
    </row>
    <row r="367" spans="1:44" hidden="1">
      <c r="A367" s="452" t="s">
        <v>73</v>
      </c>
      <c r="B367" s="452"/>
      <c r="C367" s="480">
        <v>0</v>
      </c>
      <c r="D367" s="491">
        <f>'[7]Rate Design Work eff 9-15-17'!D366</f>
        <v>1.02</v>
      </c>
      <c r="E367" s="492"/>
      <c r="F367" s="428">
        <f t="shared" si="81"/>
        <v>0</v>
      </c>
      <c r="G367" s="491">
        <f>G353</f>
        <v>1.04</v>
      </c>
      <c r="H367" s="492"/>
      <c r="I367" s="428">
        <f t="shared" si="77"/>
        <v>0</v>
      </c>
      <c r="J367" s="428"/>
      <c r="K367" s="491">
        <f>K353</f>
        <v>1.02</v>
      </c>
      <c r="L367" s="492"/>
      <c r="M367" s="428">
        <f t="shared" si="78"/>
        <v>0</v>
      </c>
      <c r="N367" s="428"/>
      <c r="O367" s="491" t="str">
        <f>O353</f>
        <v xml:space="preserve"> </v>
      </c>
      <c r="P367" s="492"/>
      <c r="Q367" s="428">
        <f t="shared" si="79"/>
        <v>0</v>
      </c>
      <c r="R367" s="428"/>
      <c r="S367" s="491" t="str">
        <f>S353</f>
        <v xml:space="preserve"> </v>
      </c>
      <c r="T367" s="492"/>
      <c r="U367" s="428">
        <f t="shared" si="80"/>
        <v>0</v>
      </c>
      <c r="V367" s="409"/>
      <c r="W367" s="410"/>
      <c r="X367" s="410"/>
      <c r="Y367" s="410"/>
      <c r="Z367" s="409"/>
      <c r="AA367" s="409"/>
      <c r="AB367" s="409"/>
      <c r="AC367" s="409"/>
      <c r="AD367" s="409"/>
      <c r="AE367" s="409"/>
      <c r="AF367" s="409"/>
      <c r="AG367" s="409"/>
      <c r="AH367" s="409"/>
      <c r="AI367" s="409"/>
      <c r="AJ367" s="409"/>
      <c r="AK367" s="409"/>
      <c r="AL367" s="409"/>
      <c r="AM367" s="409"/>
      <c r="AN367" s="409"/>
      <c r="AO367" s="409"/>
      <c r="AP367" s="409"/>
      <c r="AR367" s="431"/>
    </row>
    <row r="368" spans="1:44" hidden="1">
      <c r="A368" s="452" t="s">
        <v>74</v>
      </c>
      <c r="B368" s="452"/>
      <c r="C368" s="480">
        <v>0</v>
      </c>
      <c r="D368" s="491">
        <f>'[7]Rate Design Work eff 9-15-17'!D367</f>
        <v>3.7</v>
      </c>
      <c r="E368" s="482"/>
      <c r="F368" s="428">
        <f t="shared" si="81"/>
        <v>0</v>
      </c>
      <c r="G368" s="491">
        <f>G356</f>
        <v>3.8</v>
      </c>
      <c r="H368" s="482"/>
      <c r="I368" s="428">
        <f t="shared" si="77"/>
        <v>0</v>
      </c>
      <c r="J368" s="428"/>
      <c r="K368" s="491" t="e">
        <f>K356</f>
        <v>#REF!</v>
      </c>
      <c r="L368" s="482"/>
      <c r="M368" s="428" t="e">
        <f t="shared" si="78"/>
        <v>#REF!</v>
      </c>
      <c r="N368" s="428"/>
      <c r="O368" s="491" t="e">
        <f>O356</f>
        <v>#DIV/0!</v>
      </c>
      <c r="P368" s="482"/>
      <c r="Q368" s="428" t="e">
        <f t="shared" si="79"/>
        <v>#DIV/0!</v>
      </c>
      <c r="R368" s="428"/>
      <c r="S368" s="491" t="e">
        <f>S356</f>
        <v>#DIV/0!</v>
      </c>
      <c r="T368" s="482"/>
      <c r="U368" s="428" t="e">
        <f t="shared" si="80"/>
        <v>#DIV/0!</v>
      </c>
      <c r="V368" s="409"/>
      <c r="W368" s="410"/>
      <c r="X368" s="410"/>
      <c r="Y368" s="410"/>
      <c r="Z368" s="409"/>
      <c r="AA368" s="409"/>
      <c r="AB368" s="409"/>
      <c r="AC368" s="409"/>
      <c r="AD368" s="409"/>
      <c r="AE368" s="409"/>
      <c r="AF368" s="409"/>
      <c r="AG368" s="409"/>
      <c r="AH368" s="409"/>
      <c r="AI368" s="409"/>
      <c r="AJ368" s="409"/>
      <c r="AK368" s="409"/>
      <c r="AL368" s="409"/>
      <c r="AM368" s="409"/>
      <c r="AN368" s="409"/>
      <c r="AO368" s="409"/>
      <c r="AP368" s="409"/>
      <c r="AR368" s="431"/>
    </row>
    <row r="369" spans="1:44" hidden="1">
      <c r="A369" s="452" t="s">
        <v>75</v>
      </c>
      <c r="B369" s="452"/>
      <c r="C369" s="480">
        <v>0</v>
      </c>
      <c r="D369" s="493">
        <f>'[7]Rate Design Work eff 9-15-17'!D368</f>
        <v>10.628</v>
      </c>
      <c r="E369" s="482" t="s">
        <v>15</v>
      </c>
      <c r="F369" s="428">
        <f>ROUND(D369*$C369/100*D364,0)</f>
        <v>0</v>
      </c>
      <c r="G369" s="493">
        <f>G357</f>
        <v>10.878</v>
      </c>
      <c r="H369" s="482" t="s">
        <v>15</v>
      </c>
      <c r="I369" s="428">
        <f t="shared" si="77"/>
        <v>0</v>
      </c>
      <c r="J369" s="428"/>
      <c r="K369" s="493" t="e">
        <f>K357</f>
        <v>#REF!</v>
      </c>
      <c r="L369" s="482" t="s">
        <v>15</v>
      </c>
      <c r="M369" s="428" t="e">
        <f t="shared" si="78"/>
        <v>#REF!</v>
      </c>
      <c r="N369" s="428"/>
      <c r="O369" s="493" t="e">
        <f>O357</f>
        <v>#DIV/0!</v>
      </c>
      <c r="P369" s="482" t="s">
        <v>15</v>
      </c>
      <c r="Q369" s="428" t="e">
        <f t="shared" si="79"/>
        <v>#DIV/0!</v>
      </c>
      <c r="R369" s="428"/>
      <c r="S369" s="493" t="e">
        <f>S357</f>
        <v>#DIV/0!</v>
      </c>
      <c r="T369" s="482" t="s">
        <v>15</v>
      </c>
      <c r="U369" s="428" t="e">
        <f t="shared" si="80"/>
        <v>#DIV/0!</v>
      </c>
      <c r="V369" s="409"/>
      <c r="W369" s="410"/>
      <c r="X369" s="410"/>
      <c r="Y369" s="410"/>
      <c r="Z369" s="409"/>
      <c r="AA369" s="409"/>
      <c r="AB369" s="409"/>
      <c r="AC369" s="409"/>
      <c r="AD369" s="409"/>
      <c r="AE369" s="409"/>
      <c r="AF369" s="409"/>
      <c r="AG369" s="409"/>
      <c r="AH369" s="409"/>
      <c r="AI369" s="409"/>
      <c r="AJ369" s="409"/>
      <c r="AK369" s="409"/>
      <c r="AL369" s="409"/>
      <c r="AM369" s="409"/>
      <c r="AN369" s="409"/>
      <c r="AO369" s="409"/>
      <c r="AP369" s="409"/>
      <c r="AR369" s="431"/>
    </row>
    <row r="370" spans="1:44" hidden="1">
      <c r="A370" s="452" t="s">
        <v>63</v>
      </c>
      <c r="B370" s="452"/>
      <c r="C370" s="480">
        <v>0</v>
      </c>
      <c r="D370" s="493">
        <f>'[7]Rate Design Work eff 9-15-17'!D369</f>
        <v>7.3410000000000002</v>
      </c>
      <c r="E370" s="482" t="s">
        <v>15</v>
      </c>
      <c r="F370" s="428">
        <f>ROUND(D370*$C370/100*D364,0)</f>
        <v>0</v>
      </c>
      <c r="G370" s="493">
        <f>G358</f>
        <v>7.5140000000000002</v>
      </c>
      <c r="H370" s="482" t="s">
        <v>15</v>
      </c>
      <c r="I370" s="428">
        <f t="shared" si="77"/>
        <v>0</v>
      </c>
      <c r="J370" s="428"/>
      <c r="K370" s="493" t="e">
        <f>K358</f>
        <v>#REF!</v>
      </c>
      <c r="L370" s="482" t="s">
        <v>15</v>
      </c>
      <c r="M370" s="428" t="e">
        <f t="shared" si="78"/>
        <v>#REF!</v>
      </c>
      <c r="N370" s="428"/>
      <c r="O370" s="493" t="e">
        <f>O358</f>
        <v>#DIV/0!</v>
      </c>
      <c r="P370" s="482" t="s">
        <v>15</v>
      </c>
      <c r="Q370" s="428" t="e">
        <f t="shared" si="79"/>
        <v>#DIV/0!</v>
      </c>
      <c r="R370" s="428"/>
      <c r="S370" s="493" t="e">
        <f>S358</f>
        <v>#DIV/0!</v>
      </c>
      <c r="T370" s="482" t="s">
        <v>15</v>
      </c>
      <c r="U370" s="428" t="e">
        <f t="shared" si="80"/>
        <v>#DIV/0!</v>
      </c>
      <c r="V370" s="409"/>
      <c r="W370" s="410"/>
      <c r="X370" s="410"/>
      <c r="Y370" s="410"/>
      <c r="Z370" s="409"/>
      <c r="AA370" s="409"/>
      <c r="AB370" s="409"/>
      <c r="AC370" s="409"/>
      <c r="AD370" s="409"/>
      <c r="AE370" s="409"/>
      <c r="AF370" s="409"/>
      <c r="AG370" s="409"/>
      <c r="AH370" s="409"/>
      <c r="AI370" s="409"/>
      <c r="AJ370" s="409"/>
      <c r="AK370" s="409"/>
      <c r="AL370" s="409"/>
      <c r="AM370" s="409"/>
      <c r="AN370" s="409"/>
      <c r="AO370" s="409"/>
      <c r="AP370" s="409"/>
      <c r="AR370" s="431"/>
    </row>
    <row r="371" spans="1:44" hidden="1">
      <c r="A371" s="452" t="s">
        <v>64</v>
      </c>
      <c r="B371" s="452"/>
      <c r="C371" s="480">
        <v>0</v>
      </c>
      <c r="D371" s="493">
        <f>'[7]Rate Design Work eff 9-15-17'!D370</f>
        <v>6.3240000000000007</v>
      </c>
      <c r="E371" s="482" t="s">
        <v>15</v>
      </c>
      <c r="F371" s="428">
        <f>ROUND(D371*$C371/100*D364,0)</f>
        <v>0</v>
      </c>
      <c r="G371" s="493">
        <f>G359</f>
        <v>6.4720000000000004</v>
      </c>
      <c r="H371" s="482" t="s">
        <v>15</v>
      </c>
      <c r="I371" s="428">
        <f t="shared" si="77"/>
        <v>0</v>
      </c>
      <c r="J371" s="428"/>
      <c r="K371" s="493" t="e">
        <f>K359</f>
        <v>#REF!</v>
      </c>
      <c r="L371" s="482" t="s">
        <v>15</v>
      </c>
      <c r="M371" s="428" t="e">
        <f t="shared" si="78"/>
        <v>#REF!</v>
      </c>
      <c r="N371" s="428"/>
      <c r="O371" s="493" t="e">
        <f>O359</f>
        <v>#DIV/0!</v>
      </c>
      <c r="P371" s="482" t="s">
        <v>15</v>
      </c>
      <c r="Q371" s="428" t="e">
        <f t="shared" si="79"/>
        <v>#DIV/0!</v>
      </c>
      <c r="R371" s="428"/>
      <c r="S371" s="493" t="e">
        <f>S359</f>
        <v>#DIV/0!</v>
      </c>
      <c r="T371" s="482" t="s">
        <v>15</v>
      </c>
      <c r="U371" s="428" t="e">
        <f t="shared" si="80"/>
        <v>#DIV/0!</v>
      </c>
      <c r="V371" s="409"/>
      <c r="W371" s="410"/>
      <c r="X371" s="410"/>
      <c r="Y371" s="410"/>
      <c r="Z371" s="409"/>
      <c r="AA371" s="409"/>
      <c r="AB371" s="409"/>
      <c r="AC371" s="409"/>
      <c r="AD371" s="409"/>
      <c r="AE371" s="409"/>
      <c r="AF371" s="409"/>
      <c r="AG371" s="409"/>
      <c r="AH371" s="409"/>
      <c r="AI371" s="409"/>
      <c r="AJ371" s="409"/>
      <c r="AK371" s="409"/>
      <c r="AL371" s="409"/>
      <c r="AM371" s="409"/>
      <c r="AN371" s="409"/>
      <c r="AO371" s="409"/>
      <c r="AP371" s="409"/>
      <c r="AR371" s="431"/>
    </row>
    <row r="372" spans="1:44" hidden="1">
      <c r="A372" s="452" t="s">
        <v>65</v>
      </c>
      <c r="B372" s="452"/>
      <c r="C372" s="480">
        <v>0</v>
      </c>
      <c r="D372" s="494">
        <f>'[7]Rate Design Work eff 9-15-17'!D371</f>
        <v>57</v>
      </c>
      <c r="E372" s="482" t="s">
        <v>15</v>
      </c>
      <c r="F372" s="428">
        <f>ROUND(D372*$C372/100*D364,0)</f>
        <v>0</v>
      </c>
      <c r="G372" s="494">
        <f>G360</f>
        <v>58</v>
      </c>
      <c r="H372" s="482" t="s">
        <v>15</v>
      </c>
      <c r="I372" s="428">
        <f t="shared" si="77"/>
        <v>0</v>
      </c>
      <c r="J372" s="428"/>
      <c r="K372" s="494" t="str">
        <f>K360</f>
        <v xml:space="preserve"> </v>
      </c>
      <c r="L372" s="482" t="s">
        <v>15</v>
      </c>
      <c r="M372" s="428">
        <f t="shared" si="78"/>
        <v>0</v>
      </c>
      <c r="N372" s="428"/>
      <c r="O372" s="494" t="e">
        <f>O360</f>
        <v>#DIV/0!</v>
      </c>
      <c r="P372" s="482" t="s">
        <v>15</v>
      </c>
      <c r="Q372" s="428" t="e">
        <f t="shared" si="79"/>
        <v>#DIV/0!</v>
      </c>
      <c r="R372" s="428"/>
      <c r="S372" s="494" t="e">
        <f>S360</f>
        <v>#DIV/0!</v>
      </c>
      <c r="T372" s="482" t="s">
        <v>15</v>
      </c>
      <c r="U372" s="428" t="e">
        <f t="shared" si="80"/>
        <v>#DIV/0!</v>
      </c>
      <c r="V372" s="409"/>
      <c r="W372" s="410"/>
      <c r="X372" s="410"/>
      <c r="Y372" s="410"/>
      <c r="Z372" s="409"/>
      <c r="AA372" s="409"/>
      <c r="AB372" s="409"/>
      <c r="AC372" s="409"/>
      <c r="AD372" s="409"/>
      <c r="AE372" s="409"/>
      <c r="AF372" s="409"/>
      <c r="AG372" s="409"/>
      <c r="AH372" s="409"/>
      <c r="AI372" s="409"/>
      <c r="AJ372" s="409"/>
      <c r="AK372" s="409"/>
      <c r="AL372" s="409"/>
      <c r="AM372" s="409"/>
      <c r="AN372" s="409"/>
      <c r="AO372" s="409"/>
      <c r="AP372" s="409"/>
      <c r="AR372" s="431"/>
    </row>
    <row r="373" spans="1:44" hidden="1">
      <c r="A373" s="452" t="s">
        <v>76</v>
      </c>
      <c r="B373" s="452"/>
      <c r="C373" s="480">
        <v>0</v>
      </c>
      <c r="D373" s="495">
        <f>'[7]Rate Design Work eff 9-15-17'!D372</f>
        <v>60</v>
      </c>
      <c r="E373" s="482"/>
      <c r="F373" s="428">
        <f>ROUND(D373*C373,0)</f>
        <v>0</v>
      </c>
      <c r="G373" s="495">
        <f>$G$198</f>
        <v>60</v>
      </c>
      <c r="H373" s="482"/>
      <c r="I373" s="428">
        <f t="shared" si="77"/>
        <v>0</v>
      </c>
      <c r="J373" s="428"/>
      <c r="K373" s="495" t="str">
        <f>$K$198</f>
        <v xml:space="preserve"> </v>
      </c>
      <c r="L373" s="482"/>
      <c r="M373" s="428">
        <f t="shared" si="78"/>
        <v>0</v>
      </c>
      <c r="N373" s="428"/>
      <c r="O373" s="495" t="e">
        <f>$O$198</f>
        <v>#DIV/0!</v>
      </c>
      <c r="P373" s="482"/>
      <c r="Q373" s="428" t="e">
        <f t="shared" si="79"/>
        <v>#DIV/0!</v>
      </c>
      <c r="R373" s="428"/>
      <c r="S373" s="495" t="e">
        <f>$S$198</f>
        <v>#DIV/0!</v>
      </c>
      <c r="T373" s="482"/>
      <c r="U373" s="428" t="e">
        <f t="shared" si="80"/>
        <v>#DIV/0!</v>
      </c>
      <c r="V373" s="409"/>
      <c r="W373" s="410"/>
      <c r="X373" s="410"/>
      <c r="Y373" s="410"/>
      <c r="Z373" s="409"/>
      <c r="AA373" s="409"/>
      <c r="AB373" s="409"/>
      <c r="AC373" s="409"/>
      <c r="AD373" s="409"/>
      <c r="AE373" s="409"/>
      <c r="AF373" s="409"/>
      <c r="AG373" s="409"/>
      <c r="AH373" s="409"/>
      <c r="AI373" s="409"/>
      <c r="AJ373" s="409"/>
      <c r="AK373" s="409"/>
      <c r="AL373" s="409"/>
      <c r="AM373" s="409"/>
      <c r="AN373" s="409"/>
      <c r="AO373" s="409"/>
      <c r="AP373" s="409"/>
      <c r="AR373" s="431"/>
    </row>
    <row r="374" spans="1:44" hidden="1">
      <c r="A374" s="452" t="s">
        <v>77</v>
      </c>
      <c r="B374" s="452"/>
      <c r="C374" s="480">
        <v>0</v>
      </c>
      <c r="D374" s="496">
        <f>'[7]Rate Design Work eff 9-15-17'!D373</f>
        <v>-30</v>
      </c>
      <c r="E374" s="482" t="s">
        <v>15</v>
      </c>
      <c r="F374" s="428">
        <f>ROUND(D374*C374/100,0)</f>
        <v>0</v>
      </c>
      <c r="G374" s="496">
        <f>$G$199</f>
        <v>-30</v>
      </c>
      <c r="H374" s="482" t="s">
        <v>15</v>
      </c>
      <c r="I374" s="428">
        <f t="shared" si="77"/>
        <v>0</v>
      </c>
      <c r="J374" s="428"/>
      <c r="K374" s="496">
        <f>$K$199</f>
        <v>-30</v>
      </c>
      <c r="L374" s="482" t="s">
        <v>15</v>
      </c>
      <c r="M374" s="428">
        <f t="shared" si="78"/>
        <v>0</v>
      </c>
      <c r="N374" s="428"/>
      <c r="O374" s="496" t="str">
        <f>$O$199</f>
        <v xml:space="preserve"> </v>
      </c>
      <c r="P374" s="482" t="s">
        <v>15</v>
      </c>
      <c r="Q374" s="428">
        <f t="shared" si="79"/>
        <v>0</v>
      </c>
      <c r="R374" s="428"/>
      <c r="S374" s="496" t="str">
        <f>$S$199</f>
        <v xml:space="preserve"> </v>
      </c>
      <c r="T374" s="482" t="s">
        <v>15</v>
      </c>
      <c r="U374" s="428">
        <f t="shared" si="80"/>
        <v>0</v>
      </c>
      <c r="V374" s="409"/>
      <c r="W374" s="410"/>
      <c r="X374" s="410"/>
      <c r="Y374" s="410"/>
      <c r="Z374" s="409"/>
      <c r="AA374" s="409"/>
      <c r="AB374" s="409"/>
      <c r="AC374" s="409"/>
      <c r="AD374" s="409"/>
      <c r="AE374" s="409"/>
      <c r="AF374" s="409"/>
      <c r="AG374" s="409"/>
      <c r="AH374" s="409"/>
      <c r="AI374" s="409"/>
      <c r="AJ374" s="409"/>
      <c r="AK374" s="409"/>
      <c r="AL374" s="409"/>
      <c r="AM374" s="409"/>
      <c r="AN374" s="409"/>
      <c r="AO374" s="409"/>
      <c r="AP374" s="409"/>
      <c r="AR374" s="431"/>
    </row>
    <row r="375" spans="1:44" s="26" customFormat="1" hidden="1">
      <c r="A375" s="25" t="s">
        <v>66</v>
      </c>
      <c r="C375" s="113">
        <v>0</v>
      </c>
      <c r="D375" s="24">
        <f>'[7]Rate Design Work eff 9-15-17'!D374</f>
        <v>0</v>
      </c>
      <c r="E375" s="28"/>
      <c r="F375" s="29"/>
      <c r="G375" s="30">
        <f>G183</f>
        <v>0</v>
      </c>
      <c r="H375" s="114" t="s">
        <v>15</v>
      </c>
      <c r="I375" s="428">
        <f t="shared" si="77"/>
        <v>0</v>
      </c>
      <c r="J375" s="428"/>
      <c r="K375" s="30" t="str">
        <f>K183</f>
        <v xml:space="preserve"> </v>
      </c>
      <c r="L375" s="114" t="s">
        <v>15</v>
      </c>
      <c r="M375" s="428">
        <f t="shared" si="78"/>
        <v>0</v>
      </c>
      <c r="N375" s="428"/>
      <c r="O375" s="30" t="str">
        <f>O183</f>
        <v xml:space="preserve"> </v>
      </c>
      <c r="P375" s="114" t="s">
        <v>15</v>
      </c>
      <c r="Q375" s="428">
        <f t="shared" si="79"/>
        <v>0</v>
      </c>
      <c r="R375" s="428"/>
      <c r="S375" s="30">
        <f>S183</f>
        <v>0</v>
      </c>
      <c r="T375" s="114" t="s">
        <v>15</v>
      </c>
      <c r="U375" s="428">
        <f t="shared" si="80"/>
        <v>0</v>
      </c>
      <c r="W375" s="22"/>
      <c r="Z375" s="33"/>
      <c r="AA375" s="33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R375" s="32"/>
    </row>
    <row r="376" spans="1:44" s="26" customFormat="1" hidden="1">
      <c r="A376" s="25" t="s">
        <v>67</v>
      </c>
      <c r="C376" s="113">
        <v>0</v>
      </c>
      <c r="D376" s="24">
        <f>'[7]Rate Design Work eff 9-15-17'!D375</f>
        <v>0</v>
      </c>
      <c r="E376" s="28"/>
      <c r="F376" s="29"/>
      <c r="G376" s="30">
        <f>G184</f>
        <v>0</v>
      </c>
      <c r="H376" s="114" t="s">
        <v>15</v>
      </c>
      <c r="I376" s="428">
        <f t="shared" si="77"/>
        <v>0</v>
      </c>
      <c r="J376" s="428"/>
      <c r="K376" s="30" t="str">
        <f>K184</f>
        <v xml:space="preserve"> </v>
      </c>
      <c r="L376" s="114" t="s">
        <v>15</v>
      </c>
      <c r="M376" s="428">
        <f t="shared" si="78"/>
        <v>0</v>
      </c>
      <c r="N376" s="428"/>
      <c r="O376" s="30" t="str">
        <f>O184</f>
        <v xml:space="preserve"> </v>
      </c>
      <c r="P376" s="114" t="s">
        <v>15</v>
      </c>
      <c r="Q376" s="428">
        <f t="shared" si="79"/>
        <v>0</v>
      </c>
      <c r="R376" s="428"/>
      <c r="S376" s="30">
        <f>S184</f>
        <v>0</v>
      </c>
      <c r="T376" s="114" t="s">
        <v>15</v>
      </c>
      <c r="U376" s="428">
        <f t="shared" si="80"/>
        <v>0</v>
      </c>
      <c r="W376" s="22"/>
      <c r="Z376" s="33"/>
      <c r="AA376" s="33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R376" s="32"/>
    </row>
    <row r="377" spans="1:44" s="26" customFormat="1" hidden="1">
      <c r="A377" s="25" t="s">
        <v>68</v>
      </c>
      <c r="C377" s="113">
        <v>0</v>
      </c>
      <c r="D377" s="24">
        <f>'[7]Rate Design Work eff 9-15-17'!D376</f>
        <v>0</v>
      </c>
      <c r="E377" s="28"/>
      <c r="F377" s="29"/>
      <c r="G377" s="30">
        <f>G185</f>
        <v>0</v>
      </c>
      <c r="H377" s="114" t="s">
        <v>15</v>
      </c>
      <c r="I377" s="428">
        <f t="shared" si="77"/>
        <v>0</v>
      </c>
      <c r="J377" s="428"/>
      <c r="K377" s="30" t="str">
        <f>K185</f>
        <v xml:space="preserve"> </v>
      </c>
      <c r="L377" s="114" t="s">
        <v>15</v>
      </c>
      <c r="M377" s="428">
        <f t="shared" si="78"/>
        <v>0</v>
      </c>
      <c r="N377" s="428"/>
      <c r="O377" s="30" t="str">
        <f>O185</f>
        <v xml:space="preserve"> </v>
      </c>
      <c r="P377" s="114" t="s">
        <v>15</v>
      </c>
      <c r="Q377" s="428">
        <f t="shared" si="79"/>
        <v>0</v>
      </c>
      <c r="R377" s="428"/>
      <c r="S377" s="30">
        <f>S185</f>
        <v>0</v>
      </c>
      <c r="T377" s="114" t="s">
        <v>15</v>
      </c>
      <c r="U377" s="428">
        <f t="shared" si="80"/>
        <v>0</v>
      </c>
      <c r="W377" s="22"/>
      <c r="Z377" s="33"/>
      <c r="AA377" s="33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R377" s="32"/>
    </row>
    <row r="378" spans="1:44" hidden="1">
      <c r="A378" s="452" t="s">
        <v>44</v>
      </c>
      <c r="B378" s="452"/>
      <c r="C378" s="480">
        <f>C413+C448</f>
        <v>1303781.7942953119</v>
      </c>
      <c r="D378" s="488"/>
      <c r="E378" s="482"/>
      <c r="F378" s="428">
        <f>F413+F448</f>
        <v>180345</v>
      </c>
      <c r="G378" s="488"/>
      <c r="H378" s="482"/>
      <c r="I378" s="428">
        <f t="shared" si="77"/>
        <v>184590</v>
      </c>
      <c r="J378" s="428"/>
      <c r="K378" s="488"/>
      <c r="L378" s="482"/>
      <c r="M378" s="428" t="e">
        <f t="shared" si="78"/>
        <v>#REF!</v>
      </c>
      <c r="N378" s="428"/>
      <c r="O378" s="488"/>
      <c r="P378" s="482"/>
      <c r="Q378" s="428" t="e">
        <f t="shared" si="79"/>
        <v>#DIV/0!</v>
      </c>
      <c r="R378" s="428"/>
      <c r="S378" s="488"/>
      <c r="T378" s="482"/>
      <c r="U378" s="428" t="e">
        <f t="shared" si="80"/>
        <v>#DIV/0!</v>
      </c>
      <c r="V378" s="409"/>
      <c r="W378" s="410"/>
      <c r="X378" s="410"/>
      <c r="Y378" s="410"/>
      <c r="Z378" s="409"/>
      <c r="AA378" s="409"/>
      <c r="AB378" s="409"/>
      <c r="AC378" s="409"/>
      <c r="AD378" s="409"/>
      <c r="AE378" s="409"/>
      <c r="AF378" s="409"/>
      <c r="AG378" s="409"/>
      <c r="AH378" s="409"/>
      <c r="AI378" s="409"/>
      <c r="AJ378" s="409"/>
      <c r="AK378" s="409"/>
      <c r="AL378" s="409"/>
      <c r="AM378" s="409"/>
      <c r="AN378" s="409"/>
      <c r="AO378" s="409"/>
      <c r="AP378" s="409"/>
      <c r="AR378" s="431"/>
    </row>
    <row r="379" spans="1:44" hidden="1">
      <c r="A379" s="452" t="s">
        <v>18</v>
      </c>
      <c r="B379" s="452"/>
      <c r="C379" s="497">
        <f>C414+C449</f>
        <v>8866.1474847682257</v>
      </c>
      <c r="D379" s="439"/>
      <c r="E379" s="439"/>
      <c r="F379" s="498">
        <f>F414+F449</f>
        <v>1349.4416224178776</v>
      </c>
      <c r="G379" s="439"/>
      <c r="H379" s="439"/>
      <c r="I379" s="498">
        <f>F379</f>
        <v>1349.4416224178776</v>
      </c>
      <c r="J379" s="483"/>
      <c r="K379" s="439"/>
      <c r="L379" s="439"/>
      <c r="M379" s="498" t="e">
        <f>M204/I204*I379</f>
        <v>#DIV/0!</v>
      </c>
      <c r="N379" s="483"/>
      <c r="O379" s="439"/>
      <c r="P379" s="439"/>
      <c r="Q379" s="498" t="e">
        <f>Q204/I204*I379</f>
        <v>#DIV/0!</v>
      </c>
      <c r="R379" s="483"/>
      <c r="S379" s="439"/>
      <c r="T379" s="439"/>
      <c r="U379" s="498" t="e">
        <f>U204/I204*I379</f>
        <v>#DIV/0!</v>
      </c>
      <c r="V379" s="49"/>
      <c r="W379" s="48"/>
      <c r="X379" s="410"/>
      <c r="Y379" s="410"/>
      <c r="Z379" s="409"/>
      <c r="AA379" s="409"/>
      <c r="AB379" s="409"/>
      <c r="AC379" s="409"/>
      <c r="AD379" s="409"/>
      <c r="AE379" s="409"/>
      <c r="AF379" s="409"/>
      <c r="AG379" s="409"/>
      <c r="AH379" s="409"/>
      <c r="AI379" s="409"/>
      <c r="AJ379" s="409"/>
      <c r="AK379" s="409"/>
      <c r="AL379" s="409"/>
      <c r="AM379" s="409"/>
      <c r="AN379" s="409"/>
      <c r="AO379" s="409"/>
      <c r="AP379" s="409"/>
      <c r="AR379" s="431"/>
    </row>
    <row r="380" spans="1:44" ht="16.5" hidden="1" thickBot="1">
      <c r="A380" s="452" t="s">
        <v>45</v>
      </c>
      <c r="B380" s="452"/>
      <c r="C380" s="472">
        <f>SUM(C378:C379)</f>
        <v>1312647.9417800801</v>
      </c>
      <c r="D380" s="505"/>
      <c r="E380" s="500"/>
      <c r="F380" s="501">
        <f>F378+F379</f>
        <v>181694.44162241789</v>
      </c>
      <c r="G380" s="505"/>
      <c r="H380" s="500"/>
      <c r="I380" s="501">
        <f>I378+I379</f>
        <v>185939.44162241789</v>
      </c>
      <c r="J380" s="483"/>
      <c r="K380" s="505"/>
      <c r="L380" s="500"/>
      <c r="M380" s="501" t="e">
        <f>M378+M379</f>
        <v>#REF!</v>
      </c>
      <c r="N380" s="501"/>
      <c r="O380" s="505"/>
      <c r="P380" s="500"/>
      <c r="Q380" s="501" t="e">
        <f>Q378+Q379</f>
        <v>#DIV/0!</v>
      </c>
      <c r="R380" s="501"/>
      <c r="S380" s="505"/>
      <c r="T380" s="500"/>
      <c r="U380" s="501" t="e">
        <f>U378+U379</f>
        <v>#DIV/0!</v>
      </c>
      <c r="V380" s="50"/>
      <c r="W380" s="51"/>
      <c r="X380" s="410"/>
      <c r="Y380" s="410"/>
      <c r="Z380" s="409"/>
      <c r="AA380" s="409"/>
      <c r="AB380" s="409"/>
      <c r="AC380" s="409"/>
      <c r="AD380" s="409"/>
      <c r="AE380" s="409"/>
      <c r="AF380" s="409"/>
      <c r="AG380" s="409"/>
      <c r="AH380" s="409"/>
      <c r="AI380" s="409"/>
      <c r="AJ380" s="409"/>
      <c r="AK380" s="409"/>
      <c r="AL380" s="409"/>
      <c r="AM380" s="409"/>
      <c r="AN380" s="409"/>
      <c r="AO380" s="409"/>
      <c r="AP380" s="409"/>
      <c r="AR380" s="431"/>
    </row>
    <row r="381" spans="1:44" hidden="1">
      <c r="A381" s="452"/>
      <c r="B381" s="452"/>
      <c r="C381" s="459"/>
      <c r="D381" s="495"/>
      <c r="E381" s="452"/>
      <c r="F381" s="428"/>
      <c r="G381" s="495"/>
      <c r="H381" s="452"/>
      <c r="I381" s="428" t="s">
        <v>14</v>
      </c>
      <c r="J381" s="428"/>
      <c r="K381" s="495"/>
      <c r="L381" s="452"/>
      <c r="M381" s="428" t="s">
        <v>14</v>
      </c>
      <c r="N381" s="428"/>
      <c r="O381" s="495"/>
      <c r="P381" s="452"/>
      <c r="Q381" s="428" t="s">
        <v>14</v>
      </c>
      <c r="R381" s="428"/>
      <c r="S381" s="495"/>
      <c r="T381" s="452"/>
      <c r="U381" s="428" t="s">
        <v>14</v>
      </c>
      <c r="V381" s="409"/>
      <c r="W381" s="410"/>
      <c r="X381" s="410"/>
      <c r="Y381" s="410"/>
      <c r="Z381" s="409"/>
      <c r="AA381" s="409"/>
      <c r="AB381" s="409"/>
      <c r="AC381" s="409"/>
      <c r="AD381" s="409"/>
      <c r="AE381" s="409"/>
      <c r="AF381" s="409"/>
      <c r="AG381" s="409"/>
      <c r="AH381" s="409"/>
      <c r="AI381" s="409"/>
      <c r="AJ381" s="409"/>
      <c r="AK381" s="409"/>
      <c r="AL381" s="409"/>
      <c r="AM381" s="409"/>
      <c r="AN381" s="409"/>
      <c r="AO381" s="409"/>
      <c r="AP381" s="409"/>
      <c r="AR381" s="431"/>
    </row>
    <row r="382" spans="1:44" hidden="1">
      <c r="A382" s="458" t="s">
        <v>85</v>
      </c>
      <c r="B382" s="452"/>
      <c r="C382" s="452"/>
      <c r="D382" s="428"/>
      <c r="E382" s="452"/>
      <c r="F382" s="452"/>
      <c r="G382" s="428"/>
      <c r="H382" s="452"/>
      <c r="I382" s="452"/>
      <c r="J382" s="452"/>
      <c r="K382" s="428"/>
      <c r="L382" s="452"/>
      <c r="M382" s="452"/>
      <c r="N382" s="452"/>
      <c r="O382" s="428"/>
      <c r="P382" s="452"/>
      <c r="Q382" s="452"/>
      <c r="R382" s="452"/>
      <c r="S382" s="428"/>
      <c r="T382" s="452"/>
      <c r="U382" s="452"/>
      <c r="V382" s="409"/>
      <c r="W382" s="410"/>
      <c r="X382" s="410"/>
      <c r="Y382" s="410"/>
      <c r="Z382" s="409"/>
      <c r="AA382" s="409"/>
      <c r="AB382" s="409"/>
      <c r="AC382" s="409"/>
      <c r="AD382" s="409"/>
      <c r="AE382" s="409"/>
      <c r="AF382" s="409"/>
      <c r="AG382" s="409"/>
      <c r="AH382" s="409"/>
      <c r="AI382" s="409"/>
      <c r="AJ382" s="409"/>
      <c r="AK382" s="409"/>
      <c r="AL382" s="409"/>
      <c r="AM382" s="409"/>
      <c r="AN382" s="409"/>
      <c r="AO382" s="409"/>
      <c r="AP382" s="409"/>
      <c r="AR382" s="431"/>
    </row>
    <row r="383" spans="1:44" hidden="1">
      <c r="A383" s="452" t="s">
        <v>82</v>
      </c>
      <c r="B383" s="452"/>
      <c r="C383" s="452"/>
      <c r="D383" s="428"/>
      <c r="E383" s="452"/>
      <c r="F383" s="452"/>
      <c r="G383" s="428"/>
      <c r="H383" s="452"/>
      <c r="I383" s="452"/>
      <c r="J383" s="452"/>
      <c r="K383" s="428"/>
      <c r="L383" s="452"/>
      <c r="M383" s="452"/>
      <c r="N383" s="452"/>
      <c r="O383" s="428"/>
      <c r="P383" s="452"/>
      <c r="Q383" s="452"/>
      <c r="R383" s="452"/>
      <c r="S383" s="428"/>
      <c r="T383" s="452"/>
      <c r="U383" s="452"/>
      <c r="V383" s="409"/>
      <c r="W383" s="410"/>
      <c r="X383" s="410"/>
      <c r="Y383" s="410"/>
      <c r="Z383" s="409"/>
      <c r="AA383" s="409"/>
      <c r="AB383" s="409"/>
      <c r="AC383" s="409"/>
      <c r="AD383" s="409"/>
      <c r="AE383" s="409"/>
      <c r="AF383" s="409"/>
      <c r="AG383" s="409"/>
      <c r="AH383" s="409"/>
      <c r="AI383" s="409"/>
      <c r="AJ383" s="409"/>
      <c r="AK383" s="409"/>
      <c r="AL383" s="409"/>
      <c r="AM383" s="409"/>
      <c r="AN383" s="409"/>
      <c r="AO383" s="409"/>
      <c r="AP383" s="409"/>
      <c r="AR383" s="431"/>
    </row>
    <row r="384" spans="1:44" hidden="1">
      <c r="A384" s="452"/>
      <c r="B384" s="452"/>
      <c r="C384" s="452"/>
      <c r="D384" s="428"/>
      <c r="E384" s="452"/>
      <c r="F384" s="452"/>
      <c r="G384" s="428"/>
      <c r="H384" s="452"/>
      <c r="I384" s="452"/>
      <c r="J384" s="452"/>
      <c r="K384" s="428"/>
      <c r="L384" s="452"/>
      <c r="M384" s="452"/>
      <c r="N384" s="452"/>
      <c r="O384" s="428"/>
      <c r="P384" s="452"/>
      <c r="Q384" s="452"/>
      <c r="R384" s="452"/>
      <c r="S384" s="428"/>
      <c r="T384" s="452"/>
      <c r="U384" s="452"/>
      <c r="V384" s="409"/>
      <c r="W384" s="410"/>
      <c r="X384" s="410"/>
      <c r="Y384" s="410"/>
      <c r="Z384" s="409"/>
      <c r="AA384" s="409"/>
      <c r="AB384" s="409"/>
      <c r="AC384" s="409"/>
      <c r="AD384" s="409"/>
      <c r="AE384" s="409"/>
      <c r="AF384" s="409"/>
      <c r="AG384" s="409"/>
      <c r="AH384" s="409"/>
      <c r="AI384" s="409"/>
      <c r="AJ384" s="409"/>
      <c r="AK384" s="409"/>
      <c r="AL384" s="409"/>
      <c r="AM384" s="409"/>
      <c r="AN384" s="409"/>
      <c r="AO384" s="409"/>
      <c r="AP384" s="409"/>
      <c r="AR384" s="431"/>
    </row>
    <row r="385" spans="1:44" hidden="1">
      <c r="A385" s="452" t="s">
        <v>59</v>
      </c>
      <c r="B385" s="452"/>
      <c r="C385" s="480"/>
      <c r="D385" s="428"/>
      <c r="E385" s="452"/>
      <c r="F385" s="452"/>
      <c r="G385" s="428"/>
      <c r="H385" s="452"/>
      <c r="I385" s="452"/>
      <c r="J385" s="452"/>
      <c r="K385" s="428"/>
      <c r="L385" s="452"/>
      <c r="M385" s="452"/>
      <c r="N385" s="452"/>
      <c r="O385" s="428"/>
      <c r="P385" s="452"/>
      <c r="Q385" s="452"/>
      <c r="R385" s="452"/>
      <c r="S385" s="428"/>
      <c r="T385" s="452"/>
      <c r="U385" s="452"/>
      <c r="V385" s="409"/>
      <c r="W385" s="410"/>
      <c r="X385" s="410"/>
      <c r="Y385" s="410"/>
      <c r="Z385" s="409"/>
      <c r="AA385" s="409"/>
      <c r="AB385" s="409"/>
      <c r="AC385" s="409"/>
      <c r="AD385" s="409"/>
      <c r="AE385" s="409"/>
      <c r="AF385" s="409"/>
      <c r="AG385" s="409"/>
      <c r="AH385" s="409"/>
      <c r="AI385" s="409"/>
      <c r="AJ385" s="409"/>
      <c r="AK385" s="409"/>
      <c r="AL385" s="409"/>
      <c r="AM385" s="409"/>
      <c r="AN385" s="409"/>
      <c r="AO385" s="409"/>
      <c r="AP385" s="409"/>
      <c r="AR385" s="431"/>
    </row>
    <row r="386" spans="1:44" hidden="1">
      <c r="A386" s="452" t="s">
        <v>86</v>
      </c>
      <c r="B386" s="452"/>
      <c r="C386" s="480">
        <f>'[7]Rate Design Work eff 10-14-16'!C385</f>
        <v>3983.5574873188079</v>
      </c>
      <c r="D386" s="463">
        <f>'[7]Rate Design Work eff 9-15-17'!D385</f>
        <v>9.76</v>
      </c>
      <c r="E386" s="482"/>
      <c r="F386" s="428">
        <f>ROUND(D386*$C386,0)</f>
        <v>38880</v>
      </c>
      <c r="G386" s="463">
        <f>$G$173</f>
        <v>9.99</v>
      </c>
      <c r="H386" s="482"/>
      <c r="I386" s="428">
        <f>ROUND(G386*$C386,0)</f>
        <v>39796</v>
      </c>
      <c r="J386" s="428"/>
      <c r="K386" s="463">
        <f>$K$173</f>
        <v>9.76</v>
      </c>
      <c r="L386" s="482"/>
      <c r="M386" s="428">
        <f>ROUND(K386*$C386,0)</f>
        <v>38880</v>
      </c>
      <c r="N386" s="428"/>
      <c r="O386" s="463" t="str">
        <f>$O$173</f>
        <v xml:space="preserve"> </v>
      </c>
      <c r="P386" s="482"/>
      <c r="Q386" s="428">
        <f>ROUND(O386*$C386,0)</f>
        <v>0</v>
      </c>
      <c r="R386" s="428"/>
      <c r="S386" s="463" t="str">
        <f>$S$173</f>
        <v xml:space="preserve"> </v>
      </c>
      <c r="T386" s="482"/>
      <c r="U386" s="428">
        <f>ROUND(S386*$C386,0)</f>
        <v>0</v>
      </c>
      <c r="V386" s="409"/>
      <c r="W386" s="410"/>
      <c r="X386" s="410"/>
      <c r="Y386" s="410"/>
      <c r="Z386" s="409"/>
      <c r="AA386" s="409"/>
      <c r="AB386" s="409"/>
      <c r="AC386" s="409"/>
      <c r="AD386" s="409"/>
      <c r="AE386" s="409"/>
      <c r="AF386" s="409"/>
      <c r="AG386" s="409"/>
      <c r="AH386" s="409"/>
      <c r="AI386" s="409"/>
      <c r="AJ386" s="409"/>
      <c r="AK386" s="409"/>
      <c r="AL386" s="409"/>
      <c r="AM386" s="409"/>
      <c r="AN386" s="409"/>
      <c r="AO386" s="409"/>
      <c r="AP386" s="409"/>
      <c r="AR386" s="431"/>
    </row>
    <row r="387" spans="1:44" hidden="1">
      <c r="A387" s="452" t="s">
        <v>57</v>
      </c>
      <c r="B387" s="452"/>
      <c r="C387" s="480">
        <f>'[7]Rate Design Work eff 10-14-16'!C386</f>
        <v>0</v>
      </c>
      <c r="D387" s="463">
        <f>'[7]Rate Design Work eff 9-15-17'!D386</f>
        <v>14.54</v>
      </c>
      <c r="E387" s="484"/>
      <c r="F387" s="428">
        <f t="shared" ref="F387:F388" si="82">ROUND(D387*$C387,0)</f>
        <v>0</v>
      </c>
      <c r="G387" s="463">
        <f>$G$174</f>
        <v>14.89</v>
      </c>
      <c r="H387" s="484"/>
      <c r="I387" s="428">
        <f>ROUND(G387*$C387,0)</f>
        <v>0</v>
      </c>
      <c r="J387" s="428"/>
      <c r="K387" s="463">
        <f>$K$174</f>
        <v>14.54</v>
      </c>
      <c r="L387" s="484"/>
      <c r="M387" s="428">
        <f>ROUND(K387*$C387,0)</f>
        <v>0</v>
      </c>
      <c r="N387" s="428"/>
      <c r="O387" s="463" t="str">
        <f>$O$174</f>
        <v xml:space="preserve"> </v>
      </c>
      <c r="P387" s="484"/>
      <c r="Q387" s="428">
        <f>ROUND(O387*$C387,0)</f>
        <v>0</v>
      </c>
      <c r="R387" s="428"/>
      <c r="S387" s="463" t="str">
        <f>$S$174</f>
        <v xml:space="preserve"> </v>
      </c>
      <c r="T387" s="484"/>
      <c r="U387" s="428">
        <f>ROUND(S387*$C387,0)</f>
        <v>0</v>
      </c>
      <c r="V387" s="409"/>
      <c r="W387" s="410"/>
      <c r="X387" s="410"/>
      <c r="Y387" s="410"/>
      <c r="Z387" s="409"/>
      <c r="AA387" s="409"/>
      <c r="AB387" s="409"/>
      <c r="AC387" s="409"/>
      <c r="AD387" s="409"/>
      <c r="AE387" s="409"/>
      <c r="AF387" s="409"/>
      <c r="AG387" s="409"/>
      <c r="AH387" s="409"/>
      <c r="AI387" s="409"/>
      <c r="AJ387" s="409"/>
      <c r="AK387" s="409"/>
      <c r="AL387" s="409"/>
      <c r="AM387" s="409"/>
      <c r="AN387" s="409"/>
      <c r="AO387" s="409"/>
      <c r="AP387" s="409"/>
      <c r="AR387" s="431"/>
    </row>
    <row r="388" spans="1:44" hidden="1">
      <c r="A388" s="452" t="s">
        <v>58</v>
      </c>
      <c r="B388" s="452"/>
      <c r="C388" s="480">
        <f>'[7]Rate Design Work eff 10-14-16'!C387</f>
        <v>0</v>
      </c>
      <c r="D388" s="463">
        <f>'[7]Rate Design Work eff 9-15-17'!D387</f>
        <v>1.02</v>
      </c>
      <c r="E388" s="484"/>
      <c r="F388" s="428">
        <f t="shared" si="82"/>
        <v>0</v>
      </c>
      <c r="G388" s="463">
        <f>$G$175</f>
        <v>1.04</v>
      </c>
      <c r="H388" s="484"/>
      <c r="I388" s="428">
        <f>ROUND(G388*$C388,0)</f>
        <v>0</v>
      </c>
      <c r="J388" s="428"/>
      <c r="K388" s="463">
        <f>$K$175</f>
        <v>1.02</v>
      </c>
      <c r="L388" s="484"/>
      <c r="M388" s="428">
        <f>ROUND(K388*$C388,0)</f>
        <v>0</v>
      </c>
      <c r="N388" s="428"/>
      <c r="O388" s="463" t="str">
        <f>$O$175</f>
        <v xml:space="preserve"> </v>
      </c>
      <c r="P388" s="484"/>
      <c r="Q388" s="428">
        <f>ROUND(O388*$C388,0)</f>
        <v>0</v>
      </c>
      <c r="R388" s="428"/>
      <c r="S388" s="463" t="str">
        <f>$S$175</f>
        <v xml:space="preserve"> </v>
      </c>
      <c r="T388" s="484"/>
      <c r="U388" s="428">
        <f>ROUND(S388*$C388,0)</f>
        <v>0</v>
      </c>
      <c r="V388" s="409"/>
      <c r="W388" s="410"/>
      <c r="X388" s="410"/>
      <c r="Y388" s="410"/>
      <c r="Z388" s="409"/>
      <c r="AA388" s="409"/>
      <c r="AB388" s="409"/>
      <c r="AC388" s="409"/>
      <c r="AD388" s="409"/>
      <c r="AE388" s="409"/>
      <c r="AF388" s="409"/>
      <c r="AG388" s="409"/>
      <c r="AH388" s="409"/>
      <c r="AI388" s="409"/>
      <c r="AJ388" s="409"/>
      <c r="AK388" s="409"/>
      <c r="AL388" s="409"/>
      <c r="AM388" s="409"/>
      <c r="AN388" s="409"/>
      <c r="AO388" s="409"/>
      <c r="AP388" s="409"/>
      <c r="AR388" s="431"/>
    </row>
    <row r="389" spans="1:44" hidden="1">
      <c r="A389" s="452" t="s">
        <v>60</v>
      </c>
      <c r="B389" s="452"/>
      <c r="C389" s="480">
        <f>SUM(C386:C387)</f>
        <v>3983.5574873188079</v>
      </c>
      <c r="D389" s="463"/>
      <c r="E389" s="482"/>
      <c r="F389" s="428"/>
      <c r="G389" s="463"/>
      <c r="H389" s="482"/>
      <c r="I389" s="428"/>
      <c r="J389" s="428"/>
      <c r="K389" s="463"/>
      <c r="L389" s="482"/>
      <c r="M389" s="428"/>
      <c r="N389" s="428"/>
      <c r="O389" s="463"/>
      <c r="P389" s="482"/>
      <c r="Q389" s="428"/>
      <c r="R389" s="428"/>
      <c r="S389" s="463"/>
      <c r="T389" s="482"/>
      <c r="U389" s="428"/>
      <c r="V389" s="409"/>
      <c r="W389" s="410"/>
      <c r="X389" s="410"/>
      <c r="Y389" s="410"/>
      <c r="Z389" s="409"/>
      <c r="AA389" s="409"/>
      <c r="AB389" s="409"/>
      <c r="AC389" s="409"/>
      <c r="AD389" s="409"/>
      <c r="AE389" s="409"/>
      <c r="AF389" s="409"/>
      <c r="AG389" s="409"/>
      <c r="AH389" s="409"/>
      <c r="AI389" s="409"/>
      <c r="AJ389" s="409"/>
      <c r="AK389" s="409"/>
      <c r="AL389" s="409"/>
      <c r="AM389" s="409"/>
      <c r="AN389" s="409"/>
      <c r="AO389" s="409"/>
      <c r="AP389" s="409"/>
      <c r="AR389" s="431"/>
    </row>
    <row r="390" spans="1:44" hidden="1">
      <c r="A390" s="452" t="s">
        <v>17</v>
      </c>
      <c r="B390" s="452"/>
      <c r="C390" s="480">
        <f>'[7]Rate Design Work eff 10-14-16'!C389</f>
        <v>1401.1000000000033</v>
      </c>
      <c r="D390" s="463"/>
      <c r="E390" s="482"/>
      <c r="F390" s="428"/>
      <c r="G390" s="463"/>
      <c r="H390" s="482"/>
      <c r="I390" s="428"/>
      <c r="J390" s="428"/>
      <c r="K390" s="463"/>
      <c r="L390" s="482"/>
      <c r="M390" s="428"/>
      <c r="N390" s="428"/>
      <c r="O390" s="463"/>
      <c r="P390" s="482"/>
      <c r="Q390" s="428"/>
      <c r="R390" s="428"/>
      <c r="S390" s="463"/>
      <c r="T390" s="482"/>
      <c r="U390" s="428"/>
      <c r="V390" s="409"/>
      <c r="W390" s="410"/>
      <c r="X390" s="410"/>
      <c r="Y390" s="410"/>
      <c r="Z390" s="409"/>
      <c r="AA390" s="409"/>
      <c r="AB390" s="409"/>
      <c r="AC390" s="409"/>
      <c r="AD390" s="409"/>
      <c r="AE390" s="409"/>
      <c r="AF390" s="409"/>
      <c r="AG390" s="409"/>
      <c r="AH390" s="409"/>
      <c r="AI390" s="409"/>
      <c r="AJ390" s="409"/>
      <c r="AK390" s="409"/>
      <c r="AL390" s="409"/>
      <c r="AM390" s="409"/>
      <c r="AN390" s="409"/>
      <c r="AO390" s="409"/>
      <c r="AP390" s="409"/>
      <c r="AR390" s="431"/>
    </row>
    <row r="391" spans="1:44" hidden="1">
      <c r="A391" s="452" t="s">
        <v>61</v>
      </c>
      <c r="B391" s="452"/>
      <c r="C391" s="480">
        <f>'[7]Rate Design Work eff 10-14-16'!C390</f>
        <v>0</v>
      </c>
      <c r="D391" s="495">
        <f>'[7]Rate Design Work eff 9-15-17'!D390</f>
        <v>3.7</v>
      </c>
      <c r="E391" s="482"/>
      <c r="F391" s="428">
        <f>ROUND(D391*C391,0)</f>
        <v>0</v>
      </c>
      <c r="G391" s="495">
        <f>$G$178</f>
        <v>3.8</v>
      </c>
      <c r="H391" s="482"/>
      <c r="I391" s="428">
        <f>ROUND(G391*$C391,0)</f>
        <v>0</v>
      </c>
      <c r="J391" s="428"/>
      <c r="K391" s="495" t="e">
        <f>$K$178</f>
        <v>#REF!</v>
      </c>
      <c r="L391" s="482"/>
      <c r="M391" s="428" t="e">
        <f>ROUND(K391*$C391,0)</f>
        <v>#REF!</v>
      </c>
      <c r="N391" s="428"/>
      <c r="O391" s="495" t="e">
        <f>$O$178</f>
        <v>#DIV/0!</v>
      </c>
      <c r="P391" s="482"/>
      <c r="Q391" s="428" t="e">
        <f>ROUND(O391*$C391,0)</f>
        <v>#DIV/0!</v>
      </c>
      <c r="R391" s="428"/>
      <c r="S391" s="495" t="e">
        <f>$S$178</f>
        <v>#DIV/0!</v>
      </c>
      <c r="T391" s="482"/>
      <c r="U391" s="428" t="e">
        <f>ROUND(S391*$C391,0)</f>
        <v>#DIV/0!</v>
      </c>
      <c r="V391" s="409"/>
      <c r="W391" s="410"/>
      <c r="X391" s="410"/>
      <c r="Y391" s="410"/>
      <c r="Z391" s="409"/>
      <c r="AA391" s="409"/>
      <c r="AB391" s="409"/>
      <c r="AC391" s="409"/>
      <c r="AD391" s="409"/>
      <c r="AE391" s="409"/>
      <c r="AF391" s="409"/>
      <c r="AG391" s="409"/>
      <c r="AH391" s="409"/>
      <c r="AI391" s="409"/>
      <c r="AJ391" s="409"/>
      <c r="AK391" s="409"/>
      <c r="AL391" s="409"/>
      <c r="AM391" s="409"/>
      <c r="AN391" s="409"/>
      <c r="AO391" s="409"/>
      <c r="AP391" s="409"/>
      <c r="AR391" s="431"/>
    </row>
    <row r="392" spans="1:44" hidden="1">
      <c r="A392" s="452" t="s">
        <v>62</v>
      </c>
      <c r="B392" s="452"/>
      <c r="C392" s="480">
        <f>'[7]Rate Design Work eff 10-14-16'!C391</f>
        <v>1205594.7942953119</v>
      </c>
      <c r="D392" s="464">
        <f>'[7]Rate Design Work eff 9-15-17'!D391</f>
        <v>10.628</v>
      </c>
      <c r="E392" s="482" t="s">
        <v>15</v>
      </c>
      <c r="F392" s="428">
        <f>ROUND(D392*C392/100,0)</f>
        <v>128131</v>
      </c>
      <c r="G392" s="464">
        <f>$G$179</f>
        <v>10.878</v>
      </c>
      <c r="H392" s="482" t="s">
        <v>15</v>
      </c>
      <c r="I392" s="428">
        <f>ROUND(G392*$C392/100,0)</f>
        <v>131145</v>
      </c>
      <c r="J392" s="428"/>
      <c r="K392" s="464" t="e">
        <f>$K$179</f>
        <v>#REF!</v>
      </c>
      <c r="L392" s="482" t="s">
        <v>15</v>
      </c>
      <c r="M392" s="428" t="e">
        <f>ROUND(K392*$C392/100,0)</f>
        <v>#REF!</v>
      </c>
      <c r="N392" s="428"/>
      <c r="O392" s="464" t="e">
        <f>$O$179</f>
        <v>#DIV/0!</v>
      </c>
      <c r="P392" s="482" t="s">
        <v>15</v>
      </c>
      <c r="Q392" s="428" t="e">
        <f>ROUND(O392*$C392/100,0)</f>
        <v>#DIV/0!</v>
      </c>
      <c r="R392" s="428"/>
      <c r="S392" s="464" t="e">
        <f>$S$179</f>
        <v>#DIV/0!</v>
      </c>
      <c r="T392" s="482" t="s">
        <v>15</v>
      </c>
      <c r="U392" s="428" t="e">
        <f>ROUND(S392*$C392/100,0)</f>
        <v>#DIV/0!</v>
      </c>
      <c r="V392" s="409"/>
      <c r="W392" s="410"/>
      <c r="X392" s="410"/>
      <c r="Y392" s="410"/>
      <c r="Z392" s="409"/>
      <c r="AA392" s="409"/>
      <c r="AB392" s="409"/>
      <c r="AC392" s="409"/>
      <c r="AD392" s="409"/>
      <c r="AE392" s="409"/>
      <c r="AF392" s="409"/>
      <c r="AG392" s="409"/>
      <c r="AH392" s="409"/>
      <c r="AI392" s="409"/>
      <c r="AJ392" s="409"/>
      <c r="AK392" s="409"/>
      <c r="AL392" s="409"/>
      <c r="AM392" s="409"/>
      <c r="AN392" s="409"/>
      <c r="AO392" s="409"/>
      <c r="AP392" s="409"/>
      <c r="AR392" s="431"/>
    </row>
    <row r="393" spans="1:44" hidden="1">
      <c r="A393" s="452" t="s">
        <v>63</v>
      </c>
      <c r="B393" s="459"/>
      <c r="C393" s="480">
        <f>'[7]Rate Design Work eff 10-14-16'!C392</f>
        <v>64875</v>
      </c>
      <c r="D393" s="464">
        <f>'[7]Rate Design Work eff 9-15-17'!D392</f>
        <v>7.3410000000000002</v>
      </c>
      <c r="E393" s="482" t="s">
        <v>15</v>
      </c>
      <c r="F393" s="428">
        <f>ROUND(D393*C393/100,0)</f>
        <v>4762</v>
      </c>
      <c r="G393" s="464">
        <f>$G$180</f>
        <v>7.5140000000000002</v>
      </c>
      <c r="H393" s="482" t="s">
        <v>15</v>
      </c>
      <c r="I393" s="428">
        <f>ROUND(G393*$C393/100,0)</f>
        <v>4875</v>
      </c>
      <c r="J393" s="428"/>
      <c r="K393" s="464" t="e">
        <f>$K$180</f>
        <v>#REF!</v>
      </c>
      <c r="L393" s="482" t="s">
        <v>15</v>
      </c>
      <c r="M393" s="428" t="e">
        <f>ROUND(K393*$C393/100,0)</f>
        <v>#REF!</v>
      </c>
      <c r="N393" s="428"/>
      <c r="O393" s="464" t="e">
        <f>$O$180</f>
        <v>#DIV/0!</v>
      </c>
      <c r="P393" s="482" t="s">
        <v>15</v>
      </c>
      <c r="Q393" s="428" t="e">
        <f>ROUND(O393*$C393/100,0)</f>
        <v>#DIV/0!</v>
      </c>
      <c r="R393" s="428"/>
      <c r="S393" s="464" t="e">
        <f>$S$180</f>
        <v>#DIV/0!</v>
      </c>
      <c r="T393" s="482" t="s">
        <v>15</v>
      </c>
      <c r="U393" s="428" t="e">
        <f>ROUND(S393*$C393/100,0)</f>
        <v>#DIV/0!</v>
      </c>
      <c r="V393" s="409"/>
      <c r="W393" s="410"/>
      <c r="X393" s="410"/>
      <c r="Y393" s="410"/>
      <c r="Z393" s="409"/>
      <c r="AA393" s="409"/>
      <c r="AB393" s="409"/>
      <c r="AC393" s="409"/>
      <c r="AD393" s="409"/>
      <c r="AE393" s="409"/>
      <c r="AF393" s="409"/>
      <c r="AG393" s="409"/>
      <c r="AH393" s="409"/>
      <c r="AI393" s="409"/>
      <c r="AJ393" s="409"/>
      <c r="AK393" s="409"/>
      <c r="AL393" s="409"/>
      <c r="AM393" s="409"/>
      <c r="AN393" s="409"/>
      <c r="AO393" s="409"/>
      <c r="AP393" s="409"/>
      <c r="AR393" s="431"/>
    </row>
    <row r="394" spans="1:44" hidden="1">
      <c r="A394" s="452" t="s">
        <v>64</v>
      </c>
      <c r="B394" s="452"/>
      <c r="C394" s="480">
        <f>'[7]Rate Design Work eff 10-14-16'!C393</f>
        <v>0</v>
      </c>
      <c r="D394" s="464">
        <f>'[7]Rate Design Work eff 9-15-17'!D393</f>
        <v>6.3240000000000007</v>
      </c>
      <c r="E394" s="482" t="s">
        <v>15</v>
      </c>
      <c r="F394" s="428">
        <f>ROUND(D394*C394/100,0)</f>
        <v>0</v>
      </c>
      <c r="G394" s="464">
        <f>$G$181</f>
        <v>6.4720000000000004</v>
      </c>
      <c r="H394" s="482" t="s">
        <v>15</v>
      </c>
      <c r="I394" s="428">
        <f>ROUND(G394*$C394/100,0)</f>
        <v>0</v>
      </c>
      <c r="J394" s="428"/>
      <c r="K394" s="464" t="e">
        <f>$K$181</f>
        <v>#REF!</v>
      </c>
      <c r="L394" s="482" t="s">
        <v>15</v>
      </c>
      <c r="M394" s="428" t="e">
        <f>ROUND(K394*$C394/100,0)</f>
        <v>#REF!</v>
      </c>
      <c r="N394" s="428"/>
      <c r="O394" s="464" t="e">
        <f>$O$181</f>
        <v>#DIV/0!</v>
      </c>
      <c r="P394" s="482" t="s">
        <v>15</v>
      </c>
      <c r="Q394" s="428" t="e">
        <f>ROUND(O394*$C394/100,0)</f>
        <v>#DIV/0!</v>
      </c>
      <c r="R394" s="428"/>
      <c r="S394" s="464" t="e">
        <f>$S$181</f>
        <v>#DIV/0!</v>
      </c>
      <c r="T394" s="482" t="s">
        <v>15</v>
      </c>
      <c r="U394" s="428" t="e">
        <f>ROUND(S394*$C394/100,0)</f>
        <v>#DIV/0!</v>
      </c>
      <c r="V394" s="409"/>
      <c r="W394" s="410"/>
      <c r="X394" s="410"/>
      <c r="Y394" s="410"/>
      <c r="Z394" s="409"/>
      <c r="AA394" s="409"/>
      <c r="AB394" s="409"/>
      <c r="AC394" s="409"/>
      <c r="AD394" s="409"/>
      <c r="AE394" s="409"/>
      <c r="AF394" s="409"/>
      <c r="AG394" s="409"/>
      <c r="AH394" s="409"/>
      <c r="AI394" s="409"/>
      <c r="AJ394" s="409"/>
      <c r="AK394" s="409"/>
      <c r="AL394" s="409"/>
      <c r="AM394" s="409"/>
      <c r="AN394" s="409"/>
      <c r="AO394" s="409"/>
      <c r="AP394" s="409"/>
      <c r="AR394" s="431"/>
    </row>
    <row r="395" spans="1:44" hidden="1">
      <c r="A395" s="452" t="s">
        <v>65</v>
      </c>
      <c r="B395" s="452"/>
      <c r="C395" s="480">
        <f>'[7]Rate Design Work eff 10-14-16'!C394</f>
        <v>0</v>
      </c>
      <c r="D395" s="488">
        <f>'[7]Rate Design Work eff 9-15-17'!D394</f>
        <v>57</v>
      </c>
      <c r="E395" s="482" t="s">
        <v>15</v>
      </c>
      <c r="F395" s="428">
        <f>ROUND(D395*C395/100,0)</f>
        <v>0</v>
      </c>
      <c r="G395" s="488">
        <f>$G$182</f>
        <v>58</v>
      </c>
      <c r="H395" s="482" t="s">
        <v>15</v>
      </c>
      <c r="I395" s="428">
        <f>ROUND(G395*$C395/100,0)</f>
        <v>0</v>
      </c>
      <c r="J395" s="428"/>
      <c r="K395" s="488" t="str">
        <f>$K$182</f>
        <v xml:space="preserve"> </v>
      </c>
      <c r="L395" s="482" t="s">
        <v>15</v>
      </c>
      <c r="M395" s="428">
        <f>ROUND(K395*$C395/100,0)</f>
        <v>0</v>
      </c>
      <c r="N395" s="428"/>
      <c r="O395" s="488" t="e">
        <f>$O$182</f>
        <v>#DIV/0!</v>
      </c>
      <c r="P395" s="482" t="s">
        <v>15</v>
      </c>
      <c r="Q395" s="428" t="e">
        <f>ROUND(O395*$C395/100,0)</f>
        <v>#DIV/0!</v>
      </c>
      <c r="R395" s="428"/>
      <c r="S395" s="488" t="e">
        <f>$S$182</f>
        <v>#DIV/0!</v>
      </c>
      <c r="T395" s="482" t="s">
        <v>15</v>
      </c>
      <c r="U395" s="428" t="e">
        <f>ROUND(S395*$C395/100,0)</f>
        <v>#DIV/0!</v>
      </c>
      <c r="V395" s="409"/>
      <c r="W395" s="410"/>
      <c r="X395" s="410"/>
      <c r="Y395" s="410"/>
      <c r="Z395" s="409"/>
      <c r="AA395" s="409"/>
      <c r="AB395" s="409"/>
      <c r="AC395" s="409"/>
      <c r="AD395" s="409"/>
      <c r="AE395" s="409"/>
      <c r="AF395" s="409"/>
      <c r="AG395" s="409"/>
      <c r="AH395" s="409"/>
      <c r="AI395" s="409"/>
      <c r="AJ395" s="409"/>
      <c r="AK395" s="409"/>
      <c r="AL395" s="409"/>
      <c r="AM395" s="409"/>
      <c r="AN395" s="409"/>
      <c r="AO395" s="409"/>
      <c r="AP395" s="409"/>
      <c r="AR395" s="431"/>
    </row>
    <row r="396" spans="1:44" s="26" customFormat="1" hidden="1">
      <c r="A396" s="25" t="s">
        <v>66</v>
      </c>
      <c r="C396" s="27">
        <f>C392</f>
        <v>1205594.7942953119</v>
      </c>
      <c r="D396" s="24">
        <f>'[7]Rate Design Work eff 9-15-17'!D395</f>
        <v>0</v>
      </c>
      <c r="E396" s="28"/>
      <c r="F396" s="29"/>
      <c r="G396" s="30">
        <f>G183</f>
        <v>0</v>
      </c>
      <c r="H396" s="114" t="s">
        <v>15</v>
      </c>
      <c r="I396" s="29">
        <f t="shared" ref="I396:I398" si="83">ROUND(G396*$C396/100,0)</f>
        <v>0</v>
      </c>
      <c r="J396" s="29"/>
      <c r="K396" s="30" t="str">
        <f>K183</f>
        <v xml:space="preserve"> </v>
      </c>
      <c r="L396" s="114" t="s">
        <v>15</v>
      </c>
      <c r="M396" s="29">
        <f t="shared" ref="M396:M398" si="84">ROUND(K396*$C396/100,0)</f>
        <v>0</v>
      </c>
      <c r="N396" s="29"/>
      <c r="O396" s="30" t="str">
        <f>O183</f>
        <v xml:space="preserve"> </v>
      </c>
      <c r="P396" s="114" t="s">
        <v>15</v>
      </c>
      <c r="Q396" s="29">
        <f t="shared" ref="Q396:Q398" si="85">ROUND(O396*$C396/100,0)</f>
        <v>0</v>
      </c>
      <c r="R396" s="29"/>
      <c r="S396" s="30">
        <f>S183</f>
        <v>0</v>
      </c>
      <c r="T396" s="114" t="s">
        <v>15</v>
      </c>
      <c r="U396" s="29">
        <f t="shared" ref="U396:U398" si="86">ROUND(S396*$C396/100,0)</f>
        <v>0</v>
      </c>
      <c r="W396" s="22"/>
      <c r="Z396" s="33"/>
      <c r="AA396" s="33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R396" s="32"/>
    </row>
    <row r="397" spans="1:44" s="26" customFormat="1" hidden="1">
      <c r="A397" s="25" t="s">
        <v>67</v>
      </c>
      <c r="C397" s="27">
        <f>C393</f>
        <v>64875</v>
      </c>
      <c r="D397" s="24">
        <f>'[7]Rate Design Work eff 9-15-17'!D396</f>
        <v>0</v>
      </c>
      <c r="E397" s="28"/>
      <c r="F397" s="29"/>
      <c r="G397" s="30">
        <f>G184</f>
        <v>0</v>
      </c>
      <c r="H397" s="114" t="s">
        <v>15</v>
      </c>
      <c r="I397" s="29">
        <f t="shared" si="83"/>
        <v>0</v>
      </c>
      <c r="J397" s="29"/>
      <c r="K397" s="30" t="str">
        <f>K184</f>
        <v xml:space="preserve"> </v>
      </c>
      <c r="L397" s="114" t="s">
        <v>15</v>
      </c>
      <c r="M397" s="29">
        <f t="shared" si="84"/>
        <v>0</v>
      </c>
      <c r="N397" s="29"/>
      <c r="O397" s="30" t="str">
        <f>O184</f>
        <v xml:space="preserve"> </v>
      </c>
      <c r="P397" s="114" t="s">
        <v>15</v>
      </c>
      <c r="Q397" s="29">
        <f t="shared" si="85"/>
        <v>0</v>
      </c>
      <c r="R397" s="29"/>
      <c r="S397" s="30">
        <f>S184</f>
        <v>0</v>
      </c>
      <c r="T397" s="114" t="s">
        <v>15</v>
      </c>
      <c r="U397" s="29">
        <f t="shared" si="86"/>
        <v>0</v>
      </c>
      <c r="W397" s="22"/>
      <c r="Z397" s="33"/>
      <c r="AA397" s="33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R397" s="32"/>
    </row>
    <row r="398" spans="1:44" s="26" customFormat="1" hidden="1">
      <c r="A398" s="25" t="s">
        <v>68</v>
      </c>
      <c r="C398" s="27">
        <f>C394</f>
        <v>0</v>
      </c>
      <c r="D398" s="24">
        <f>'[7]Rate Design Work eff 9-15-17'!D397</f>
        <v>0</v>
      </c>
      <c r="E398" s="28"/>
      <c r="F398" s="29"/>
      <c r="G398" s="30">
        <f>G185</f>
        <v>0</v>
      </c>
      <c r="H398" s="114" t="s">
        <v>15</v>
      </c>
      <c r="I398" s="29">
        <f t="shared" si="83"/>
        <v>0</v>
      </c>
      <c r="J398" s="29"/>
      <c r="K398" s="30" t="str">
        <f>K185</f>
        <v xml:space="preserve"> </v>
      </c>
      <c r="L398" s="114" t="s">
        <v>15</v>
      </c>
      <c r="M398" s="29">
        <f t="shared" si="84"/>
        <v>0</v>
      </c>
      <c r="N398" s="29"/>
      <c r="O398" s="30" t="str">
        <f>O185</f>
        <v xml:space="preserve"> </v>
      </c>
      <c r="P398" s="114" t="s">
        <v>15</v>
      </c>
      <c r="Q398" s="29">
        <f t="shared" si="85"/>
        <v>0</v>
      </c>
      <c r="R398" s="29"/>
      <c r="S398" s="30">
        <f>S185</f>
        <v>0</v>
      </c>
      <c r="T398" s="114" t="s">
        <v>15</v>
      </c>
      <c r="U398" s="29">
        <f t="shared" si="86"/>
        <v>0</v>
      </c>
      <c r="W398" s="22"/>
      <c r="Z398" s="33"/>
      <c r="AA398" s="33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R398" s="32"/>
    </row>
    <row r="399" spans="1:44" hidden="1">
      <c r="A399" s="489" t="s">
        <v>72</v>
      </c>
      <c r="B399" s="452"/>
      <c r="C399" s="480"/>
      <c r="D399" s="490">
        <f>'[7]Rate Design Work eff 9-15-17'!D398</f>
        <v>-0.01</v>
      </c>
      <c r="E399" s="482"/>
      <c r="F399" s="428"/>
      <c r="G399" s="490">
        <v>-0.01</v>
      </c>
      <c r="H399" s="482"/>
      <c r="I399" s="428"/>
      <c r="J399" s="428"/>
      <c r="K399" s="490">
        <v>-0.01</v>
      </c>
      <c r="L399" s="482"/>
      <c r="M399" s="428"/>
      <c r="N399" s="428"/>
      <c r="O399" s="490">
        <v>-0.01</v>
      </c>
      <c r="P399" s="482"/>
      <c r="Q399" s="428"/>
      <c r="R399" s="428"/>
      <c r="S399" s="490">
        <v>-0.01</v>
      </c>
      <c r="T399" s="482"/>
      <c r="U399" s="428"/>
      <c r="V399" s="409"/>
      <c r="W399" s="410"/>
      <c r="X399" s="410"/>
      <c r="Y399" s="410"/>
      <c r="Z399" s="409"/>
      <c r="AA399" s="409"/>
      <c r="AB399" s="409"/>
      <c r="AC399" s="409"/>
      <c r="AD399" s="409"/>
      <c r="AE399" s="409"/>
      <c r="AF399" s="409"/>
      <c r="AG399" s="409"/>
      <c r="AH399" s="409"/>
      <c r="AI399" s="409"/>
      <c r="AJ399" s="409"/>
      <c r="AK399" s="409"/>
      <c r="AL399" s="409"/>
      <c r="AM399" s="409"/>
      <c r="AN399" s="409"/>
      <c r="AO399" s="409"/>
      <c r="AP399" s="409"/>
      <c r="AR399" s="431"/>
    </row>
    <row r="400" spans="1:44" hidden="1">
      <c r="A400" s="452" t="s">
        <v>56</v>
      </c>
      <c r="B400" s="452"/>
      <c r="C400" s="480">
        <f>'[7]Rate Design Work eff 10-14-16'!C399</f>
        <v>0</v>
      </c>
      <c r="D400" s="491">
        <f>'[7]Rate Design Work eff 9-15-17'!D399</f>
        <v>9.76</v>
      </c>
      <c r="E400" s="492"/>
      <c r="F400" s="428">
        <f>-ROUND(D400*$C400/100,0)</f>
        <v>0</v>
      </c>
      <c r="G400" s="491">
        <f>G386</f>
        <v>9.99</v>
      </c>
      <c r="H400" s="492"/>
      <c r="I400" s="428">
        <f>-ROUND(G400*$C400/100,0)</f>
        <v>0</v>
      </c>
      <c r="J400" s="428"/>
      <c r="K400" s="491">
        <f>K386</f>
        <v>9.76</v>
      </c>
      <c r="L400" s="492"/>
      <c r="M400" s="428">
        <f>-ROUND(K400*$C400/100,0)</f>
        <v>0</v>
      </c>
      <c r="N400" s="428"/>
      <c r="O400" s="491" t="str">
        <f>O386</f>
        <v xml:space="preserve"> </v>
      </c>
      <c r="P400" s="492"/>
      <c r="Q400" s="428">
        <f>-ROUND(O400*$C400/100,0)</f>
        <v>0</v>
      </c>
      <c r="R400" s="428"/>
      <c r="S400" s="491" t="str">
        <f>S386</f>
        <v xml:space="preserve"> </v>
      </c>
      <c r="T400" s="492"/>
      <c r="U400" s="428">
        <f>-ROUND(S400*$C400/100,0)</f>
        <v>0</v>
      </c>
      <c r="V400" s="409"/>
      <c r="W400" s="410"/>
      <c r="X400" s="410"/>
      <c r="Y400" s="410"/>
      <c r="Z400" s="409"/>
      <c r="AA400" s="409"/>
      <c r="AB400" s="409"/>
      <c r="AC400" s="409"/>
      <c r="AD400" s="409"/>
      <c r="AE400" s="409"/>
      <c r="AF400" s="409"/>
      <c r="AG400" s="409"/>
      <c r="AH400" s="409"/>
      <c r="AI400" s="409"/>
      <c r="AJ400" s="409"/>
      <c r="AK400" s="409"/>
      <c r="AL400" s="409"/>
      <c r="AM400" s="409"/>
      <c r="AN400" s="409"/>
      <c r="AO400" s="409"/>
      <c r="AP400" s="409"/>
      <c r="AR400" s="431"/>
    </row>
    <row r="401" spans="1:44" hidden="1">
      <c r="A401" s="452" t="s">
        <v>57</v>
      </c>
      <c r="B401" s="452"/>
      <c r="C401" s="480">
        <f>'[7]Rate Design Work eff 10-14-16'!C400</f>
        <v>0</v>
      </c>
      <c r="D401" s="491">
        <f>'[7]Rate Design Work eff 9-15-17'!D400</f>
        <v>14.54</v>
      </c>
      <c r="E401" s="492"/>
      <c r="F401" s="428">
        <f t="shared" ref="F401:F403" si="87">-ROUND(D401*$C401/100,0)</f>
        <v>0</v>
      </c>
      <c r="G401" s="491">
        <f>G387</f>
        <v>14.89</v>
      </c>
      <c r="H401" s="492"/>
      <c r="I401" s="428">
        <f>-ROUND(G401*$C401/100,0)</f>
        <v>0</v>
      </c>
      <c r="J401" s="428"/>
      <c r="K401" s="491">
        <f>K387</f>
        <v>14.54</v>
      </c>
      <c r="L401" s="492"/>
      <c r="M401" s="428">
        <f>-ROUND(K401*$C401/100,0)</f>
        <v>0</v>
      </c>
      <c r="N401" s="428"/>
      <c r="O401" s="491" t="str">
        <f>O387</f>
        <v xml:space="preserve"> </v>
      </c>
      <c r="P401" s="492"/>
      <c r="Q401" s="428">
        <f>-ROUND(O401*$C401/100,0)</f>
        <v>0</v>
      </c>
      <c r="R401" s="428"/>
      <c r="S401" s="491" t="str">
        <f>S387</f>
        <v xml:space="preserve"> </v>
      </c>
      <c r="T401" s="492"/>
      <c r="U401" s="428">
        <f>-ROUND(S401*$C401/100,0)</f>
        <v>0</v>
      </c>
      <c r="V401" s="409"/>
      <c r="W401" s="410"/>
      <c r="X401" s="410"/>
      <c r="Y401" s="410"/>
      <c r="Z401" s="409"/>
      <c r="AA401" s="409"/>
      <c r="AB401" s="409"/>
      <c r="AC401" s="409"/>
      <c r="AD401" s="409"/>
      <c r="AE401" s="409"/>
      <c r="AF401" s="409"/>
      <c r="AG401" s="409"/>
      <c r="AH401" s="409"/>
      <c r="AI401" s="409"/>
      <c r="AJ401" s="409"/>
      <c r="AK401" s="409"/>
      <c r="AL401" s="409"/>
      <c r="AM401" s="409"/>
      <c r="AN401" s="409"/>
      <c r="AO401" s="409"/>
      <c r="AP401" s="409"/>
      <c r="AR401" s="431"/>
    </row>
    <row r="402" spans="1:44" hidden="1">
      <c r="A402" s="452" t="s">
        <v>73</v>
      </c>
      <c r="B402" s="452"/>
      <c r="C402" s="480">
        <f>'[7]Rate Design Work eff 10-14-16'!C401</f>
        <v>0</v>
      </c>
      <c r="D402" s="491">
        <f>'[7]Rate Design Work eff 9-15-17'!D401</f>
        <v>1.02</v>
      </c>
      <c r="E402" s="492"/>
      <c r="F402" s="428">
        <f t="shared" si="87"/>
        <v>0</v>
      </c>
      <c r="G402" s="491">
        <f>G388</f>
        <v>1.04</v>
      </c>
      <c r="H402" s="492"/>
      <c r="I402" s="428">
        <f>-ROUND(G402*$C402/100,0)</f>
        <v>0</v>
      </c>
      <c r="J402" s="428"/>
      <c r="K402" s="491">
        <f>K388</f>
        <v>1.02</v>
      </c>
      <c r="L402" s="492"/>
      <c r="M402" s="428">
        <f>-ROUND(K402*$C402/100,0)</f>
        <v>0</v>
      </c>
      <c r="N402" s="428"/>
      <c r="O402" s="491" t="str">
        <f>O388</f>
        <v xml:space="preserve"> </v>
      </c>
      <c r="P402" s="492"/>
      <c r="Q402" s="428">
        <f>-ROUND(O402*$C402/100,0)</f>
        <v>0</v>
      </c>
      <c r="R402" s="428"/>
      <c r="S402" s="491" t="str">
        <f>S388</f>
        <v xml:space="preserve"> </v>
      </c>
      <c r="T402" s="492"/>
      <c r="U402" s="428">
        <f>-ROUND(S402*$C402/100,0)</f>
        <v>0</v>
      </c>
      <c r="V402" s="409"/>
      <c r="W402" s="410"/>
      <c r="X402" s="410"/>
      <c r="Y402" s="410"/>
      <c r="Z402" s="409"/>
      <c r="AA402" s="409"/>
      <c r="AB402" s="409"/>
      <c r="AC402" s="409"/>
      <c r="AD402" s="409"/>
      <c r="AE402" s="409"/>
      <c r="AF402" s="409"/>
      <c r="AG402" s="409"/>
      <c r="AH402" s="409"/>
      <c r="AI402" s="409"/>
      <c r="AJ402" s="409"/>
      <c r="AK402" s="409"/>
      <c r="AL402" s="409"/>
      <c r="AM402" s="409"/>
      <c r="AN402" s="409"/>
      <c r="AO402" s="409"/>
      <c r="AP402" s="409"/>
      <c r="AR402" s="431"/>
    </row>
    <row r="403" spans="1:44" hidden="1">
      <c r="A403" s="452" t="s">
        <v>74</v>
      </c>
      <c r="B403" s="452"/>
      <c r="C403" s="480">
        <f>'[7]Rate Design Work eff 10-14-16'!C402</f>
        <v>0</v>
      </c>
      <c r="D403" s="491">
        <f>'[7]Rate Design Work eff 9-15-17'!D402</f>
        <v>3.7</v>
      </c>
      <c r="E403" s="482"/>
      <c r="F403" s="428">
        <f t="shared" si="87"/>
        <v>0</v>
      </c>
      <c r="G403" s="491">
        <f>G391</f>
        <v>3.8</v>
      </c>
      <c r="H403" s="482"/>
      <c r="I403" s="428">
        <f>-ROUND(G403*$C403/100,0)</f>
        <v>0</v>
      </c>
      <c r="J403" s="428"/>
      <c r="K403" s="491" t="e">
        <f>K391</f>
        <v>#REF!</v>
      </c>
      <c r="L403" s="482"/>
      <c r="M403" s="428" t="e">
        <f>-ROUND(K403*$C403/100,0)</f>
        <v>#REF!</v>
      </c>
      <c r="N403" s="428"/>
      <c r="O403" s="491" t="e">
        <f>O391</f>
        <v>#DIV/0!</v>
      </c>
      <c r="P403" s="482"/>
      <c r="Q403" s="428" t="e">
        <f>-ROUND(O403*$C403/100,0)</f>
        <v>#DIV/0!</v>
      </c>
      <c r="R403" s="428"/>
      <c r="S403" s="491" t="e">
        <f>S391</f>
        <v>#DIV/0!</v>
      </c>
      <c r="T403" s="482"/>
      <c r="U403" s="428" t="e">
        <f>-ROUND(S403*$C403/100,0)</f>
        <v>#DIV/0!</v>
      </c>
      <c r="V403" s="409"/>
      <c r="W403" s="410"/>
      <c r="X403" s="410"/>
      <c r="Y403" s="410"/>
      <c r="Z403" s="409"/>
      <c r="AA403" s="409"/>
      <c r="AB403" s="409"/>
      <c r="AC403" s="409"/>
      <c r="AD403" s="409"/>
      <c r="AE403" s="409"/>
      <c r="AF403" s="409"/>
      <c r="AG403" s="409"/>
      <c r="AH403" s="409"/>
      <c r="AI403" s="409"/>
      <c r="AJ403" s="409"/>
      <c r="AK403" s="409"/>
      <c r="AL403" s="409"/>
      <c r="AM403" s="409"/>
      <c r="AN403" s="409"/>
      <c r="AO403" s="409"/>
      <c r="AP403" s="409"/>
      <c r="AR403" s="431"/>
    </row>
    <row r="404" spans="1:44" hidden="1">
      <c r="A404" s="452" t="s">
        <v>75</v>
      </c>
      <c r="B404" s="452"/>
      <c r="C404" s="480">
        <f>'[7]Rate Design Work eff 10-14-16'!C403</f>
        <v>0</v>
      </c>
      <c r="D404" s="493">
        <f>'[7]Rate Design Work eff 9-15-17'!D403</f>
        <v>10.628</v>
      </c>
      <c r="E404" s="482" t="s">
        <v>15</v>
      </c>
      <c r="F404" s="428">
        <f>ROUND(D404*$C404/100*D399,0)</f>
        <v>0</v>
      </c>
      <c r="G404" s="493">
        <f>G392</f>
        <v>10.878</v>
      </c>
      <c r="H404" s="482" t="s">
        <v>15</v>
      </c>
      <c r="I404" s="428">
        <f>ROUND(G404*$C404/100*G399,0)</f>
        <v>0</v>
      </c>
      <c r="J404" s="428"/>
      <c r="K404" s="493" t="e">
        <f>K392</f>
        <v>#REF!</v>
      </c>
      <c r="L404" s="482" t="s">
        <v>15</v>
      </c>
      <c r="M404" s="428" t="e">
        <f>ROUND(K404*$C404/100*K399,0)</f>
        <v>#REF!</v>
      </c>
      <c r="N404" s="428"/>
      <c r="O404" s="493" t="e">
        <f>O392</f>
        <v>#DIV/0!</v>
      </c>
      <c r="P404" s="482" t="s">
        <v>15</v>
      </c>
      <c r="Q404" s="428" t="e">
        <f>ROUND(O404*$C404/100*O399,0)</f>
        <v>#DIV/0!</v>
      </c>
      <c r="R404" s="428"/>
      <c r="S404" s="493" t="e">
        <f>S392</f>
        <v>#DIV/0!</v>
      </c>
      <c r="T404" s="482" t="s">
        <v>15</v>
      </c>
      <c r="U404" s="428" t="e">
        <f>ROUND(S404*$C404/100*S399,0)</f>
        <v>#DIV/0!</v>
      </c>
      <c r="V404" s="409"/>
      <c r="W404" s="410"/>
      <c r="X404" s="410"/>
      <c r="Y404" s="410"/>
      <c r="Z404" s="409"/>
      <c r="AA404" s="409"/>
      <c r="AB404" s="409"/>
      <c r="AC404" s="409"/>
      <c r="AD404" s="409"/>
      <c r="AE404" s="409"/>
      <c r="AF404" s="409"/>
      <c r="AG404" s="409"/>
      <c r="AH404" s="409"/>
      <c r="AI404" s="409"/>
      <c r="AJ404" s="409"/>
      <c r="AK404" s="409"/>
      <c r="AL404" s="409"/>
      <c r="AM404" s="409"/>
      <c r="AN404" s="409"/>
      <c r="AO404" s="409"/>
      <c r="AP404" s="409"/>
      <c r="AR404" s="431"/>
    </row>
    <row r="405" spans="1:44" hidden="1">
      <c r="A405" s="452" t="s">
        <v>63</v>
      </c>
      <c r="B405" s="452"/>
      <c r="C405" s="480">
        <f>'[7]Rate Design Work eff 10-14-16'!C404</f>
        <v>0</v>
      </c>
      <c r="D405" s="493">
        <f>'[7]Rate Design Work eff 9-15-17'!D404</f>
        <v>7.3410000000000002</v>
      </c>
      <c r="E405" s="482" t="s">
        <v>15</v>
      </c>
      <c r="F405" s="428">
        <f>ROUND(D405*$C405/100*D399,0)</f>
        <v>0</v>
      </c>
      <c r="G405" s="493">
        <f>G393</f>
        <v>7.5140000000000002</v>
      </c>
      <c r="H405" s="482" t="s">
        <v>15</v>
      </c>
      <c r="I405" s="428">
        <f>ROUND(G405*$C405/100*G399,0)</f>
        <v>0</v>
      </c>
      <c r="J405" s="428"/>
      <c r="K405" s="493" t="e">
        <f>K393</f>
        <v>#REF!</v>
      </c>
      <c r="L405" s="482" t="s">
        <v>15</v>
      </c>
      <c r="M405" s="428" t="e">
        <f>ROUND(K405*$C405/100*K399,0)</f>
        <v>#REF!</v>
      </c>
      <c r="N405" s="428"/>
      <c r="O405" s="493" t="e">
        <f>O393</f>
        <v>#DIV/0!</v>
      </c>
      <c r="P405" s="482" t="s">
        <v>15</v>
      </c>
      <c r="Q405" s="428" t="e">
        <f>ROUND(O405*$C405/100*O399,0)</f>
        <v>#DIV/0!</v>
      </c>
      <c r="R405" s="428"/>
      <c r="S405" s="493" t="e">
        <f>S393</f>
        <v>#DIV/0!</v>
      </c>
      <c r="T405" s="482" t="s">
        <v>15</v>
      </c>
      <c r="U405" s="428" t="e">
        <f>ROUND(S405*$C405/100*S399,0)</f>
        <v>#DIV/0!</v>
      </c>
      <c r="V405" s="409"/>
      <c r="W405" s="410"/>
      <c r="X405" s="410"/>
      <c r="Y405" s="410"/>
      <c r="Z405" s="409"/>
      <c r="AA405" s="409"/>
      <c r="AB405" s="409"/>
      <c r="AC405" s="409"/>
      <c r="AD405" s="409"/>
      <c r="AE405" s="409"/>
      <c r="AF405" s="409"/>
      <c r="AG405" s="409"/>
      <c r="AH405" s="409"/>
      <c r="AI405" s="409"/>
      <c r="AJ405" s="409"/>
      <c r="AK405" s="409"/>
      <c r="AL405" s="409"/>
      <c r="AM405" s="409"/>
      <c r="AN405" s="409"/>
      <c r="AO405" s="409"/>
      <c r="AP405" s="409"/>
      <c r="AR405" s="431"/>
    </row>
    <row r="406" spans="1:44" hidden="1">
      <c r="A406" s="452" t="s">
        <v>64</v>
      </c>
      <c r="B406" s="452"/>
      <c r="C406" s="480">
        <f>'[7]Rate Design Work eff 10-14-16'!C405</f>
        <v>0</v>
      </c>
      <c r="D406" s="493">
        <f>'[7]Rate Design Work eff 9-15-17'!D405</f>
        <v>6.3240000000000007</v>
      </c>
      <c r="E406" s="482" t="s">
        <v>15</v>
      </c>
      <c r="F406" s="428">
        <f>ROUND(D406*$C406/100*D399,0)</f>
        <v>0</v>
      </c>
      <c r="G406" s="493">
        <f>G394</f>
        <v>6.4720000000000004</v>
      </c>
      <c r="H406" s="482" t="s">
        <v>15</v>
      </c>
      <c r="I406" s="428">
        <f>ROUND(G406*$C406/100*G399,0)</f>
        <v>0</v>
      </c>
      <c r="J406" s="428"/>
      <c r="K406" s="493" t="e">
        <f>K394</f>
        <v>#REF!</v>
      </c>
      <c r="L406" s="482" t="s">
        <v>15</v>
      </c>
      <c r="M406" s="428" t="e">
        <f>ROUND(K406*$C406/100*K399,0)</f>
        <v>#REF!</v>
      </c>
      <c r="N406" s="428"/>
      <c r="O406" s="493" t="e">
        <f>O394</f>
        <v>#DIV/0!</v>
      </c>
      <c r="P406" s="482" t="s">
        <v>15</v>
      </c>
      <c r="Q406" s="428" t="e">
        <f>ROUND(O406*$C406/100*O399,0)</f>
        <v>#DIV/0!</v>
      </c>
      <c r="R406" s="428"/>
      <c r="S406" s="493" t="e">
        <f>S394</f>
        <v>#DIV/0!</v>
      </c>
      <c r="T406" s="482" t="s">
        <v>15</v>
      </c>
      <c r="U406" s="428" t="e">
        <f>ROUND(S406*$C406/100*S399,0)</f>
        <v>#DIV/0!</v>
      </c>
      <c r="V406" s="409"/>
      <c r="W406" s="410"/>
      <c r="X406" s="410"/>
      <c r="Y406" s="410"/>
      <c r="Z406" s="409"/>
      <c r="AA406" s="409"/>
      <c r="AB406" s="409"/>
      <c r="AC406" s="409"/>
      <c r="AD406" s="409"/>
      <c r="AE406" s="409"/>
      <c r="AF406" s="409"/>
      <c r="AG406" s="409"/>
      <c r="AH406" s="409"/>
      <c r="AI406" s="409"/>
      <c r="AJ406" s="409"/>
      <c r="AK406" s="409"/>
      <c r="AL406" s="409"/>
      <c r="AM406" s="409"/>
      <c r="AN406" s="409"/>
      <c r="AO406" s="409"/>
      <c r="AP406" s="409"/>
      <c r="AR406" s="431"/>
    </row>
    <row r="407" spans="1:44" hidden="1">
      <c r="A407" s="452" t="s">
        <v>65</v>
      </c>
      <c r="B407" s="452"/>
      <c r="C407" s="480">
        <f>'[7]Rate Design Work eff 10-14-16'!C406</f>
        <v>0</v>
      </c>
      <c r="D407" s="494">
        <f>'[7]Rate Design Work eff 9-15-17'!D406</f>
        <v>57</v>
      </c>
      <c r="E407" s="482" t="s">
        <v>15</v>
      </c>
      <c r="F407" s="428">
        <f>ROUND(D407*$C407/100*D399,0)</f>
        <v>0</v>
      </c>
      <c r="G407" s="494">
        <f>G395</f>
        <v>58</v>
      </c>
      <c r="H407" s="482" t="s">
        <v>15</v>
      </c>
      <c r="I407" s="428">
        <f>ROUND(G407*$C407/100*G399,0)</f>
        <v>0</v>
      </c>
      <c r="J407" s="428"/>
      <c r="K407" s="494" t="str">
        <f>K395</f>
        <v xml:space="preserve"> </v>
      </c>
      <c r="L407" s="482" t="s">
        <v>15</v>
      </c>
      <c r="M407" s="428">
        <f>ROUND(K407*$C407/100*K399,0)</f>
        <v>0</v>
      </c>
      <c r="N407" s="428"/>
      <c r="O407" s="494" t="e">
        <f>O395</f>
        <v>#DIV/0!</v>
      </c>
      <c r="P407" s="482" t="s">
        <v>15</v>
      </c>
      <c r="Q407" s="428" t="e">
        <f>ROUND(O407*$C407/100*O399,0)</f>
        <v>#DIV/0!</v>
      </c>
      <c r="R407" s="428"/>
      <c r="S407" s="494" t="e">
        <f>S395</f>
        <v>#DIV/0!</v>
      </c>
      <c r="T407" s="482" t="s">
        <v>15</v>
      </c>
      <c r="U407" s="428" t="e">
        <f>ROUND(S407*$C407/100*S399,0)</f>
        <v>#DIV/0!</v>
      </c>
      <c r="V407" s="409"/>
      <c r="W407" s="410"/>
      <c r="X407" s="410"/>
      <c r="Y407" s="410"/>
      <c r="Z407" s="409"/>
      <c r="AA407" s="409"/>
      <c r="AB407" s="409"/>
      <c r="AC407" s="409"/>
      <c r="AD407" s="409"/>
      <c r="AE407" s="409"/>
      <c r="AF407" s="409"/>
      <c r="AG407" s="409"/>
      <c r="AH407" s="409"/>
      <c r="AI407" s="409"/>
      <c r="AJ407" s="409"/>
      <c r="AK407" s="409"/>
      <c r="AL407" s="409"/>
      <c r="AM407" s="409"/>
      <c r="AN407" s="409"/>
      <c r="AO407" s="409"/>
      <c r="AP407" s="409"/>
      <c r="AR407" s="431"/>
    </row>
    <row r="408" spans="1:44" hidden="1">
      <c r="A408" s="452" t="s">
        <v>76</v>
      </c>
      <c r="B408" s="452"/>
      <c r="C408" s="480">
        <f>'[7]Rate Design Work eff 10-14-16'!C407</f>
        <v>0</v>
      </c>
      <c r="D408" s="495">
        <f>'[7]Rate Design Work eff 9-15-17'!D407</f>
        <v>60</v>
      </c>
      <c r="E408" s="482"/>
      <c r="F408" s="428">
        <f>ROUND(D408*C408,0)</f>
        <v>0</v>
      </c>
      <c r="G408" s="495">
        <f>$G$198</f>
        <v>60</v>
      </c>
      <c r="H408" s="482"/>
      <c r="I408" s="428">
        <f>ROUND(G408*$C408,0)</f>
        <v>0</v>
      </c>
      <c r="J408" s="428"/>
      <c r="K408" s="495" t="str">
        <f>$K$198</f>
        <v xml:space="preserve"> </v>
      </c>
      <c r="L408" s="482"/>
      <c r="M408" s="428">
        <f>ROUND(K408*$C408,0)</f>
        <v>0</v>
      </c>
      <c r="N408" s="428"/>
      <c r="O408" s="495" t="e">
        <f>$O$198</f>
        <v>#DIV/0!</v>
      </c>
      <c r="P408" s="482"/>
      <c r="Q408" s="428" t="e">
        <f>ROUND(O408*$C408,0)</f>
        <v>#DIV/0!</v>
      </c>
      <c r="R408" s="428"/>
      <c r="S408" s="495" t="e">
        <f>$S$198</f>
        <v>#DIV/0!</v>
      </c>
      <c r="T408" s="482"/>
      <c r="U408" s="428" t="e">
        <f>ROUND(S408*$C408,0)</f>
        <v>#DIV/0!</v>
      </c>
      <c r="V408" s="409"/>
      <c r="W408" s="410"/>
      <c r="X408" s="410"/>
      <c r="Y408" s="410"/>
      <c r="Z408" s="409"/>
      <c r="AA408" s="409"/>
      <c r="AB408" s="409"/>
      <c r="AC408" s="409"/>
      <c r="AD408" s="409"/>
      <c r="AE408" s="409"/>
      <c r="AF408" s="409"/>
      <c r="AG408" s="409"/>
      <c r="AH408" s="409"/>
      <c r="AI408" s="409"/>
      <c r="AJ408" s="409"/>
      <c r="AK408" s="409"/>
      <c r="AL408" s="409"/>
      <c r="AM408" s="409"/>
      <c r="AN408" s="409"/>
      <c r="AO408" s="409"/>
      <c r="AP408" s="409"/>
      <c r="AR408" s="431"/>
    </row>
    <row r="409" spans="1:44" hidden="1">
      <c r="A409" s="452" t="s">
        <v>77</v>
      </c>
      <c r="B409" s="452"/>
      <c r="C409" s="480">
        <f>'[7]Rate Design Work eff 10-14-16'!C408</f>
        <v>0</v>
      </c>
      <c r="D409" s="496">
        <f>'[7]Rate Design Work eff 9-15-17'!D408</f>
        <v>-30</v>
      </c>
      <c r="E409" s="482" t="s">
        <v>15</v>
      </c>
      <c r="F409" s="428">
        <f>ROUND(D409*C409/100,0)</f>
        <v>0</v>
      </c>
      <c r="G409" s="496">
        <f>$G$199</f>
        <v>-30</v>
      </c>
      <c r="H409" s="482" t="s">
        <v>15</v>
      </c>
      <c r="I409" s="428">
        <f>ROUND(G409*$C409/100,0)</f>
        <v>0</v>
      </c>
      <c r="J409" s="428"/>
      <c r="K409" s="496">
        <f>$K$199</f>
        <v>-30</v>
      </c>
      <c r="L409" s="482" t="s">
        <v>15</v>
      </c>
      <c r="M409" s="428">
        <f>ROUND(K409*$C409/100,0)</f>
        <v>0</v>
      </c>
      <c r="N409" s="428"/>
      <c r="O409" s="496" t="str">
        <f>$O$199</f>
        <v xml:space="preserve"> </v>
      </c>
      <c r="P409" s="482" t="s">
        <v>15</v>
      </c>
      <c r="Q409" s="428">
        <f>ROUND(O409*$C409/100,0)</f>
        <v>0</v>
      </c>
      <c r="R409" s="428"/>
      <c r="S409" s="496" t="str">
        <f>$S$199</f>
        <v xml:space="preserve"> </v>
      </c>
      <c r="T409" s="482" t="s">
        <v>15</v>
      </c>
      <c r="U409" s="428">
        <f>ROUND(S409*$C409/100,0)</f>
        <v>0</v>
      </c>
      <c r="V409" s="409"/>
      <c r="W409" s="410"/>
      <c r="X409" s="410"/>
      <c r="Y409" s="410"/>
      <c r="Z409" s="409"/>
      <c r="AA409" s="409"/>
      <c r="AB409" s="409"/>
      <c r="AC409" s="409"/>
      <c r="AD409" s="409"/>
      <c r="AE409" s="409"/>
      <c r="AF409" s="409"/>
      <c r="AG409" s="409"/>
      <c r="AH409" s="409"/>
      <c r="AI409" s="409"/>
      <c r="AJ409" s="409"/>
      <c r="AK409" s="409"/>
      <c r="AL409" s="409"/>
      <c r="AM409" s="409"/>
      <c r="AN409" s="409"/>
      <c r="AO409" s="409"/>
      <c r="AP409" s="409"/>
      <c r="AR409" s="431"/>
    </row>
    <row r="410" spans="1:44" s="26" customFormat="1" hidden="1">
      <c r="A410" s="25" t="s">
        <v>66</v>
      </c>
      <c r="C410" s="27">
        <f>C404</f>
        <v>0</v>
      </c>
      <c r="D410" s="24">
        <f>'[7]Rate Design Work eff 9-15-17'!D409</f>
        <v>0</v>
      </c>
      <c r="E410" s="28"/>
      <c r="F410" s="29"/>
      <c r="G410" s="30">
        <f>G183</f>
        <v>0</v>
      </c>
      <c r="H410" s="114" t="s">
        <v>15</v>
      </c>
      <c r="I410" s="428">
        <f>ROUND(G410*$C410/100*G399,0)</f>
        <v>0</v>
      </c>
      <c r="J410" s="428"/>
      <c r="K410" s="30" t="str">
        <f>K183</f>
        <v xml:space="preserve"> </v>
      </c>
      <c r="L410" s="114" t="s">
        <v>15</v>
      </c>
      <c r="M410" s="428">
        <f>ROUND(K410*$C410/100*K399,0)</f>
        <v>0</v>
      </c>
      <c r="N410" s="428"/>
      <c r="O410" s="30" t="str">
        <f>O183</f>
        <v xml:space="preserve"> </v>
      </c>
      <c r="P410" s="114" t="s">
        <v>15</v>
      </c>
      <c r="Q410" s="428">
        <f>ROUND(O410*$C410/100*O399,0)</f>
        <v>0</v>
      </c>
      <c r="R410" s="428"/>
      <c r="S410" s="30">
        <f>S183</f>
        <v>0</v>
      </c>
      <c r="T410" s="114" t="s">
        <v>15</v>
      </c>
      <c r="U410" s="428">
        <f>ROUND(S410*$C410/100*S399,0)</f>
        <v>0</v>
      </c>
      <c r="W410" s="22"/>
      <c r="Z410" s="33"/>
      <c r="AA410" s="33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R410" s="32"/>
    </row>
    <row r="411" spans="1:44" s="26" customFormat="1" hidden="1">
      <c r="A411" s="25" t="s">
        <v>67</v>
      </c>
      <c r="C411" s="27">
        <f>C405</f>
        <v>0</v>
      </c>
      <c r="D411" s="24">
        <f>'[7]Rate Design Work eff 9-15-17'!D410</f>
        <v>0</v>
      </c>
      <c r="E411" s="28"/>
      <c r="F411" s="29"/>
      <c r="G411" s="30">
        <f>G184</f>
        <v>0</v>
      </c>
      <c r="H411" s="114" t="s">
        <v>15</v>
      </c>
      <c r="I411" s="428">
        <f>ROUND(G411*$C411/100*G399,0)</f>
        <v>0</v>
      </c>
      <c r="J411" s="428"/>
      <c r="K411" s="30" t="str">
        <f>K184</f>
        <v xml:space="preserve"> </v>
      </c>
      <c r="L411" s="114" t="s">
        <v>15</v>
      </c>
      <c r="M411" s="428">
        <f>ROUND(K411*$C411/100*K399,0)</f>
        <v>0</v>
      </c>
      <c r="N411" s="428"/>
      <c r="O411" s="30" t="str">
        <f>O184</f>
        <v xml:space="preserve"> </v>
      </c>
      <c r="P411" s="114" t="s">
        <v>15</v>
      </c>
      <c r="Q411" s="428">
        <f>ROUND(O411*$C411/100*O399,0)</f>
        <v>0</v>
      </c>
      <c r="R411" s="428"/>
      <c r="S411" s="30">
        <f>S184</f>
        <v>0</v>
      </c>
      <c r="T411" s="114" t="s">
        <v>15</v>
      </c>
      <c r="U411" s="428">
        <f>ROUND(S411*$C411/100*S399,0)</f>
        <v>0</v>
      </c>
      <c r="W411" s="22"/>
      <c r="Z411" s="33"/>
      <c r="AA411" s="33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R411" s="32"/>
    </row>
    <row r="412" spans="1:44" s="26" customFormat="1" hidden="1">
      <c r="A412" s="25" t="s">
        <v>68</v>
      </c>
      <c r="C412" s="27">
        <f>C406</f>
        <v>0</v>
      </c>
      <c r="D412" s="24">
        <f>'[7]Rate Design Work eff 9-15-17'!D411</f>
        <v>0</v>
      </c>
      <c r="E412" s="28"/>
      <c r="F412" s="29"/>
      <c r="G412" s="30">
        <f>G185</f>
        <v>0</v>
      </c>
      <c r="H412" s="114" t="s">
        <v>15</v>
      </c>
      <c r="I412" s="428">
        <f>ROUND(G412*$C412/100*G399,0)</f>
        <v>0</v>
      </c>
      <c r="J412" s="428"/>
      <c r="K412" s="30" t="str">
        <f>K185</f>
        <v xml:space="preserve"> </v>
      </c>
      <c r="L412" s="114" t="s">
        <v>15</v>
      </c>
      <c r="M412" s="428">
        <f>ROUND(K412*$C412/100*K399,0)</f>
        <v>0</v>
      </c>
      <c r="N412" s="428"/>
      <c r="O412" s="30" t="str">
        <f>O185</f>
        <v xml:space="preserve"> </v>
      </c>
      <c r="P412" s="114" t="s">
        <v>15</v>
      </c>
      <c r="Q412" s="428">
        <f>ROUND(O412*$C412/100*O399,0)</f>
        <v>0</v>
      </c>
      <c r="R412" s="428"/>
      <c r="S412" s="30">
        <f>S185</f>
        <v>0</v>
      </c>
      <c r="T412" s="114" t="s">
        <v>15</v>
      </c>
      <c r="U412" s="428">
        <f>ROUND(S412*$C412/100*S399,0)</f>
        <v>0</v>
      </c>
      <c r="W412" s="22"/>
      <c r="Z412" s="33"/>
      <c r="AA412" s="33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R412" s="32"/>
    </row>
    <row r="413" spans="1:44" hidden="1">
      <c r="A413" s="452" t="s">
        <v>44</v>
      </c>
      <c r="B413" s="452"/>
      <c r="C413" s="480">
        <f>SUM(C392:C394)</f>
        <v>1270469.7942953119</v>
      </c>
      <c r="D413" s="488"/>
      <c r="E413" s="482"/>
      <c r="F413" s="428">
        <f>SUM(F386:F409)</f>
        <v>171773</v>
      </c>
      <c r="G413" s="488"/>
      <c r="H413" s="482"/>
      <c r="I413" s="428">
        <f>SUM(I386:I412)</f>
        <v>175816</v>
      </c>
      <c r="J413" s="428"/>
      <c r="K413" s="488"/>
      <c r="L413" s="482"/>
      <c r="M413" s="428" t="e">
        <f>SUM(M386:M412)</f>
        <v>#REF!</v>
      </c>
      <c r="N413" s="428"/>
      <c r="O413" s="488"/>
      <c r="P413" s="482"/>
      <c r="Q413" s="428" t="e">
        <f>SUM(Q386:Q412)</f>
        <v>#DIV/0!</v>
      </c>
      <c r="R413" s="428"/>
      <c r="S413" s="488"/>
      <c r="T413" s="482"/>
      <c r="U413" s="428" t="e">
        <f>SUM(U386:U412)</f>
        <v>#DIV/0!</v>
      </c>
      <c r="V413" s="409"/>
      <c r="W413" s="410"/>
      <c r="X413" s="410"/>
      <c r="Y413" s="410"/>
      <c r="Z413" s="409"/>
      <c r="AA413" s="409"/>
      <c r="AB413" s="409"/>
      <c r="AC413" s="409"/>
      <c r="AD413" s="409"/>
      <c r="AE413" s="409"/>
      <c r="AF413" s="409"/>
      <c r="AG413" s="409"/>
      <c r="AH413" s="409"/>
      <c r="AI413" s="409"/>
      <c r="AJ413" s="409"/>
      <c r="AK413" s="409"/>
      <c r="AL413" s="409"/>
      <c r="AM413" s="409"/>
      <c r="AN413" s="409"/>
      <c r="AO413" s="409"/>
      <c r="AP413" s="409"/>
      <c r="AR413" s="431"/>
    </row>
    <row r="414" spans="1:44" hidden="1">
      <c r="A414" s="452" t="s">
        <v>18</v>
      </c>
      <c r="B414" s="452"/>
      <c r="C414" s="507">
        <f>'[7]Table 2'!H42</f>
        <v>8762.5736653830463</v>
      </c>
      <c r="D414" s="439"/>
      <c r="E414" s="439"/>
      <c r="F414" s="498">
        <f>'[7]Table 3'!E42</f>
        <v>1323.3384329358348</v>
      </c>
      <c r="G414" s="439"/>
      <c r="H414" s="439"/>
      <c r="I414" s="498">
        <f>F414</f>
        <v>1323.3384329358348</v>
      </c>
      <c r="J414" s="483"/>
      <c r="K414" s="439"/>
      <c r="L414" s="439"/>
      <c r="M414" s="498" t="e">
        <f>M204/I204*I414</f>
        <v>#DIV/0!</v>
      </c>
      <c r="N414" s="483"/>
      <c r="O414" s="439"/>
      <c r="P414" s="439"/>
      <c r="Q414" s="498" t="e">
        <f>Q204/I204*I414</f>
        <v>#DIV/0!</v>
      </c>
      <c r="R414" s="483"/>
      <c r="S414" s="439"/>
      <c r="T414" s="439"/>
      <c r="U414" s="498" t="e">
        <f>U204/I204*I414</f>
        <v>#DIV/0!</v>
      </c>
      <c r="V414" s="49"/>
      <c r="W414" s="48"/>
      <c r="X414" s="410"/>
      <c r="Y414" s="410"/>
      <c r="Z414" s="409"/>
      <c r="AA414" s="409"/>
      <c r="AB414" s="409"/>
      <c r="AC414" s="409"/>
      <c r="AD414" s="409"/>
      <c r="AE414" s="409"/>
      <c r="AF414" s="409"/>
      <c r="AG414" s="409"/>
      <c r="AH414" s="409"/>
      <c r="AI414" s="409"/>
      <c r="AJ414" s="409"/>
      <c r="AK414" s="409"/>
      <c r="AL414" s="409"/>
      <c r="AM414" s="409"/>
      <c r="AN414" s="409"/>
      <c r="AO414" s="409"/>
      <c r="AP414" s="409"/>
      <c r="AR414" s="431"/>
    </row>
    <row r="415" spans="1:44" ht="16.5" hidden="1" thickBot="1">
      <c r="A415" s="452" t="s">
        <v>45</v>
      </c>
      <c r="B415" s="452"/>
      <c r="C415" s="472">
        <f>SUM(C413:C414)</f>
        <v>1279232.3679606949</v>
      </c>
      <c r="D415" s="505"/>
      <c r="E415" s="500"/>
      <c r="F415" s="501">
        <f>F413+F414</f>
        <v>173096.33843293582</v>
      </c>
      <c r="G415" s="505"/>
      <c r="H415" s="500"/>
      <c r="I415" s="501">
        <f>I413+I414</f>
        <v>177139.33843293582</v>
      </c>
      <c r="J415" s="483"/>
      <c r="K415" s="505"/>
      <c r="L415" s="500"/>
      <c r="M415" s="501" t="e">
        <f>M413+M414</f>
        <v>#REF!</v>
      </c>
      <c r="N415" s="501"/>
      <c r="O415" s="505"/>
      <c r="P415" s="500"/>
      <c r="Q415" s="501" t="e">
        <f>Q413+Q414</f>
        <v>#DIV/0!</v>
      </c>
      <c r="R415" s="501"/>
      <c r="S415" s="505"/>
      <c r="T415" s="500"/>
      <c r="U415" s="501" t="e">
        <f>U413+U414</f>
        <v>#DIV/0!</v>
      </c>
      <c r="V415" s="50"/>
      <c r="W415" s="51"/>
      <c r="X415" s="410"/>
      <c r="Y415" s="410"/>
      <c r="Z415" s="409"/>
      <c r="AA415" s="409"/>
      <c r="AB415" s="409"/>
      <c r="AC415" s="409"/>
      <c r="AD415" s="409"/>
      <c r="AE415" s="409"/>
      <c r="AF415" s="409"/>
      <c r="AG415" s="409"/>
      <c r="AH415" s="409"/>
      <c r="AI415" s="409"/>
      <c r="AJ415" s="409"/>
      <c r="AK415" s="409"/>
      <c r="AL415" s="409"/>
      <c r="AM415" s="409"/>
      <c r="AN415" s="409"/>
      <c r="AO415" s="409"/>
      <c r="AP415" s="409"/>
      <c r="AR415" s="431"/>
    </row>
    <row r="416" spans="1:44" hidden="1">
      <c r="A416" s="452"/>
      <c r="B416" s="452"/>
      <c r="C416" s="459"/>
      <c r="D416" s="495"/>
      <c r="E416" s="452"/>
      <c r="F416" s="428"/>
      <c r="G416" s="495"/>
      <c r="H416" s="452"/>
      <c r="I416" s="428" t="s">
        <v>14</v>
      </c>
      <c r="J416" s="428"/>
      <c r="K416" s="495"/>
      <c r="L416" s="452"/>
      <c r="M416" s="428" t="s">
        <v>14</v>
      </c>
      <c r="N416" s="428"/>
      <c r="O416" s="495"/>
      <c r="P416" s="452"/>
      <c r="Q416" s="428" t="s">
        <v>14</v>
      </c>
      <c r="R416" s="428"/>
      <c r="S416" s="495"/>
      <c r="T416" s="452"/>
      <c r="U416" s="428" t="s">
        <v>14</v>
      </c>
      <c r="V416" s="409"/>
      <c r="W416" s="410"/>
      <c r="X416" s="410"/>
      <c r="Y416" s="410"/>
      <c r="Z416" s="409"/>
      <c r="AA416" s="409"/>
      <c r="AB416" s="409"/>
      <c r="AC416" s="409"/>
      <c r="AD416" s="409"/>
      <c r="AE416" s="409"/>
      <c r="AF416" s="409"/>
      <c r="AG416" s="409"/>
      <c r="AH416" s="409"/>
      <c r="AI416" s="409"/>
      <c r="AJ416" s="409"/>
      <c r="AK416" s="409"/>
      <c r="AL416" s="409"/>
      <c r="AM416" s="409"/>
      <c r="AN416" s="409"/>
      <c r="AO416" s="409"/>
      <c r="AP416" s="409"/>
      <c r="AR416" s="431"/>
    </row>
    <row r="417" spans="1:44" hidden="1">
      <c r="A417" s="458" t="s">
        <v>85</v>
      </c>
      <c r="B417" s="452"/>
      <c r="C417" s="452"/>
      <c r="D417" s="428"/>
      <c r="E417" s="452"/>
      <c r="F417" s="452"/>
      <c r="G417" s="428"/>
      <c r="H417" s="452"/>
      <c r="I417" s="452"/>
      <c r="J417" s="452"/>
      <c r="K417" s="428"/>
      <c r="L417" s="452"/>
      <c r="M417" s="452"/>
      <c r="N417" s="452"/>
      <c r="O417" s="428"/>
      <c r="P417" s="452"/>
      <c r="Q417" s="452"/>
      <c r="R417" s="452"/>
      <c r="S417" s="428"/>
      <c r="T417" s="452"/>
      <c r="U417" s="452"/>
      <c r="V417" s="409"/>
      <c r="W417" s="410"/>
      <c r="X417" s="410"/>
      <c r="Y417" s="410"/>
      <c r="Z417" s="409"/>
      <c r="AA417" s="409"/>
      <c r="AB417" s="409"/>
      <c r="AC417" s="409"/>
      <c r="AD417" s="409"/>
      <c r="AE417" s="409"/>
      <c r="AF417" s="409"/>
      <c r="AG417" s="409"/>
      <c r="AH417" s="409"/>
      <c r="AI417" s="409"/>
      <c r="AJ417" s="409"/>
      <c r="AK417" s="409"/>
      <c r="AL417" s="409"/>
      <c r="AM417" s="409"/>
      <c r="AN417" s="409"/>
      <c r="AO417" s="409"/>
      <c r="AP417" s="409"/>
      <c r="AR417" s="431"/>
    </row>
    <row r="418" spans="1:44" hidden="1">
      <c r="A418" s="452" t="s">
        <v>84</v>
      </c>
      <c r="B418" s="452"/>
      <c r="C418" s="452"/>
      <c r="D418" s="428"/>
      <c r="E418" s="452"/>
      <c r="F418" s="452"/>
      <c r="G418" s="428"/>
      <c r="H418" s="452"/>
      <c r="I418" s="452"/>
      <c r="J418" s="452"/>
      <c r="K418" s="428"/>
      <c r="L418" s="452"/>
      <c r="M418" s="452"/>
      <c r="N418" s="452"/>
      <c r="O418" s="428"/>
      <c r="P418" s="452"/>
      <c r="Q418" s="452"/>
      <c r="R418" s="452"/>
      <c r="S418" s="428"/>
      <c r="T418" s="452"/>
      <c r="U418" s="452"/>
      <c r="V418" s="409"/>
      <c r="W418" s="410"/>
      <c r="X418" s="410"/>
      <c r="Y418" s="410"/>
      <c r="Z418" s="409"/>
      <c r="AA418" s="409"/>
      <c r="AB418" s="409"/>
      <c r="AC418" s="409"/>
      <c r="AD418" s="409"/>
      <c r="AE418" s="409"/>
      <c r="AF418" s="409"/>
      <c r="AG418" s="409"/>
      <c r="AH418" s="409"/>
      <c r="AI418" s="409"/>
      <c r="AJ418" s="409"/>
      <c r="AK418" s="409"/>
      <c r="AL418" s="409"/>
      <c r="AM418" s="409"/>
      <c r="AN418" s="409"/>
      <c r="AO418" s="409"/>
      <c r="AP418" s="409"/>
      <c r="AR418" s="431"/>
    </row>
    <row r="419" spans="1:44" hidden="1">
      <c r="A419" s="452"/>
      <c r="B419" s="452"/>
      <c r="C419" s="452"/>
      <c r="D419" s="428"/>
      <c r="E419" s="452"/>
      <c r="F419" s="452"/>
      <c r="G419" s="428"/>
      <c r="H419" s="452"/>
      <c r="I419" s="452"/>
      <c r="J419" s="452"/>
      <c r="K419" s="428"/>
      <c r="L419" s="452"/>
      <c r="M419" s="452"/>
      <c r="N419" s="452"/>
      <c r="O419" s="428"/>
      <c r="P419" s="452"/>
      <c r="Q419" s="452"/>
      <c r="R419" s="452"/>
      <c r="S419" s="428"/>
      <c r="T419" s="452"/>
      <c r="U419" s="452"/>
      <c r="V419" s="409"/>
      <c r="W419" s="410"/>
      <c r="X419" s="410"/>
      <c r="Y419" s="410"/>
      <c r="Z419" s="409"/>
      <c r="AA419" s="409"/>
      <c r="AB419" s="409"/>
      <c r="AC419" s="409"/>
      <c r="AD419" s="409"/>
      <c r="AE419" s="409"/>
      <c r="AF419" s="409"/>
      <c r="AG419" s="409"/>
      <c r="AH419" s="409"/>
      <c r="AI419" s="409"/>
      <c r="AJ419" s="409"/>
      <c r="AK419" s="409"/>
      <c r="AL419" s="409"/>
      <c r="AM419" s="409"/>
      <c r="AN419" s="409"/>
      <c r="AO419" s="409"/>
      <c r="AP419" s="409"/>
      <c r="AR419" s="431"/>
    </row>
    <row r="420" spans="1:44" hidden="1">
      <c r="A420" s="452" t="s">
        <v>59</v>
      </c>
      <c r="B420" s="452"/>
      <c r="C420" s="480"/>
      <c r="D420" s="428"/>
      <c r="E420" s="452"/>
      <c r="F420" s="452"/>
      <c r="G420" s="428"/>
      <c r="H420" s="452"/>
      <c r="I420" s="452"/>
      <c r="J420" s="452"/>
      <c r="K420" s="428"/>
      <c r="L420" s="452"/>
      <c r="M420" s="452"/>
      <c r="N420" s="452"/>
      <c r="O420" s="428"/>
      <c r="P420" s="452"/>
      <c r="Q420" s="452"/>
      <c r="R420" s="452"/>
      <c r="S420" s="428"/>
      <c r="T420" s="452"/>
      <c r="U420" s="452"/>
      <c r="V420" s="409"/>
      <c r="W420" s="410"/>
      <c r="X420" s="410"/>
      <c r="Y420" s="410"/>
      <c r="Z420" s="409"/>
      <c r="AA420" s="409"/>
      <c r="AB420" s="409"/>
      <c r="AC420" s="409"/>
      <c r="AD420" s="409"/>
      <c r="AE420" s="409"/>
      <c r="AF420" s="409"/>
      <c r="AG420" s="409"/>
      <c r="AH420" s="409"/>
      <c r="AI420" s="409"/>
      <c r="AJ420" s="409"/>
      <c r="AK420" s="409"/>
      <c r="AL420" s="409"/>
      <c r="AM420" s="409"/>
      <c r="AN420" s="409"/>
      <c r="AO420" s="409"/>
      <c r="AP420" s="409"/>
      <c r="AR420" s="431"/>
    </row>
    <row r="421" spans="1:44" hidden="1">
      <c r="A421" s="452" t="s">
        <v>86</v>
      </c>
      <c r="B421" s="452"/>
      <c r="C421" s="480">
        <f>'[7]Rate Design Work eff 10-14-16'!C420</f>
        <v>515.53886098354405</v>
      </c>
      <c r="D421" s="463">
        <f>'[7]Rate Design Work eff 9-15-17'!D420</f>
        <v>9.76</v>
      </c>
      <c r="E421" s="482"/>
      <c r="F421" s="428">
        <f>ROUND(D421*$C421,0)</f>
        <v>5032</v>
      </c>
      <c r="G421" s="463">
        <f>$G$173</f>
        <v>9.99</v>
      </c>
      <c r="H421" s="482"/>
      <c r="I421" s="428">
        <f>ROUND(G421*$C421,0)</f>
        <v>5150</v>
      </c>
      <c r="J421" s="428"/>
      <c r="K421" s="463">
        <f>$K$173</f>
        <v>9.76</v>
      </c>
      <c r="L421" s="482"/>
      <c r="M421" s="428">
        <f>ROUND(K421*$C421,0)</f>
        <v>5032</v>
      </c>
      <c r="N421" s="428"/>
      <c r="O421" s="463" t="str">
        <f>$O$173</f>
        <v xml:space="preserve"> </v>
      </c>
      <c r="P421" s="482"/>
      <c r="Q421" s="428">
        <f>ROUND(O421*$C421,0)</f>
        <v>0</v>
      </c>
      <c r="R421" s="428"/>
      <c r="S421" s="463" t="str">
        <f>$S$173</f>
        <v xml:space="preserve"> </v>
      </c>
      <c r="T421" s="482"/>
      <c r="U421" s="428">
        <f>ROUND(S421*$C421,0)</f>
        <v>0</v>
      </c>
      <c r="V421" s="409"/>
      <c r="W421" s="410"/>
      <c r="X421" s="410"/>
      <c r="Y421" s="410"/>
      <c r="Z421" s="409"/>
      <c r="AA421" s="409"/>
      <c r="AB421" s="409"/>
      <c r="AC421" s="409"/>
      <c r="AD421" s="409"/>
      <c r="AE421" s="409"/>
      <c r="AF421" s="409"/>
      <c r="AG421" s="409"/>
      <c r="AH421" s="409"/>
      <c r="AI421" s="409"/>
      <c r="AJ421" s="409"/>
      <c r="AK421" s="409"/>
      <c r="AL421" s="409"/>
      <c r="AM421" s="409"/>
      <c r="AN421" s="409"/>
      <c r="AO421" s="409"/>
      <c r="AP421" s="409"/>
      <c r="AR421" s="431"/>
    </row>
    <row r="422" spans="1:44" hidden="1">
      <c r="A422" s="452" t="s">
        <v>57</v>
      </c>
      <c r="B422" s="452"/>
      <c r="C422" s="480">
        <f>'[7]Rate Design Work eff 10-14-16'!C421</f>
        <v>0</v>
      </c>
      <c r="D422" s="463">
        <f>'[7]Rate Design Work eff 9-15-17'!D421</f>
        <v>14.54</v>
      </c>
      <c r="E422" s="484"/>
      <c r="F422" s="428">
        <f t="shared" ref="F422:F423" si="88">ROUND(D422*$C422,0)</f>
        <v>0</v>
      </c>
      <c r="G422" s="463">
        <f>$G$174</f>
        <v>14.89</v>
      </c>
      <c r="H422" s="484"/>
      <c r="I422" s="428">
        <f>ROUND(G422*$C422,0)</f>
        <v>0</v>
      </c>
      <c r="J422" s="428"/>
      <c r="K422" s="463">
        <f>$K$174</f>
        <v>14.54</v>
      </c>
      <c r="L422" s="484"/>
      <c r="M422" s="428">
        <f>ROUND(K422*$C422,0)</f>
        <v>0</v>
      </c>
      <c r="N422" s="428"/>
      <c r="O422" s="463" t="str">
        <f>$O$174</f>
        <v xml:space="preserve"> </v>
      </c>
      <c r="P422" s="484"/>
      <c r="Q422" s="428">
        <f>ROUND(O422*$C422,0)</f>
        <v>0</v>
      </c>
      <c r="R422" s="428"/>
      <c r="S422" s="463" t="str">
        <f>$S$174</f>
        <v xml:space="preserve"> </v>
      </c>
      <c r="T422" s="484"/>
      <c r="U422" s="428">
        <f>ROUND(S422*$C422,0)</f>
        <v>0</v>
      </c>
      <c r="V422" s="409"/>
      <c r="W422" s="410"/>
      <c r="X422" s="410"/>
      <c r="Y422" s="410"/>
      <c r="Z422" s="409"/>
      <c r="AA422" s="409"/>
      <c r="AB422" s="409"/>
      <c r="AC422" s="409"/>
      <c r="AD422" s="409"/>
      <c r="AE422" s="409"/>
      <c r="AF422" s="409"/>
      <c r="AG422" s="409"/>
      <c r="AH422" s="409"/>
      <c r="AI422" s="409"/>
      <c r="AJ422" s="409"/>
      <c r="AK422" s="409"/>
      <c r="AL422" s="409"/>
      <c r="AM422" s="409"/>
      <c r="AN422" s="409"/>
      <c r="AO422" s="409"/>
      <c r="AP422" s="409"/>
      <c r="AR422" s="431"/>
    </row>
    <row r="423" spans="1:44" hidden="1">
      <c r="A423" s="452" t="s">
        <v>58</v>
      </c>
      <c r="B423" s="452"/>
      <c r="C423" s="480">
        <f>'[7]Rate Design Work eff 10-14-16'!C422</f>
        <v>0</v>
      </c>
      <c r="D423" s="463">
        <f>'[7]Rate Design Work eff 9-15-17'!D422</f>
        <v>1.02</v>
      </c>
      <c r="E423" s="484"/>
      <c r="F423" s="428">
        <f t="shared" si="88"/>
        <v>0</v>
      </c>
      <c r="G423" s="463">
        <f>$G$175</f>
        <v>1.04</v>
      </c>
      <c r="H423" s="484"/>
      <c r="I423" s="428">
        <f>ROUND(G423*$C423,0)</f>
        <v>0</v>
      </c>
      <c r="J423" s="428"/>
      <c r="K423" s="463">
        <f>$K$175</f>
        <v>1.02</v>
      </c>
      <c r="L423" s="484"/>
      <c r="M423" s="428">
        <f>ROUND(K423*$C423,0)</f>
        <v>0</v>
      </c>
      <c r="N423" s="428"/>
      <c r="O423" s="463" t="str">
        <f>$O$175</f>
        <v xml:space="preserve"> </v>
      </c>
      <c r="P423" s="484"/>
      <c r="Q423" s="428">
        <f>ROUND(O423*$C423,0)</f>
        <v>0</v>
      </c>
      <c r="R423" s="428"/>
      <c r="S423" s="463" t="str">
        <f>$S$175</f>
        <v xml:space="preserve"> </v>
      </c>
      <c r="T423" s="484"/>
      <c r="U423" s="428">
        <f>ROUND(S423*$C423,0)</f>
        <v>0</v>
      </c>
      <c r="V423" s="409"/>
      <c r="W423" s="410"/>
      <c r="X423" s="410"/>
      <c r="Y423" s="410"/>
      <c r="Z423" s="409"/>
      <c r="AA423" s="409"/>
      <c r="AB423" s="409"/>
      <c r="AC423" s="409"/>
      <c r="AD423" s="409"/>
      <c r="AE423" s="409"/>
      <c r="AF423" s="409"/>
      <c r="AG423" s="409"/>
      <c r="AH423" s="409"/>
      <c r="AI423" s="409"/>
      <c r="AJ423" s="409"/>
      <c r="AK423" s="409"/>
      <c r="AL423" s="409"/>
      <c r="AM423" s="409"/>
      <c r="AN423" s="409"/>
      <c r="AO423" s="409"/>
      <c r="AP423" s="409"/>
      <c r="AR423" s="431"/>
    </row>
    <row r="424" spans="1:44" hidden="1">
      <c r="A424" s="452" t="s">
        <v>60</v>
      </c>
      <c r="B424" s="452"/>
      <c r="C424" s="480">
        <f>SUM(C421:C422)</f>
        <v>515.53886098354405</v>
      </c>
      <c r="D424" s="463"/>
      <c r="E424" s="482"/>
      <c r="F424" s="428"/>
      <c r="G424" s="463"/>
      <c r="H424" s="482"/>
      <c r="I424" s="428"/>
      <c r="J424" s="428"/>
      <c r="K424" s="463"/>
      <c r="L424" s="482"/>
      <c r="M424" s="428"/>
      <c r="N424" s="428"/>
      <c r="O424" s="463"/>
      <c r="P424" s="482"/>
      <c r="Q424" s="428"/>
      <c r="R424" s="428"/>
      <c r="S424" s="463"/>
      <c r="T424" s="482"/>
      <c r="U424" s="428"/>
      <c r="V424" s="409"/>
      <c r="W424" s="410"/>
      <c r="X424" s="410"/>
      <c r="Y424" s="410"/>
      <c r="Z424" s="409"/>
      <c r="AA424" s="409"/>
      <c r="AB424" s="409"/>
      <c r="AC424" s="409"/>
      <c r="AD424" s="409"/>
      <c r="AE424" s="409"/>
      <c r="AF424" s="409"/>
      <c r="AG424" s="409"/>
      <c r="AH424" s="409"/>
      <c r="AI424" s="409"/>
      <c r="AJ424" s="409"/>
      <c r="AK424" s="409"/>
      <c r="AL424" s="409"/>
      <c r="AM424" s="409"/>
      <c r="AN424" s="409"/>
      <c r="AO424" s="409"/>
      <c r="AP424" s="409"/>
      <c r="AR424" s="431"/>
    </row>
    <row r="425" spans="1:44" hidden="1">
      <c r="A425" s="452" t="s">
        <v>17</v>
      </c>
      <c r="B425" s="452"/>
      <c r="C425" s="480">
        <f>'[7]Rate Design Work eff 10-14-16'!C424</f>
        <v>48</v>
      </c>
      <c r="D425" s="463"/>
      <c r="E425" s="482"/>
      <c r="F425" s="428"/>
      <c r="G425" s="463"/>
      <c r="H425" s="482"/>
      <c r="I425" s="428"/>
      <c r="J425" s="428"/>
      <c r="K425" s="463"/>
      <c r="L425" s="482"/>
      <c r="M425" s="428"/>
      <c r="N425" s="428"/>
      <c r="O425" s="463"/>
      <c r="P425" s="482"/>
      <c r="Q425" s="428"/>
      <c r="R425" s="428"/>
      <c r="S425" s="463"/>
      <c r="T425" s="482"/>
      <c r="U425" s="428"/>
      <c r="V425" s="409"/>
      <c r="W425" s="410"/>
      <c r="X425" s="410"/>
      <c r="Y425" s="410"/>
      <c r="Z425" s="409"/>
      <c r="AA425" s="409"/>
      <c r="AB425" s="409"/>
      <c r="AC425" s="409"/>
      <c r="AD425" s="409"/>
      <c r="AE425" s="409"/>
      <c r="AF425" s="409"/>
      <c r="AG425" s="409"/>
      <c r="AH425" s="409"/>
      <c r="AI425" s="409"/>
      <c r="AJ425" s="409"/>
      <c r="AK425" s="409"/>
      <c r="AL425" s="409"/>
      <c r="AM425" s="409"/>
      <c r="AN425" s="409"/>
      <c r="AO425" s="409"/>
      <c r="AP425" s="409"/>
      <c r="AR425" s="431"/>
    </row>
    <row r="426" spans="1:44" hidden="1">
      <c r="A426" s="452" t="s">
        <v>61</v>
      </c>
      <c r="B426" s="452"/>
      <c r="C426" s="480">
        <f>'[7]Rate Design Work eff 10-14-16'!C425</f>
        <v>0</v>
      </c>
      <c r="D426" s="495">
        <f>'[7]Rate Design Work eff 9-15-17'!D425</f>
        <v>3.7</v>
      </c>
      <c r="E426" s="482"/>
      <c r="F426" s="428">
        <f>ROUND(D426*C426,0)</f>
        <v>0</v>
      </c>
      <c r="G426" s="495">
        <f>$G$178</f>
        <v>3.8</v>
      </c>
      <c r="H426" s="482"/>
      <c r="I426" s="428">
        <f>ROUND(G426*$C426,0)</f>
        <v>0</v>
      </c>
      <c r="J426" s="428"/>
      <c r="K426" s="495" t="e">
        <f>$K$178</f>
        <v>#REF!</v>
      </c>
      <c r="L426" s="482"/>
      <c r="M426" s="428" t="e">
        <f>ROUND(K426*$C426,0)</f>
        <v>#REF!</v>
      </c>
      <c r="N426" s="428"/>
      <c r="O426" s="495" t="e">
        <f>$O$178</f>
        <v>#DIV/0!</v>
      </c>
      <c r="P426" s="482"/>
      <c r="Q426" s="428" t="e">
        <f>ROUND(O426*$C426,0)</f>
        <v>#DIV/0!</v>
      </c>
      <c r="R426" s="428"/>
      <c r="S426" s="495" t="e">
        <f>$S$178</f>
        <v>#DIV/0!</v>
      </c>
      <c r="T426" s="482"/>
      <c r="U426" s="428" t="e">
        <f>ROUND(S426*$C426,0)</f>
        <v>#DIV/0!</v>
      </c>
      <c r="V426" s="409"/>
      <c r="W426" s="410"/>
      <c r="X426" s="410"/>
      <c r="Y426" s="410"/>
      <c r="Z426" s="409"/>
      <c r="AA426" s="409"/>
      <c r="AB426" s="409"/>
      <c r="AC426" s="409"/>
      <c r="AD426" s="409"/>
      <c r="AE426" s="409"/>
      <c r="AF426" s="409"/>
      <c r="AG426" s="409"/>
      <c r="AH426" s="409"/>
      <c r="AI426" s="409"/>
      <c r="AJ426" s="409"/>
      <c r="AK426" s="409"/>
      <c r="AL426" s="409"/>
      <c r="AM426" s="409"/>
      <c r="AN426" s="409"/>
      <c r="AO426" s="409"/>
      <c r="AP426" s="409"/>
      <c r="AR426" s="431"/>
    </row>
    <row r="427" spans="1:44" hidden="1">
      <c r="A427" s="452" t="s">
        <v>62</v>
      </c>
      <c r="B427" s="452"/>
      <c r="C427" s="480">
        <f>'[7]Rate Design Work eff 10-14-16'!C426</f>
        <v>33312</v>
      </c>
      <c r="D427" s="464">
        <f>'[7]Rate Design Work eff 9-15-17'!D426</f>
        <v>10.628</v>
      </c>
      <c r="E427" s="482" t="s">
        <v>15</v>
      </c>
      <c r="F427" s="428">
        <f>ROUND(D427*C427/100,0)</f>
        <v>3540</v>
      </c>
      <c r="G427" s="464">
        <f>$G$179</f>
        <v>10.878</v>
      </c>
      <c r="H427" s="482" t="s">
        <v>15</v>
      </c>
      <c r="I427" s="428">
        <f>ROUND(G427*$C427/100,0)</f>
        <v>3624</v>
      </c>
      <c r="J427" s="428"/>
      <c r="K427" s="464" t="e">
        <f>$K$179</f>
        <v>#REF!</v>
      </c>
      <c r="L427" s="482" t="s">
        <v>15</v>
      </c>
      <c r="M427" s="428" t="e">
        <f>ROUND(K427*$C427/100,0)</f>
        <v>#REF!</v>
      </c>
      <c r="N427" s="428"/>
      <c r="O427" s="464" t="e">
        <f>$O$179</f>
        <v>#DIV/0!</v>
      </c>
      <c r="P427" s="482" t="s">
        <v>15</v>
      </c>
      <c r="Q427" s="428" t="e">
        <f>ROUND(O427*$C427/100,0)</f>
        <v>#DIV/0!</v>
      </c>
      <c r="R427" s="428"/>
      <c r="S427" s="464" t="e">
        <f>$S$179</f>
        <v>#DIV/0!</v>
      </c>
      <c r="T427" s="482" t="s">
        <v>15</v>
      </c>
      <c r="U427" s="428" t="e">
        <f>ROUND(S427*$C427/100,0)</f>
        <v>#DIV/0!</v>
      </c>
      <c r="V427" s="409"/>
      <c r="W427" s="410"/>
      <c r="X427" s="410"/>
      <c r="Y427" s="410"/>
      <c r="Z427" s="409"/>
      <c r="AA427" s="409"/>
      <c r="AB427" s="409"/>
      <c r="AC427" s="409"/>
      <c r="AD427" s="409"/>
      <c r="AE427" s="409"/>
      <c r="AF427" s="409"/>
      <c r="AG427" s="409"/>
      <c r="AH427" s="409"/>
      <c r="AI427" s="409"/>
      <c r="AJ427" s="409"/>
      <c r="AK427" s="409"/>
      <c r="AL427" s="409"/>
      <c r="AM427" s="409"/>
      <c r="AN427" s="409"/>
      <c r="AO427" s="409"/>
      <c r="AP427" s="409"/>
      <c r="AR427" s="431"/>
    </row>
    <row r="428" spans="1:44" hidden="1">
      <c r="A428" s="452" t="s">
        <v>63</v>
      </c>
      <c r="B428" s="452"/>
      <c r="C428" s="480">
        <f>'[7]Rate Design Work eff 10-14-16'!C427</f>
        <v>0</v>
      </c>
      <c r="D428" s="464">
        <f>'[7]Rate Design Work eff 9-15-17'!D427</f>
        <v>7.3410000000000002</v>
      </c>
      <c r="E428" s="482" t="s">
        <v>15</v>
      </c>
      <c r="F428" s="428">
        <f>ROUND(D428*C428/100,0)</f>
        <v>0</v>
      </c>
      <c r="G428" s="464">
        <f>$G$180</f>
        <v>7.5140000000000002</v>
      </c>
      <c r="H428" s="482" t="s">
        <v>15</v>
      </c>
      <c r="I428" s="428">
        <f>ROUND(G428*$C428/100,0)</f>
        <v>0</v>
      </c>
      <c r="J428" s="428"/>
      <c r="K428" s="464" t="e">
        <f>$K$180</f>
        <v>#REF!</v>
      </c>
      <c r="L428" s="482" t="s">
        <v>15</v>
      </c>
      <c r="M428" s="428" t="e">
        <f>ROUND(K428*$C428/100,0)</f>
        <v>#REF!</v>
      </c>
      <c r="N428" s="428"/>
      <c r="O428" s="464" t="e">
        <f>$O$180</f>
        <v>#DIV/0!</v>
      </c>
      <c r="P428" s="482" t="s">
        <v>15</v>
      </c>
      <c r="Q428" s="428" t="e">
        <f>ROUND(O428*$C428/100,0)</f>
        <v>#DIV/0!</v>
      </c>
      <c r="R428" s="428"/>
      <c r="S428" s="464" t="e">
        <f>$S$180</f>
        <v>#DIV/0!</v>
      </c>
      <c r="T428" s="482" t="s">
        <v>15</v>
      </c>
      <c r="U428" s="428" t="e">
        <f>ROUND(S428*$C428/100,0)</f>
        <v>#DIV/0!</v>
      </c>
      <c r="V428" s="409"/>
      <c r="W428" s="410"/>
      <c r="X428" s="410"/>
      <c r="Y428" s="410"/>
      <c r="Z428" s="409"/>
      <c r="AA428" s="409"/>
      <c r="AB428" s="409"/>
      <c r="AC428" s="409"/>
      <c r="AD428" s="409"/>
      <c r="AE428" s="409"/>
      <c r="AF428" s="409"/>
      <c r="AG428" s="409"/>
      <c r="AH428" s="409"/>
      <c r="AI428" s="409"/>
      <c r="AJ428" s="409"/>
      <c r="AK428" s="409"/>
      <c r="AL428" s="409"/>
      <c r="AM428" s="409"/>
      <c r="AN428" s="409"/>
      <c r="AO428" s="409"/>
      <c r="AP428" s="409"/>
      <c r="AR428" s="431"/>
    </row>
    <row r="429" spans="1:44" hidden="1">
      <c r="A429" s="452" t="s">
        <v>64</v>
      </c>
      <c r="B429" s="452"/>
      <c r="C429" s="480">
        <f>'[7]Rate Design Work eff 10-14-16'!C428</f>
        <v>0</v>
      </c>
      <c r="D429" s="464">
        <f>'[7]Rate Design Work eff 9-15-17'!D428</f>
        <v>6.3240000000000007</v>
      </c>
      <c r="E429" s="482" t="s">
        <v>15</v>
      </c>
      <c r="F429" s="428">
        <f>ROUND(D429*C429/100,0)</f>
        <v>0</v>
      </c>
      <c r="G429" s="464">
        <f>$G$181</f>
        <v>6.4720000000000004</v>
      </c>
      <c r="H429" s="482" t="s">
        <v>15</v>
      </c>
      <c r="I429" s="428">
        <f>ROUND(G429*$C429/100,0)</f>
        <v>0</v>
      </c>
      <c r="J429" s="428"/>
      <c r="K429" s="464" t="e">
        <f>$K$181</f>
        <v>#REF!</v>
      </c>
      <c r="L429" s="482" t="s">
        <v>15</v>
      </c>
      <c r="M429" s="428" t="e">
        <f>ROUND(K429*$C429/100,0)</f>
        <v>#REF!</v>
      </c>
      <c r="N429" s="428"/>
      <c r="O429" s="464" t="e">
        <f>$O$181</f>
        <v>#DIV/0!</v>
      </c>
      <c r="P429" s="482" t="s">
        <v>15</v>
      </c>
      <c r="Q429" s="428" t="e">
        <f>ROUND(O429*$C429/100,0)</f>
        <v>#DIV/0!</v>
      </c>
      <c r="R429" s="428"/>
      <c r="S429" s="464" t="e">
        <f>$S$181</f>
        <v>#DIV/0!</v>
      </c>
      <c r="T429" s="482" t="s">
        <v>15</v>
      </c>
      <c r="U429" s="428" t="e">
        <f>ROUND(S429*$C429/100,0)</f>
        <v>#DIV/0!</v>
      </c>
      <c r="V429" s="409"/>
      <c r="W429" s="410"/>
      <c r="X429" s="410"/>
      <c r="Y429" s="410"/>
      <c r="Z429" s="409"/>
      <c r="AA429" s="409"/>
      <c r="AB429" s="409"/>
      <c r="AC429" s="409"/>
      <c r="AD429" s="409"/>
      <c r="AE429" s="409"/>
      <c r="AF429" s="409"/>
      <c r="AG429" s="409"/>
      <c r="AH429" s="409"/>
      <c r="AI429" s="409"/>
      <c r="AJ429" s="409"/>
      <c r="AK429" s="409"/>
      <c r="AL429" s="409"/>
      <c r="AM429" s="409"/>
      <c r="AN429" s="409"/>
      <c r="AO429" s="409"/>
      <c r="AP429" s="409"/>
      <c r="AR429" s="431"/>
    </row>
    <row r="430" spans="1:44" hidden="1">
      <c r="A430" s="452" t="s">
        <v>65</v>
      </c>
      <c r="B430" s="452"/>
      <c r="C430" s="480">
        <f>'[7]Rate Design Work eff 10-14-16'!C429</f>
        <v>0</v>
      </c>
      <c r="D430" s="488">
        <f>'[7]Rate Design Work eff 9-15-17'!D429</f>
        <v>57</v>
      </c>
      <c r="E430" s="482" t="s">
        <v>15</v>
      </c>
      <c r="F430" s="428">
        <f>ROUND(D430*C430/100,0)</f>
        <v>0</v>
      </c>
      <c r="G430" s="488">
        <f>$G$182</f>
        <v>58</v>
      </c>
      <c r="H430" s="482" t="s">
        <v>15</v>
      </c>
      <c r="I430" s="428">
        <f>ROUND(G430*$C430/100,0)</f>
        <v>0</v>
      </c>
      <c r="J430" s="428"/>
      <c r="K430" s="488" t="str">
        <f>$K$182</f>
        <v xml:space="preserve"> </v>
      </c>
      <c r="L430" s="482" t="s">
        <v>15</v>
      </c>
      <c r="M430" s="428">
        <f>ROUND(K430*$C430/100,0)</f>
        <v>0</v>
      </c>
      <c r="N430" s="428"/>
      <c r="O430" s="488" t="e">
        <f>$O$182</f>
        <v>#DIV/0!</v>
      </c>
      <c r="P430" s="482" t="s">
        <v>15</v>
      </c>
      <c r="Q430" s="428" t="e">
        <f>ROUND(O430*$C430/100,0)</f>
        <v>#DIV/0!</v>
      </c>
      <c r="R430" s="428"/>
      <c r="S430" s="488" t="e">
        <f>$S$182</f>
        <v>#DIV/0!</v>
      </c>
      <c r="T430" s="482" t="s">
        <v>15</v>
      </c>
      <c r="U430" s="428" t="e">
        <f>ROUND(S430*$C430/100,0)</f>
        <v>#DIV/0!</v>
      </c>
      <c r="V430" s="409"/>
      <c r="W430" s="410"/>
      <c r="X430" s="410"/>
      <c r="Y430" s="410"/>
      <c r="Z430" s="409"/>
      <c r="AA430" s="409"/>
      <c r="AB430" s="409"/>
      <c r="AC430" s="409"/>
      <c r="AD430" s="409"/>
      <c r="AE430" s="409"/>
      <c r="AF430" s="409"/>
      <c r="AG430" s="409"/>
      <c r="AH430" s="409"/>
      <c r="AI430" s="409"/>
      <c r="AJ430" s="409"/>
      <c r="AK430" s="409"/>
      <c r="AL430" s="409"/>
      <c r="AM430" s="409"/>
      <c r="AN430" s="409"/>
      <c r="AO430" s="409"/>
      <c r="AP430" s="409"/>
      <c r="AR430" s="431"/>
    </row>
    <row r="431" spans="1:44" s="26" customFormat="1" hidden="1">
      <c r="A431" s="25" t="s">
        <v>66</v>
      </c>
      <c r="C431" s="27">
        <f>C427</f>
        <v>33312</v>
      </c>
      <c r="D431" s="24">
        <f>'[7]Rate Design Work eff 9-15-17'!D430</f>
        <v>0</v>
      </c>
      <c r="E431" s="28"/>
      <c r="F431" s="29"/>
      <c r="G431" s="30">
        <f>G183</f>
        <v>0</v>
      </c>
      <c r="H431" s="114" t="s">
        <v>15</v>
      </c>
      <c r="I431" s="29">
        <f t="shared" ref="I431:I433" si="89">ROUND(G431*$C431/100,0)</f>
        <v>0</v>
      </c>
      <c r="J431" s="29"/>
      <c r="K431" s="30" t="str">
        <f>K183</f>
        <v xml:space="preserve"> </v>
      </c>
      <c r="L431" s="114" t="s">
        <v>15</v>
      </c>
      <c r="M431" s="29">
        <f t="shared" ref="M431:M433" si="90">ROUND(K431*$C431/100,0)</f>
        <v>0</v>
      </c>
      <c r="N431" s="29"/>
      <c r="O431" s="30" t="str">
        <f>O183</f>
        <v xml:space="preserve"> </v>
      </c>
      <c r="P431" s="114" t="s">
        <v>15</v>
      </c>
      <c r="Q431" s="29">
        <f t="shared" ref="Q431:Q433" si="91">ROUND(O431*$C431/100,0)</f>
        <v>0</v>
      </c>
      <c r="R431" s="29"/>
      <c r="S431" s="30">
        <f>S183</f>
        <v>0</v>
      </c>
      <c r="T431" s="114" t="s">
        <v>15</v>
      </c>
      <c r="U431" s="29">
        <f t="shared" ref="U431:U433" si="92">ROUND(S431*$C431/100,0)</f>
        <v>0</v>
      </c>
      <c r="W431" s="22"/>
      <c r="Z431" s="33"/>
      <c r="AA431" s="33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R431" s="32"/>
    </row>
    <row r="432" spans="1:44" s="26" customFormat="1" hidden="1">
      <c r="A432" s="25" t="s">
        <v>67</v>
      </c>
      <c r="C432" s="27">
        <f>C428</f>
        <v>0</v>
      </c>
      <c r="D432" s="24">
        <f>'[7]Rate Design Work eff 9-15-17'!D431</f>
        <v>0</v>
      </c>
      <c r="E432" s="28"/>
      <c r="F432" s="29"/>
      <c r="G432" s="30">
        <f>G184</f>
        <v>0</v>
      </c>
      <c r="H432" s="114" t="s">
        <v>15</v>
      </c>
      <c r="I432" s="29">
        <f t="shared" si="89"/>
        <v>0</v>
      </c>
      <c r="J432" s="29"/>
      <c r="K432" s="30" t="str">
        <f>K184</f>
        <v xml:space="preserve"> </v>
      </c>
      <c r="L432" s="114" t="s">
        <v>15</v>
      </c>
      <c r="M432" s="29">
        <f t="shared" si="90"/>
        <v>0</v>
      </c>
      <c r="N432" s="29"/>
      <c r="O432" s="30" t="str">
        <f>O184</f>
        <v xml:space="preserve"> </v>
      </c>
      <c r="P432" s="114" t="s">
        <v>15</v>
      </c>
      <c r="Q432" s="29">
        <f t="shared" si="91"/>
        <v>0</v>
      </c>
      <c r="R432" s="29"/>
      <c r="S432" s="30">
        <f>S184</f>
        <v>0</v>
      </c>
      <c r="T432" s="114" t="s">
        <v>15</v>
      </c>
      <c r="U432" s="29">
        <f t="shared" si="92"/>
        <v>0</v>
      </c>
      <c r="W432" s="22"/>
      <c r="Z432" s="33"/>
      <c r="AA432" s="33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R432" s="32"/>
    </row>
    <row r="433" spans="1:44" s="26" customFormat="1" hidden="1">
      <c r="A433" s="25" t="s">
        <v>68</v>
      </c>
      <c r="C433" s="27">
        <f>C429</f>
        <v>0</v>
      </c>
      <c r="D433" s="24">
        <f>'[7]Rate Design Work eff 9-15-17'!D432</f>
        <v>0</v>
      </c>
      <c r="E433" s="28"/>
      <c r="F433" s="29"/>
      <c r="G433" s="30">
        <f>G185</f>
        <v>0</v>
      </c>
      <c r="H433" s="114" t="s">
        <v>15</v>
      </c>
      <c r="I433" s="29">
        <f t="shared" si="89"/>
        <v>0</v>
      </c>
      <c r="J433" s="29"/>
      <c r="K433" s="30" t="str">
        <f>K185</f>
        <v xml:space="preserve"> </v>
      </c>
      <c r="L433" s="114" t="s">
        <v>15</v>
      </c>
      <c r="M433" s="29">
        <f t="shared" si="90"/>
        <v>0</v>
      </c>
      <c r="N433" s="29"/>
      <c r="O433" s="30" t="str">
        <f>O185</f>
        <v xml:space="preserve"> </v>
      </c>
      <c r="P433" s="114" t="s">
        <v>15</v>
      </c>
      <c r="Q433" s="29">
        <f t="shared" si="91"/>
        <v>0</v>
      </c>
      <c r="R433" s="29"/>
      <c r="S433" s="30">
        <f>S185</f>
        <v>0</v>
      </c>
      <c r="T433" s="114" t="s">
        <v>15</v>
      </c>
      <c r="U433" s="29">
        <f t="shared" si="92"/>
        <v>0</v>
      </c>
      <c r="W433" s="22"/>
      <c r="Z433" s="33"/>
      <c r="AA433" s="33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R433" s="32"/>
    </row>
    <row r="434" spans="1:44" hidden="1">
      <c r="A434" s="489" t="s">
        <v>72</v>
      </c>
      <c r="B434" s="452"/>
      <c r="C434" s="480"/>
      <c r="D434" s="490">
        <f>'[7]Rate Design Work eff 9-15-17'!D433</f>
        <v>-0.01</v>
      </c>
      <c r="E434" s="482"/>
      <c r="F434" s="428"/>
      <c r="G434" s="490">
        <v>-0.01</v>
      </c>
      <c r="H434" s="482"/>
      <c r="I434" s="428"/>
      <c r="J434" s="428"/>
      <c r="K434" s="490">
        <v>-0.01</v>
      </c>
      <c r="L434" s="482"/>
      <c r="M434" s="428"/>
      <c r="N434" s="428"/>
      <c r="O434" s="490">
        <v>-0.01</v>
      </c>
      <c r="P434" s="482"/>
      <c r="Q434" s="428"/>
      <c r="R434" s="428"/>
      <c r="S434" s="490">
        <v>-0.01</v>
      </c>
      <c r="T434" s="482"/>
      <c r="U434" s="428"/>
      <c r="V434" s="409"/>
      <c r="W434" s="410"/>
      <c r="X434" s="410"/>
      <c r="Y434" s="410"/>
      <c r="Z434" s="409"/>
      <c r="AA434" s="409"/>
      <c r="AB434" s="409"/>
      <c r="AC434" s="409"/>
      <c r="AD434" s="409"/>
      <c r="AE434" s="409"/>
      <c r="AF434" s="409"/>
      <c r="AG434" s="409"/>
      <c r="AH434" s="409"/>
      <c r="AI434" s="409"/>
      <c r="AJ434" s="409"/>
      <c r="AK434" s="409"/>
      <c r="AL434" s="409"/>
      <c r="AM434" s="409"/>
      <c r="AN434" s="409"/>
      <c r="AO434" s="409"/>
      <c r="AP434" s="409"/>
      <c r="AR434" s="431"/>
    </row>
    <row r="435" spans="1:44" hidden="1">
      <c r="A435" s="452" t="s">
        <v>56</v>
      </c>
      <c r="B435" s="452"/>
      <c r="C435" s="480">
        <v>0</v>
      </c>
      <c r="D435" s="491">
        <f>'[7]Rate Design Work eff 9-15-17'!D434</f>
        <v>9.76</v>
      </c>
      <c r="E435" s="492"/>
      <c r="F435" s="428">
        <f>-ROUND(D435*$C435/100,0)</f>
        <v>0</v>
      </c>
      <c r="G435" s="491">
        <f>G421</f>
        <v>9.99</v>
      </c>
      <c r="H435" s="492"/>
      <c r="I435" s="428">
        <f>-ROUND(G435*$C435/100,0)</f>
        <v>0</v>
      </c>
      <c r="J435" s="428"/>
      <c r="K435" s="491">
        <f>K421</f>
        <v>9.76</v>
      </c>
      <c r="L435" s="492"/>
      <c r="M435" s="428">
        <f>-ROUND(K435*$C435/100,0)</f>
        <v>0</v>
      </c>
      <c r="N435" s="428"/>
      <c r="O435" s="491" t="str">
        <f>O421</f>
        <v xml:space="preserve"> </v>
      </c>
      <c r="P435" s="492"/>
      <c r="Q435" s="428">
        <f>-ROUND(O435*$C435/100,0)</f>
        <v>0</v>
      </c>
      <c r="R435" s="428"/>
      <c r="S435" s="491" t="str">
        <f>S421</f>
        <v xml:space="preserve"> </v>
      </c>
      <c r="T435" s="492"/>
      <c r="U435" s="428">
        <f>-ROUND(S435*$C435/100,0)</f>
        <v>0</v>
      </c>
      <c r="V435" s="409"/>
      <c r="W435" s="410"/>
      <c r="X435" s="410"/>
      <c r="Y435" s="410"/>
      <c r="Z435" s="409"/>
      <c r="AA435" s="409"/>
      <c r="AB435" s="409"/>
      <c r="AC435" s="409"/>
      <c r="AD435" s="409"/>
      <c r="AE435" s="409"/>
      <c r="AF435" s="409"/>
      <c r="AG435" s="409"/>
      <c r="AH435" s="409"/>
      <c r="AI435" s="409"/>
      <c r="AJ435" s="409"/>
      <c r="AK435" s="409"/>
      <c r="AL435" s="409"/>
      <c r="AM435" s="409"/>
      <c r="AN435" s="409"/>
      <c r="AO435" s="409"/>
      <c r="AP435" s="409"/>
      <c r="AR435" s="431"/>
    </row>
    <row r="436" spans="1:44" hidden="1">
      <c r="A436" s="452" t="s">
        <v>57</v>
      </c>
      <c r="B436" s="452"/>
      <c r="C436" s="480">
        <v>0</v>
      </c>
      <c r="D436" s="491">
        <f>'[7]Rate Design Work eff 9-15-17'!D435</f>
        <v>14.54</v>
      </c>
      <c r="E436" s="492"/>
      <c r="F436" s="428">
        <f t="shared" ref="F436:F438" si="93">-ROUND(D436*$C436/100,0)</f>
        <v>0</v>
      </c>
      <c r="G436" s="491">
        <f>G422</f>
        <v>14.89</v>
      </c>
      <c r="H436" s="492"/>
      <c r="I436" s="428">
        <f>-ROUND(G436*$C436/100,0)</f>
        <v>0</v>
      </c>
      <c r="J436" s="428"/>
      <c r="K436" s="491">
        <f>K422</f>
        <v>14.54</v>
      </c>
      <c r="L436" s="492"/>
      <c r="M436" s="428">
        <f>-ROUND(K436*$C436/100,0)</f>
        <v>0</v>
      </c>
      <c r="N436" s="428"/>
      <c r="O436" s="491" t="str">
        <f>O422</f>
        <v xml:space="preserve"> </v>
      </c>
      <c r="P436" s="492"/>
      <c r="Q436" s="428">
        <f>-ROUND(O436*$C436/100,0)</f>
        <v>0</v>
      </c>
      <c r="R436" s="428"/>
      <c r="S436" s="491" t="str">
        <f>S422</f>
        <v xml:space="preserve"> </v>
      </c>
      <c r="T436" s="492"/>
      <c r="U436" s="428">
        <f>-ROUND(S436*$C436/100,0)</f>
        <v>0</v>
      </c>
      <c r="V436" s="409"/>
      <c r="W436" s="410"/>
      <c r="X436" s="410"/>
      <c r="Y436" s="410"/>
      <c r="Z436" s="409"/>
      <c r="AA436" s="409"/>
      <c r="AB436" s="409"/>
      <c r="AC436" s="409"/>
      <c r="AD436" s="409"/>
      <c r="AE436" s="409"/>
      <c r="AF436" s="409"/>
      <c r="AG436" s="409"/>
      <c r="AH436" s="409"/>
      <c r="AI436" s="409"/>
      <c r="AJ436" s="409"/>
      <c r="AK436" s="409"/>
      <c r="AL436" s="409"/>
      <c r="AM436" s="409"/>
      <c r="AN436" s="409"/>
      <c r="AO436" s="409"/>
      <c r="AP436" s="409"/>
      <c r="AR436" s="431"/>
    </row>
    <row r="437" spans="1:44" hidden="1">
      <c r="A437" s="452" t="s">
        <v>73</v>
      </c>
      <c r="B437" s="452"/>
      <c r="C437" s="480">
        <v>0</v>
      </c>
      <c r="D437" s="491">
        <f>'[7]Rate Design Work eff 9-15-17'!D436</f>
        <v>1.02</v>
      </c>
      <c r="E437" s="492"/>
      <c r="F437" s="428">
        <f t="shared" si="93"/>
        <v>0</v>
      </c>
      <c r="G437" s="491">
        <f>G423</f>
        <v>1.04</v>
      </c>
      <c r="H437" s="492"/>
      <c r="I437" s="428">
        <f>-ROUND(G437*$C437/100,0)</f>
        <v>0</v>
      </c>
      <c r="J437" s="428"/>
      <c r="K437" s="491">
        <f>K423</f>
        <v>1.02</v>
      </c>
      <c r="L437" s="492"/>
      <c r="M437" s="428">
        <f>-ROUND(K437*$C437/100,0)</f>
        <v>0</v>
      </c>
      <c r="N437" s="428"/>
      <c r="O437" s="491" t="str">
        <f>O423</f>
        <v xml:space="preserve"> </v>
      </c>
      <c r="P437" s="492"/>
      <c r="Q437" s="428">
        <f>-ROUND(O437*$C437/100,0)</f>
        <v>0</v>
      </c>
      <c r="R437" s="428"/>
      <c r="S437" s="491" t="str">
        <f>S423</f>
        <v xml:space="preserve"> </v>
      </c>
      <c r="T437" s="492"/>
      <c r="U437" s="428">
        <f>-ROUND(S437*$C437/100,0)</f>
        <v>0</v>
      </c>
      <c r="V437" s="409"/>
      <c r="W437" s="410"/>
      <c r="X437" s="410"/>
      <c r="Y437" s="410"/>
      <c r="Z437" s="409"/>
      <c r="AA437" s="409"/>
      <c r="AB437" s="409"/>
      <c r="AC437" s="409"/>
      <c r="AD437" s="409"/>
      <c r="AE437" s="409"/>
      <c r="AF437" s="409"/>
      <c r="AG437" s="409"/>
      <c r="AH437" s="409"/>
      <c r="AI437" s="409"/>
      <c r="AJ437" s="409"/>
      <c r="AK437" s="409"/>
      <c r="AL437" s="409"/>
      <c r="AM437" s="409"/>
      <c r="AN437" s="409"/>
      <c r="AO437" s="409"/>
      <c r="AP437" s="409"/>
      <c r="AR437" s="431"/>
    </row>
    <row r="438" spans="1:44" hidden="1">
      <c r="A438" s="452" t="s">
        <v>74</v>
      </c>
      <c r="B438" s="452"/>
      <c r="C438" s="480">
        <v>0</v>
      </c>
      <c r="D438" s="491">
        <f>'[7]Rate Design Work eff 9-15-17'!D437</f>
        <v>3.7</v>
      </c>
      <c r="E438" s="482"/>
      <c r="F438" s="428">
        <f t="shared" si="93"/>
        <v>0</v>
      </c>
      <c r="G438" s="491">
        <f>G426</f>
        <v>3.8</v>
      </c>
      <c r="H438" s="482"/>
      <c r="I438" s="428">
        <f>-ROUND(G438*$C438/100,0)</f>
        <v>0</v>
      </c>
      <c r="J438" s="428"/>
      <c r="K438" s="491" t="e">
        <f>K426</f>
        <v>#REF!</v>
      </c>
      <c r="L438" s="482"/>
      <c r="M438" s="428" t="e">
        <f>-ROUND(K438*$C438/100,0)</f>
        <v>#REF!</v>
      </c>
      <c r="N438" s="428"/>
      <c r="O438" s="491" t="e">
        <f>O426</f>
        <v>#DIV/0!</v>
      </c>
      <c r="P438" s="482"/>
      <c r="Q438" s="428" t="e">
        <f>-ROUND(O438*$C438/100,0)</f>
        <v>#DIV/0!</v>
      </c>
      <c r="R438" s="428"/>
      <c r="S438" s="491" t="e">
        <f>S426</f>
        <v>#DIV/0!</v>
      </c>
      <c r="T438" s="482"/>
      <c r="U438" s="428" t="e">
        <f>-ROUND(S438*$C438/100,0)</f>
        <v>#DIV/0!</v>
      </c>
      <c r="V438" s="409"/>
      <c r="W438" s="410"/>
      <c r="X438" s="410"/>
      <c r="Y438" s="410"/>
      <c r="Z438" s="409"/>
      <c r="AA438" s="409"/>
      <c r="AB438" s="409"/>
      <c r="AC438" s="409"/>
      <c r="AD438" s="409"/>
      <c r="AE438" s="409"/>
      <c r="AF438" s="409"/>
      <c r="AG438" s="409"/>
      <c r="AH438" s="409"/>
      <c r="AI438" s="409"/>
      <c r="AJ438" s="409"/>
      <c r="AK438" s="409"/>
      <c r="AL438" s="409"/>
      <c r="AM438" s="409"/>
      <c r="AN438" s="409"/>
      <c r="AO438" s="409"/>
      <c r="AP438" s="409"/>
      <c r="AR438" s="431"/>
    </row>
    <row r="439" spans="1:44" hidden="1">
      <c r="A439" s="452" t="s">
        <v>75</v>
      </c>
      <c r="B439" s="452"/>
      <c r="C439" s="480">
        <v>0</v>
      </c>
      <c r="D439" s="493">
        <f>'[7]Rate Design Work eff 9-15-17'!D438</f>
        <v>10.628</v>
      </c>
      <c r="E439" s="482" t="s">
        <v>15</v>
      </c>
      <c r="F439" s="428">
        <f>ROUND(D439*$C439/100*D434,0)</f>
        <v>0</v>
      </c>
      <c r="G439" s="493">
        <f>G427</f>
        <v>10.878</v>
      </c>
      <c r="H439" s="482" t="s">
        <v>15</v>
      </c>
      <c r="I439" s="428">
        <f>ROUND(G439*$C439/100*G434,0)</f>
        <v>0</v>
      </c>
      <c r="J439" s="428"/>
      <c r="K439" s="493" t="e">
        <f>K427</f>
        <v>#REF!</v>
      </c>
      <c r="L439" s="482" t="s">
        <v>15</v>
      </c>
      <c r="M439" s="428" t="e">
        <f>ROUND(K439*$C439/100*K434,0)</f>
        <v>#REF!</v>
      </c>
      <c r="N439" s="428"/>
      <c r="O439" s="493" t="e">
        <f>O427</f>
        <v>#DIV/0!</v>
      </c>
      <c r="P439" s="482" t="s">
        <v>15</v>
      </c>
      <c r="Q439" s="428" t="e">
        <f>ROUND(O439*$C439/100*O434,0)</f>
        <v>#DIV/0!</v>
      </c>
      <c r="R439" s="428"/>
      <c r="S439" s="493" t="e">
        <f>S427</f>
        <v>#DIV/0!</v>
      </c>
      <c r="T439" s="482" t="s">
        <v>15</v>
      </c>
      <c r="U439" s="428" t="e">
        <f>ROUND(S439*$C439/100*S434,0)</f>
        <v>#DIV/0!</v>
      </c>
      <c r="V439" s="409"/>
      <c r="W439" s="410"/>
      <c r="X439" s="410"/>
      <c r="Y439" s="410"/>
      <c r="Z439" s="409"/>
      <c r="AA439" s="409"/>
      <c r="AB439" s="409"/>
      <c r="AC439" s="409"/>
      <c r="AD439" s="409"/>
      <c r="AE439" s="409"/>
      <c r="AF439" s="409"/>
      <c r="AG439" s="409"/>
      <c r="AH439" s="409"/>
      <c r="AI439" s="409"/>
      <c r="AJ439" s="409"/>
      <c r="AK439" s="409"/>
      <c r="AL439" s="409"/>
      <c r="AM439" s="409"/>
      <c r="AN439" s="409"/>
      <c r="AO439" s="409"/>
      <c r="AP439" s="409"/>
      <c r="AR439" s="431"/>
    </row>
    <row r="440" spans="1:44" hidden="1">
      <c r="A440" s="452" t="s">
        <v>63</v>
      </c>
      <c r="B440" s="452"/>
      <c r="C440" s="480">
        <v>0</v>
      </c>
      <c r="D440" s="493">
        <f>'[7]Rate Design Work eff 9-15-17'!D439</f>
        <v>7.3410000000000002</v>
      </c>
      <c r="E440" s="482" t="s">
        <v>15</v>
      </c>
      <c r="F440" s="428">
        <f>ROUND(D440*$C440/100*D434,0)</f>
        <v>0</v>
      </c>
      <c r="G440" s="493">
        <f>G428</f>
        <v>7.5140000000000002</v>
      </c>
      <c r="H440" s="482" t="s">
        <v>15</v>
      </c>
      <c r="I440" s="428">
        <f>ROUND(G440*$C440/100*G434,0)</f>
        <v>0</v>
      </c>
      <c r="J440" s="428"/>
      <c r="K440" s="493" t="e">
        <f>K428</f>
        <v>#REF!</v>
      </c>
      <c r="L440" s="482" t="s">
        <v>15</v>
      </c>
      <c r="M440" s="428" t="e">
        <f>ROUND(K440*$C440/100*K434,0)</f>
        <v>#REF!</v>
      </c>
      <c r="N440" s="428"/>
      <c r="O440" s="493" t="e">
        <f>O428</f>
        <v>#DIV/0!</v>
      </c>
      <c r="P440" s="482" t="s">
        <v>15</v>
      </c>
      <c r="Q440" s="428" t="e">
        <f>ROUND(O440*$C440/100*O434,0)</f>
        <v>#DIV/0!</v>
      </c>
      <c r="R440" s="428"/>
      <c r="S440" s="493" t="e">
        <f>S428</f>
        <v>#DIV/0!</v>
      </c>
      <c r="T440" s="482" t="s">
        <v>15</v>
      </c>
      <c r="U440" s="428" t="e">
        <f>ROUND(S440*$C440/100*S434,0)</f>
        <v>#DIV/0!</v>
      </c>
      <c r="V440" s="409"/>
      <c r="W440" s="410"/>
      <c r="X440" s="410"/>
      <c r="Y440" s="410"/>
      <c r="Z440" s="409"/>
      <c r="AA440" s="409"/>
      <c r="AB440" s="409"/>
      <c r="AC440" s="409"/>
      <c r="AD440" s="409"/>
      <c r="AE440" s="409"/>
      <c r="AF440" s="409"/>
      <c r="AG440" s="409"/>
      <c r="AH440" s="409"/>
      <c r="AI440" s="409"/>
      <c r="AJ440" s="409"/>
      <c r="AK440" s="409"/>
      <c r="AL440" s="409"/>
      <c r="AM440" s="409"/>
      <c r="AN440" s="409"/>
      <c r="AO440" s="409"/>
      <c r="AP440" s="409"/>
      <c r="AR440" s="431"/>
    </row>
    <row r="441" spans="1:44" hidden="1">
      <c r="A441" s="452" t="s">
        <v>64</v>
      </c>
      <c r="B441" s="452"/>
      <c r="C441" s="480">
        <v>0</v>
      </c>
      <c r="D441" s="493">
        <f>'[7]Rate Design Work eff 9-15-17'!D440</f>
        <v>6.3240000000000007</v>
      </c>
      <c r="E441" s="482" t="s">
        <v>15</v>
      </c>
      <c r="F441" s="428">
        <f>ROUND(D441*$C441/100*D434,0)</f>
        <v>0</v>
      </c>
      <c r="G441" s="493">
        <f>G429</f>
        <v>6.4720000000000004</v>
      </c>
      <c r="H441" s="482" t="s">
        <v>15</v>
      </c>
      <c r="I441" s="428">
        <f>ROUND(G441*$C441/100*G434,0)</f>
        <v>0</v>
      </c>
      <c r="J441" s="428"/>
      <c r="K441" s="493" t="e">
        <f>K429</f>
        <v>#REF!</v>
      </c>
      <c r="L441" s="482" t="s">
        <v>15</v>
      </c>
      <c r="M441" s="428" t="e">
        <f>ROUND(K441*$C441/100*K434,0)</f>
        <v>#REF!</v>
      </c>
      <c r="N441" s="428"/>
      <c r="O441" s="493" t="e">
        <f>O429</f>
        <v>#DIV/0!</v>
      </c>
      <c r="P441" s="482" t="s">
        <v>15</v>
      </c>
      <c r="Q441" s="428" t="e">
        <f>ROUND(O441*$C441/100*O434,0)</f>
        <v>#DIV/0!</v>
      </c>
      <c r="R441" s="428"/>
      <c r="S441" s="493" t="e">
        <f>S429</f>
        <v>#DIV/0!</v>
      </c>
      <c r="T441" s="482" t="s">
        <v>15</v>
      </c>
      <c r="U441" s="428" t="e">
        <f>ROUND(S441*$C441/100*S434,0)</f>
        <v>#DIV/0!</v>
      </c>
      <c r="V441" s="409"/>
      <c r="W441" s="410"/>
      <c r="X441" s="410"/>
      <c r="Y441" s="410"/>
      <c r="Z441" s="409"/>
      <c r="AA441" s="409"/>
      <c r="AB441" s="409"/>
      <c r="AC441" s="409"/>
      <c r="AD441" s="409"/>
      <c r="AE441" s="409"/>
      <c r="AF441" s="409"/>
      <c r="AG441" s="409"/>
      <c r="AH441" s="409"/>
      <c r="AI441" s="409"/>
      <c r="AJ441" s="409"/>
      <c r="AK441" s="409"/>
      <c r="AL441" s="409"/>
      <c r="AM441" s="409"/>
      <c r="AN441" s="409"/>
      <c r="AO441" s="409"/>
      <c r="AP441" s="409"/>
      <c r="AR441" s="431"/>
    </row>
    <row r="442" spans="1:44" hidden="1">
      <c r="A442" s="452" t="s">
        <v>65</v>
      </c>
      <c r="B442" s="452"/>
      <c r="C442" s="480">
        <v>0</v>
      </c>
      <c r="D442" s="494">
        <f>'[7]Rate Design Work eff 9-15-17'!D441</f>
        <v>57</v>
      </c>
      <c r="E442" s="482" t="s">
        <v>15</v>
      </c>
      <c r="F442" s="428">
        <f>ROUND(D442*$C442/100*D434,0)</f>
        <v>0</v>
      </c>
      <c r="G442" s="494">
        <f>G430</f>
        <v>58</v>
      </c>
      <c r="H442" s="482" t="s">
        <v>15</v>
      </c>
      <c r="I442" s="428">
        <f>ROUND(G442*$C442/100*G434,0)</f>
        <v>0</v>
      </c>
      <c r="J442" s="428"/>
      <c r="K442" s="494" t="str">
        <f>K430</f>
        <v xml:space="preserve"> </v>
      </c>
      <c r="L442" s="482" t="s">
        <v>15</v>
      </c>
      <c r="M442" s="428">
        <f>ROUND(K442*$C442/100*K434,0)</f>
        <v>0</v>
      </c>
      <c r="N442" s="428"/>
      <c r="O442" s="494" t="e">
        <f>O430</f>
        <v>#DIV/0!</v>
      </c>
      <c r="P442" s="482" t="s">
        <v>15</v>
      </c>
      <c r="Q442" s="428" t="e">
        <f>ROUND(O442*$C442/100*O434,0)</f>
        <v>#DIV/0!</v>
      </c>
      <c r="R442" s="428"/>
      <c r="S442" s="494" t="e">
        <f>S430</f>
        <v>#DIV/0!</v>
      </c>
      <c r="T442" s="482" t="s">
        <v>15</v>
      </c>
      <c r="U442" s="428" t="e">
        <f>ROUND(S442*$C442/100*S434,0)</f>
        <v>#DIV/0!</v>
      </c>
      <c r="V442" s="409"/>
      <c r="W442" s="410"/>
      <c r="X442" s="410"/>
      <c r="Y442" s="410"/>
      <c r="Z442" s="409"/>
      <c r="AA442" s="409"/>
      <c r="AB442" s="409"/>
      <c r="AC442" s="409"/>
      <c r="AD442" s="409"/>
      <c r="AE442" s="409"/>
      <c r="AF442" s="409"/>
      <c r="AG442" s="409"/>
      <c r="AH442" s="409"/>
      <c r="AI442" s="409"/>
      <c r="AJ442" s="409"/>
      <c r="AK442" s="409"/>
      <c r="AL442" s="409"/>
      <c r="AM442" s="409"/>
      <c r="AN442" s="409"/>
      <c r="AO442" s="409"/>
      <c r="AP442" s="409"/>
      <c r="AR442" s="431"/>
    </row>
    <row r="443" spans="1:44" hidden="1">
      <c r="A443" s="452" t="s">
        <v>76</v>
      </c>
      <c r="B443" s="452"/>
      <c r="C443" s="480">
        <v>0</v>
      </c>
      <c r="D443" s="495">
        <f>'[7]Rate Design Work eff 9-15-17'!D442</f>
        <v>60</v>
      </c>
      <c r="E443" s="482"/>
      <c r="F443" s="428">
        <f>ROUND(D443*C443,0)</f>
        <v>0</v>
      </c>
      <c r="G443" s="495">
        <f>$G$198</f>
        <v>60</v>
      </c>
      <c r="H443" s="482"/>
      <c r="I443" s="428">
        <f>ROUND(G443*$C443,0)</f>
        <v>0</v>
      </c>
      <c r="J443" s="428"/>
      <c r="K443" s="495" t="str">
        <f>$K$198</f>
        <v xml:space="preserve"> </v>
      </c>
      <c r="L443" s="482"/>
      <c r="M443" s="428">
        <f>ROUND(K443*$C443,0)</f>
        <v>0</v>
      </c>
      <c r="N443" s="428"/>
      <c r="O443" s="495" t="e">
        <f>$O$198</f>
        <v>#DIV/0!</v>
      </c>
      <c r="P443" s="482"/>
      <c r="Q443" s="428" t="e">
        <f>ROUND(O443*$C443,0)</f>
        <v>#DIV/0!</v>
      </c>
      <c r="R443" s="428"/>
      <c r="S443" s="495" t="e">
        <f>$S$198</f>
        <v>#DIV/0!</v>
      </c>
      <c r="T443" s="482"/>
      <c r="U443" s="428" t="e">
        <f>ROUND(S443*$C443,0)</f>
        <v>#DIV/0!</v>
      </c>
      <c r="V443" s="409"/>
      <c r="W443" s="410"/>
      <c r="X443" s="410"/>
      <c r="Y443" s="410"/>
      <c r="Z443" s="409"/>
      <c r="AA443" s="409"/>
      <c r="AB443" s="409"/>
      <c r="AC443" s="409"/>
      <c r="AD443" s="409"/>
      <c r="AE443" s="409"/>
      <c r="AF443" s="409"/>
      <c r="AG443" s="409"/>
      <c r="AH443" s="409"/>
      <c r="AI443" s="409"/>
      <c r="AJ443" s="409"/>
      <c r="AK443" s="409"/>
      <c r="AL443" s="409"/>
      <c r="AM443" s="409"/>
      <c r="AN443" s="409"/>
      <c r="AO443" s="409"/>
      <c r="AP443" s="409"/>
      <c r="AR443" s="431"/>
    </row>
    <row r="444" spans="1:44" hidden="1">
      <c r="A444" s="452" t="s">
        <v>77</v>
      </c>
      <c r="B444" s="452"/>
      <c r="C444" s="480">
        <v>0</v>
      </c>
      <c r="D444" s="496">
        <f>'[7]Rate Design Work eff 9-15-17'!D443</f>
        <v>-30</v>
      </c>
      <c r="E444" s="482" t="s">
        <v>15</v>
      </c>
      <c r="F444" s="428">
        <f>ROUND(D444*C444/100,0)</f>
        <v>0</v>
      </c>
      <c r="G444" s="496">
        <f>$G$199</f>
        <v>-30</v>
      </c>
      <c r="H444" s="482" t="s">
        <v>15</v>
      </c>
      <c r="I444" s="428">
        <f>ROUND(G444*$C444/100,0)</f>
        <v>0</v>
      </c>
      <c r="J444" s="428"/>
      <c r="K444" s="496">
        <f>$K$199</f>
        <v>-30</v>
      </c>
      <c r="L444" s="482" t="s">
        <v>15</v>
      </c>
      <c r="M444" s="428">
        <f>ROUND(K444*$C444/100,0)</f>
        <v>0</v>
      </c>
      <c r="N444" s="428"/>
      <c r="O444" s="496" t="str">
        <f>$O$199</f>
        <v xml:space="preserve"> </v>
      </c>
      <c r="P444" s="482" t="s">
        <v>15</v>
      </c>
      <c r="Q444" s="428">
        <f>ROUND(O444*$C444/100,0)</f>
        <v>0</v>
      </c>
      <c r="R444" s="428"/>
      <c r="S444" s="496" t="str">
        <f>$S$199</f>
        <v xml:space="preserve"> </v>
      </c>
      <c r="T444" s="482" t="s">
        <v>15</v>
      </c>
      <c r="U444" s="428">
        <f>ROUND(S444*$C444/100,0)</f>
        <v>0</v>
      </c>
      <c r="V444" s="409"/>
      <c r="W444" s="410"/>
      <c r="X444" s="410"/>
      <c r="Y444" s="410"/>
      <c r="Z444" s="409"/>
      <c r="AA444" s="409"/>
      <c r="AB444" s="409"/>
      <c r="AC444" s="409"/>
      <c r="AD444" s="409"/>
      <c r="AE444" s="409"/>
      <c r="AF444" s="409"/>
      <c r="AG444" s="409"/>
      <c r="AH444" s="409"/>
      <c r="AI444" s="409"/>
      <c r="AJ444" s="409"/>
      <c r="AK444" s="409"/>
      <c r="AL444" s="409"/>
      <c r="AM444" s="409"/>
      <c r="AN444" s="409"/>
      <c r="AO444" s="409"/>
      <c r="AP444" s="409"/>
      <c r="AR444" s="431"/>
    </row>
    <row r="445" spans="1:44" s="26" customFormat="1" hidden="1">
      <c r="A445" s="25" t="s">
        <v>66</v>
      </c>
      <c r="C445" s="27">
        <f>C439</f>
        <v>0</v>
      </c>
      <c r="D445" s="24">
        <f>'[7]Rate Design Work eff 9-15-17'!D444</f>
        <v>0</v>
      </c>
      <c r="E445" s="28"/>
      <c r="F445" s="29"/>
      <c r="G445" s="30">
        <f>G183</f>
        <v>0</v>
      </c>
      <c r="H445" s="114" t="s">
        <v>15</v>
      </c>
      <c r="I445" s="428">
        <f>ROUND(G445*$C445/100*G434,0)</f>
        <v>0</v>
      </c>
      <c r="J445" s="428"/>
      <c r="K445" s="30" t="str">
        <f>K183</f>
        <v xml:space="preserve"> </v>
      </c>
      <c r="L445" s="114" t="s">
        <v>15</v>
      </c>
      <c r="M445" s="428">
        <f>ROUND(K445*$C445/100*K434,0)</f>
        <v>0</v>
      </c>
      <c r="N445" s="428"/>
      <c r="O445" s="30" t="str">
        <f>O183</f>
        <v xml:space="preserve"> </v>
      </c>
      <c r="P445" s="114" t="s">
        <v>15</v>
      </c>
      <c r="Q445" s="428">
        <f>ROUND(O445*$C445/100*O434,0)</f>
        <v>0</v>
      </c>
      <c r="R445" s="428"/>
      <c r="S445" s="30">
        <f>S183</f>
        <v>0</v>
      </c>
      <c r="T445" s="114" t="s">
        <v>15</v>
      </c>
      <c r="U445" s="428">
        <f>ROUND(S445*$C445/100*S434,0)</f>
        <v>0</v>
      </c>
      <c r="W445" s="22"/>
      <c r="Z445" s="33"/>
      <c r="AA445" s="33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R445" s="32"/>
    </row>
    <row r="446" spans="1:44" s="26" customFormat="1" hidden="1">
      <c r="A446" s="25" t="s">
        <v>67</v>
      </c>
      <c r="C446" s="27">
        <f>C440</f>
        <v>0</v>
      </c>
      <c r="D446" s="24">
        <f>'[7]Rate Design Work eff 9-15-17'!D445</f>
        <v>0</v>
      </c>
      <c r="E446" s="28"/>
      <c r="F446" s="29"/>
      <c r="G446" s="30">
        <f>G184</f>
        <v>0</v>
      </c>
      <c r="H446" s="114" t="s">
        <v>15</v>
      </c>
      <c r="I446" s="428">
        <f>ROUND(G446*$C446/100*G434,0)</f>
        <v>0</v>
      </c>
      <c r="J446" s="428"/>
      <c r="K446" s="30" t="str">
        <f>K184</f>
        <v xml:space="preserve"> </v>
      </c>
      <c r="L446" s="114" t="s">
        <v>15</v>
      </c>
      <c r="M446" s="428">
        <f>ROUND(K446*$C446/100*K434,0)</f>
        <v>0</v>
      </c>
      <c r="N446" s="428"/>
      <c r="O446" s="30" t="str">
        <f>O184</f>
        <v xml:space="preserve"> </v>
      </c>
      <c r="P446" s="114" t="s">
        <v>15</v>
      </c>
      <c r="Q446" s="428">
        <f>ROUND(O446*$C446/100*O434,0)</f>
        <v>0</v>
      </c>
      <c r="R446" s="428"/>
      <c r="S446" s="30">
        <f>S184</f>
        <v>0</v>
      </c>
      <c r="T446" s="114" t="s">
        <v>15</v>
      </c>
      <c r="U446" s="428">
        <f>ROUND(S446*$C446/100*S434,0)</f>
        <v>0</v>
      </c>
      <c r="W446" s="22"/>
      <c r="Z446" s="33"/>
      <c r="AA446" s="33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R446" s="32"/>
    </row>
    <row r="447" spans="1:44" s="26" customFormat="1" hidden="1">
      <c r="A447" s="25" t="s">
        <v>68</v>
      </c>
      <c r="C447" s="27">
        <f>C441</f>
        <v>0</v>
      </c>
      <c r="D447" s="24">
        <f>'[7]Rate Design Work eff 9-15-17'!D446</f>
        <v>0</v>
      </c>
      <c r="E447" s="28"/>
      <c r="F447" s="29"/>
      <c r="G447" s="30">
        <f>G185</f>
        <v>0</v>
      </c>
      <c r="H447" s="114" t="s">
        <v>15</v>
      </c>
      <c r="I447" s="428">
        <f>ROUND(G447*$C447/100*G434,0)</f>
        <v>0</v>
      </c>
      <c r="J447" s="428"/>
      <c r="K447" s="30" t="str">
        <f>K185</f>
        <v xml:space="preserve"> </v>
      </c>
      <c r="L447" s="114" t="s">
        <v>15</v>
      </c>
      <c r="M447" s="428">
        <f>ROUND(K447*$C447/100*K434,0)</f>
        <v>0</v>
      </c>
      <c r="N447" s="428"/>
      <c r="O447" s="30" t="str">
        <f>O185</f>
        <v xml:space="preserve"> </v>
      </c>
      <c r="P447" s="114" t="s">
        <v>15</v>
      </c>
      <c r="Q447" s="428">
        <f>ROUND(O447*$C447/100*O434,0)</f>
        <v>0</v>
      </c>
      <c r="R447" s="428"/>
      <c r="S447" s="30">
        <f>S185</f>
        <v>0</v>
      </c>
      <c r="T447" s="114" t="s">
        <v>15</v>
      </c>
      <c r="U447" s="428">
        <f>ROUND(S447*$C447/100*S434,0)</f>
        <v>0</v>
      </c>
      <c r="W447" s="22"/>
      <c r="Z447" s="33"/>
      <c r="AA447" s="33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R447" s="32"/>
    </row>
    <row r="448" spans="1:44" hidden="1">
      <c r="A448" s="452" t="s">
        <v>44</v>
      </c>
      <c r="B448" s="452"/>
      <c r="C448" s="480">
        <f>SUM(C427:C429)</f>
        <v>33312</v>
      </c>
      <c r="D448" s="488"/>
      <c r="E448" s="482"/>
      <c r="F448" s="428">
        <f>SUM(F421:F444)</f>
        <v>8572</v>
      </c>
      <c r="G448" s="488"/>
      <c r="H448" s="482"/>
      <c r="I448" s="428">
        <f>SUM(I421:I447)</f>
        <v>8774</v>
      </c>
      <c r="J448" s="428"/>
      <c r="K448" s="488"/>
      <c r="L448" s="482"/>
      <c r="M448" s="428" t="e">
        <f>SUM(M421:M447)</f>
        <v>#REF!</v>
      </c>
      <c r="N448" s="428"/>
      <c r="O448" s="488"/>
      <c r="P448" s="482"/>
      <c r="Q448" s="428" t="e">
        <f>SUM(Q421:Q447)</f>
        <v>#DIV/0!</v>
      </c>
      <c r="R448" s="428"/>
      <c r="S448" s="488"/>
      <c r="T448" s="482"/>
      <c r="U448" s="428" t="e">
        <f>SUM(U421:U447)</f>
        <v>#DIV/0!</v>
      </c>
      <c r="V448" s="409"/>
      <c r="W448" s="410"/>
      <c r="X448" s="410"/>
      <c r="Y448" s="410"/>
      <c r="Z448" s="409"/>
      <c r="AA448" s="409"/>
      <c r="AB448" s="409"/>
      <c r="AC448" s="409"/>
      <c r="AD448" s="409"/>
      <c r="AE448" s="409"/>
      <c r="AF448" s="409"/>
      <c r="AG448" s="409"/>
      <c r="AH448" s="409"/>
      <c r="AI448" s="409"/>
      <c r="AJ448" s="409"/>
      <c r="AK448" s="409"/>
      <c r="AL448" s="409"/>
      <c r="AM448" s="409"/>
      <c r="AN448" s="409"/>
      <c r="AO448" s="409"/>
      <c r="AP448" s="409"/>
      <c r="AR448" s="431"/>
    </row>
    <row r="449" spans="1:44" hidden="1">
      <c r="A449" s="452" t="s">
        <v>18</v>
      </c>
      <c r="B449" s="452"/>
      <c r="C449" s="507">
        <f>'[7]Table 2'!H72</f>
        <v>103.57381938517956</v>
      </c>
      <c r="D449" s="439"/>
      <c r="E449" s="439"/>
      <c r="F449" s="498">
        <f>'[7]Table 3'!E72</f>
        <v>26.103189482042787</v>
      </c>
      <c r="G449" s="439"/>
      <c r="H449" s="439"/>
      <c r="I449" s="498">
        <f>F449</f>
        <v>26.103189482042787</v>
      </c>
      <c r="J449" s="483"/>
      <c r="K449" s="439"/>
      <c r="L449" s="439"/>
      <c r="M449" s="498" t="e">
        <f>M204/I204*I449</f>
        <v>#DIV/0!</v>
      </c>
      <c r="N449" s="483"/>
      <c r="O449" s="439"/>
      <c r="P449" s="439"/>
      <c r="Q449" s="498" t="e">
        <f>Q204/I204*I449</f>
        <v>#DIV/0!</v>
      </c>
      <c r="R449" s="483"/>
      <c r="S449" s="439"/>
      <c r="T449" s="439"/>
      <c r="U449" s="498" t="e">
        <f>U204/I204*I449</f>
        <v>#DIV/0!</v>
      </c>
      <c r="V449" s="49"/>
      <c r="W449" s="48"/>
      <c r="X449" s="410"/>
      <c r="Y449" s="410"/>
      <c r="Z449" s="409"/>
      <c r="AA449" s="409"/>
      <c r="AB449" s="409"/>
      <c r="AC449" s="409"/>
      <c r="AD449" s="409"/>
      <c r="AE449" s="409"/>
      <c r="AF449" s="409"/>
      <c r="AG449" s="409"/>
      <c r="AH449" s="409"/>
      <c r="AI449" s="409"/>
      <c r="AJ449" s="409"/>
      <c r="AK449" s="409"/>
      <c r="AL449" s="409"/>
      <c r="AM449" s="409"/>
      <c r="AN449" s="409"/>
      <c r="AO449" s="409"/>
      <c r="AP449" s="409"/>
      <c r="AR449" s="431"/>
    </row>
    <row r="450" spans="1:44" ht="16.5" hidden="1" thickBot="1">
      <c r="A450" s="452" t="s">
        <v>45</v>
      </c>
      <c r="B450" s="452"/>
      <c r="C450" s="472">
        <f>SUM(C448:C449)</f>
        <v>33415.573819385179</v>
      </c>
      <c r="D450" s="505"/>
      <c r="E450" s="500"/>
      <c r="F450" s="501">
        <f>F448+F449</f>
        <v>8598.1031894820426</v>
      </c>
      <c r="G450" s="505"/>
      <c r="H450" s="500"/>
      <c r="I450" s="501">
        <f>I448+I449</f>
        <v>8800.1031894820426</v>
      </c>
      <c r="J450" s="483"/>
      <c r="K450" s="505"/>
      <c r="L450" s="500"/>
      <c r="M450" s="501" t="e">
        <f>M448+M449</f>
        <v>#REF!</v>
      </c>
      <c r="N450" s="501"/>
      <c r="O450" s="505"/>
      <c r="P450" s="500"/>
      <c r="Q450" s="501" t="e">
        <f>Q448+Q449</f>
        <v>#DIV/0!</v>
      </c>
      <c r="R450" s="501"/>
      <c r="S450" s="505"/>
      <c r="T450" s="500"/>
      <c r="U450" s="501" t="e">
        <f>U448+U449</f>
        <v>#DIV/0!</v>
      </c>
      <c r="V450" s="50"/>
      <c r="W450" s="51"/>
      <c r="X450" s="410"/>
      <c r="Y450" s="410"/>
      <c r="Z450" s="409"/>
      <c r="AA450" s="409"/>
      <c r="AB450" s="409"/>
      <c r="AC450" s="409"/>
      <c r="AD450" s="409"/>
      <c r="AE450" s="409"/>
      <c r="AF450" s="409"/>
      <c r="AG450" s="409"/>
      <c r="AH450" s="409"/>
      <c r="AI450" s="409"/>
      <c r="AJ450" s="409"/>
      <c r="AK450" s="409"/>
      <c r="AL450" s="409"/>
      <c r="AM450" s="409"/>
      <c r="AN450" s="409"/>
      <c r="AO450" s="409"/>
      <c r="AP450" s="409"/>
      <c r="AR450" s="431"/>
    </row>
    <row r="451" spans="1:44" hidden="1">
      <c r="A451" s="452"/>
      <c r="B451" s="452"/>
      <c r="C451" s="459"/>
      <c r="D451" s="495" t="s">
        <v>14</v>
      </c>
      <c r="E451" s="452"/>
      <c r="F451" s="428"/>
      <c r="G451" s="509" t="s">
        <v>14</v>
      </c>
      <c r="H451" s="452"/>
      <c r="I451" s="428" t="s">
        <v>14</v>
      </c>
      <c r="J451" s="428"/>
      <c r="K451" s="509" t="s">
        <v>14</v>
      </c>
      <c r="L451" s="452"/>
      <c r="M451" s="428" t="s">
        <v>14</v>
      </c>
      <c r="N451" s="428"/>
      <c r="O451" s="509" t="s">
        <v>14</v>
      </c>
      <c r="P451" s="452"/>
      <c r="Q451" s="428" t="s">
        <v>14</v>
      </c>
      <c r="R451" s="428"/>
      <c r="S451" s="509" t="s">
        <v>14</v>
      </c>
      <c r="T451" s="452"/>
      <c r="U451" s="428" t="s">
        <v>14</v>
      </c>
      <c r="V451" s="409"/>
      <c r="W451" s="410"/>
      <c r="X451" s="410"/>
      <c r="Y451" s="410"/>
      <c r="Z451" s="409"/>
      <c r="AA451" s="409"/>
      <c r="AB451" s="409"/>
      <c r="AC451" s="409"/>
      <c r="AD451" s="409"/>
      <c r="AE451" s="409"/>
      <c r="AF451" s="409"/>
      <c r="AG451" s="409"/>
      <c r="AH451" s="409"/>
      <c r="AI451" s="409"/>
      <c r="AJ451" s="409"/>
      <c r="AK451" s="409"/>
      <c r="AL451" s="409"/>
      <c r="AM451" s="409"/>
      <c r="AN451" s="409"/>
      <c r="AO451" s="409"/>
      <c r="AP451" s="409"/>
      <c r="AR451" s="431"/>
    </row>
    <row r="452" spans="1:44" hidden="1">
      <c r="A452" s="452"/>
      <c r="B452" s="452"/>
      <c r="C452" s="459"/>
      <c r="D452" s="495" t="s">
        <v>14</v>
      </c>
      <c r="E452" s="452"/>
      <c r="F452" s="428"/>
      <c r="G452" s="509" t="s">
        <v>14</v>
      </c>
      <c r="H452" s="452"/>
      <c r="I452" s="428" t="s">
        <v>14</v>
      </c>
      <c r="J452" s="428"/>
      <c r="K452" s="509" t="s">
        <v>14</v>
      </c>
      <c r="L452" s="452"/>
      <c r="M452" s="428" t="s">
        <v>14</v>
      </c>
      <c r="N452" s="428"/>
      <c r="O452" s="509" t="s">
        <v>14</v>
      </c>
      <c r="P452" s="452"/>
      <c r="Q452" s="428" t="s">
        <v>14</v>
      </c>
      <c r="R452" s="428"/>
      <c r="S452" s="509" t="s">
        <v>14</v>
      </c>
      <c r="T452" s="452"/>
      <c r="U452" s="428" t="s">
        <v>14</v>
      </c>
      <c r="V452" s="409"/>
      <c r="W452" s="410"/>
      <c r="X452" s="410"/>
      <c r="Y452" s="410"/>
      <c r="Z452" s="409"/>
      <c r="AA452" s="409"/>
      <c r="AB452" s="409"/>
      <c r="AC452" s="409"/>
      <c r="AD452" s="409"/>
      <c r="AE452" s="409"/>
      <c r="AF452" s="409"/>
      <c r="AG452" s="409"/>
      <c r="AH452" s="409"/>
      <c r="AI452" s="409"/>
      <c r="AJ452" s="409"/>
      <c r="AK452" s="409"/>
      <c r="AL452" s="409"/>
      <c r="AM452" s="409"/>
      <c r="AN452" s="409"/>
      <c r="AO452" s="409"/>
      <c r="AP452" s="409"/>
      <c r="AR452" s="431"/>
    </row>
    <row r="453" spans="1:44" hidden="1">
      <c r="A453" s="458" t="s">
        <v>87</v>
      </c>
      <c r="B453" s="452"/>
      <c r="C453" s="452"/>
      <c r="D453" s="428"/>
      <c r="E453" s="452"/>
      <c r="F453" s="452"/>
      <c r="G453" s="428"/>
      <c r="H453" s="452"/>
      <c r="I453" s="452"/>
      <c r="J453" s="452"/>
      <c r="K453" s="428"/>
      <c r="L453" s="452"/>
      <c r="M453" s="452"/>
      <c r="N453" s="452"/>
      <c r="O453" s="428"/>
      <c r="P453" s="452"/>
      <c r="Q453" s="452"/>
      <c r="R453" s="452"/>
      <c r="S453" s="428"/>
      <c r="T453" s="452"/>
      <c r="U453" s="452"/>
      <c r="V453" s="409"/>
      <c r="W453" s="410"/>
      <c r="X453" s="410"/>
      <c r="Y453" s="410"/>
      <c r="Z453" s="409"/>
      <c r="AA453" s="409"/>
      <c r="AB453" s="409"/>
      <c r="AC453" s="409"/>
      <c r="AD453" s="409"/>
      <c r="AE453" s="409"/>
      <c r="AF453" s="409"/>
      <c r="AG453" s="409"/>
      <c r="AH453" s="409"/>
      <c r="AI453" s="409"/>
      <c r="AJ453" s="409"/>
      <c r="AK453" s="409"/>
      <c r="AL453" s="409"/>
      <c r="AM453" s="409"/>
      <c r="AN453" s="409"/>
      <c r="AO453" s="409"/>
      <c r="AP453" s="409"/>
      <c r="AR453" s="431"/>
    </row>
    <row r="454" spans="1:44" hidden="1">
      <c r="A454" s="452" t="s">
        <v>79</v>
      </c>
      <c r="B454" s="452"/>
      <c r="C454" s="452"/>
      <c r="D454" s="428"/>
      <c r="E454" s="452"/>
      <c r="F454" s="452"/>
      <c r="G454" s="428"/>
      <c r="H454" s="452"/>
      <c r="I454" s="452"/>
      <c r="J454" s="452"/>
      <c r="K454" s="428"/>
      <c r="L454" s="452"/>
      <c r="M454" s="452"/>
      <c r="N454" s="452"/>
      <c r="O454" s="428"/>
      <c r="P454" s="452"/>
      <c r="Q454" s="452"/>
      <c r="R454" s="452"/>
      <c r="S454" s="428"/>
      <c r="T454" s="452"/>
      <c r="U454" s="452"/>
      <c r="V454" s="409"/>
      <c r="W454" s="410"/>
      <c r="X454" s="410"/>
      <c r="Y454" s="410"/>
      <c r="Z454" s="409"/>
      <c r="AA454" s="409"/>
      <c r="AB454" s="409"/>
      <c r="AC454" s="409"/>
      <c r="AD454" s="409"/>
      <c r="AE454" s="409"/>
      <c r="AF454" s="409"/>
      <c r="AG454" s="409"/>
      <c r="AH454" s="409"/>
      <c r="AI454" s="409"/>
      <c r="AJ454" s="409"/>
      <c r="AK454" s="409"/>
      <c r="AL454" s="409"/>
      <c r="AM454" s="409"/>
      <c r="AN454" s="409"/>
      <c r="AO454" s="409"/>
      <c r="AP454" s="409"/>
    </row>
    <row r="455" spans="1:44" hidden="1">
      <c r="A455" s="452" t="s">
        <v>88</v>
      </c>
      <c r="B455" s="452"/>
      <c r="C455" s="452"/>
      <c r="D455" s="428"/>
      <c r="E455" s="452"/>
      <c r="F455" s="452"/>
      <c r="G455" s="428"/>
      <c r="H455" s="452"/>
      <c r="I455" s="452"/>
      <c r="J455" s="452"/>
      <c r="K455" s="428"/>
      <c r="L455" s="452"/>
      <c r="M455" s="452"/>
      <c r="N455" s="452"/>
      <c r="O455" s="428"/>
      <c r="P455" s="452"/>
      <c r="Q455" s="452"/>
      <c r="R455" s="452"/>
      <c r="S455" s="428"/>
      <c r="T455" s="452"/>
      <c r="U455" s="452"/>
      <c r="V455" s="409"/>
      <c r="W455" s="410"/>
      <c r="X455" s="410"/>
      <c r="Y455" s="410"/>
      <c r="Z455" s="409"/>
      <c r="AA455" s="409"/>
      <c r="AB455" s="409"/>
      <c r="AC455" s="409"/>
      <c r="AD455" s="409"/>
      <c r="AE455" s="409"/>
      <c r="AF455" s="409"/>
      <c r="AG455" s="409"/>
      <c r="AH455" s="409"/>
      <c r="AI455" s="409"/>
      <c r="AJ455" s="409"/>
      <c r="AK455" s="409"/>
      <c r="AL455" s="409"/>
      <c r="AM455" s="409"/>
      <c r="AN455" s="409"/>
      <c r="AO455" s="409"/>
      <c r="AP455" s="409"/>
    </row>
    <row r="456" spans="1:44" hidden="1">
      <c r="A456" s="452" t="s">
        <v>59</v>
      </c>
      <c r="B456" s="452"/>
      <c r="C456" s="480"/>
      <c r="D456" s="428"/>
      <c r="E456" s="452"/>
      <c r="F456" s="452"/>
      <c r="G456" s="428"/>
      <c r="H456" s="452"/>
      <c r="I456" s="452"/>
      <c r="J456" s="452"/>
      <c r="K456" s="428"/>
      <c r="L456" s="452"/>
      <c r="M456" s="452"/>
      <c r="N456" s="452"/>
      <c r="O456" s="428"/>
      <c r="P456" s="452"/>
      <c r="Q456" s="452"/>
      <c r="R456" s="452"/>
      <c r="S456" s="428"/>
      <c r="T456" s="452"/>
      <c r="U456" s="452"/>
      <c r="V456" s="409"/>
      <c r="W456" s="410"/>
      <c r="X456" s="410"/>
      <c r="Y456" s="410"/>
      <c r="Z456" s="409"/>
      <c r="AA456" s="409"/>
      <c r="AB456" s="409"/>
      <c r="AC456" s="409"/>
      <c r="AD456" s="409"/>
      <c r="AE456" s="409"/>
      <c r="AF456" s="409"/>
      <c r="AG456" s="409"/>
      <c r="AH456" s="409"/>
      <c r="AI456" s="409"/>
      <c r="AJ456" s="409"/>
      <c r="AK456" s="409"/>
      <c r="AL456" s="409"/>
      <c r="AM456" s="409"/>
      <c r="AN456" s="409"/>
      <c r="AO456" s="409"/>
      <c r="AP456" s="409"/>
    </row>
    <row r="457" spans="1:44" hidden="1">
      <c r="A457" s="452" t="s">
        <v>56</v>
      </c>
      <c r="B457" s="452"/>
      <c r="C457" s="480">
        <f t="shared" ref="C457:C466" si="94">C492+C527</f>
        <v>2</v>
      </c>
      <c r="D457" s="463">
        <f>'[7]Rate Design Work eff 9-15-17'!D456</f>
        <v>117.12</v>
      </c>
      <c r="E457" s="482"/>
      <c r="F457" s="428">
        <f>F492+F527</f>
        <v>234</v>
      </c>
      <c r="G457" s="463">
        <f>$G$169</f>
        <v>119.88</v>
      </c>
      <c r="H457" s="482"/>
      <c r="I457" s="428">
        <f>I492+I527</f>
        <v>240</v>
      </c>
      <c r="J457" s="428"/>
      <c r="K457" s="463">
        <f>$K$169</f>
        <v>117.12</v>
      </c>
      <c r="L457" s="482"/>
      <c r="M457" s="428">
        <f>M492+M527</f>
        <v>234</v>
      </c>
      <c r="N457" s="428"/>
      <c r="O457" s="463" t="str">
        <f>$O$169</f>
        <v xml:space="preserve"> </v>
      </c>
      <c r="P457" s="482"/>
      <c r="Q457" s="428">
        <f>Q492+Q527</f>
        <v>0</v>
      </c>
      <c r="R457" s="428"/>
      <c r="S457" s="463" t="str">
        <f>$S$169</f>
        <v xml:space="preserve"> </v>
      </c>
      <c r="T457" s="482"/>
      <c r="U457" s="428">
        <f>U492+U527</f>
        <v>0</v>
      </c>
      <c r="V457" s="409"/>
      <c r="W457" s="410"/>
      <c r="X457" s="410"/>
      <c r="Y457" s="410"/>
      <c r="Z457" s="409"/>
      <c r="AA457" s="409"/>
      <c r="AB457" s="409"/>
      <c r="AC457" s="409"/>
      <c r="AD457" s="409"/>
      <c r="AE457" s="409"/>
      <c r="AF457" s="409"/>
      <c r="AG457" s="409"/>
      <c r="AH457" s="409"/>
      <c r="AI457" s="409"/>
      <c r="AJ457" s="409"/>
      <c r="AK457" s="409"/>
      <c r="AL457" s="409"/>
      <c r="AM457" s="409"/>
      <c r="AN457" s="409"/>
      <c r="AO457" s="409"/>
      <c r="AP457" s="409"/>
    </row>
    <row r="458" spans="1:44" hidden="1">
      <c r="A458" s="452" t="s">
        <v>57</v>
      </c>
      <c r="B458" s="452"/>
      <c r="C458" s="480">
        <f t="shared" si="94"/>
        <v>82.084931506849301</v>
      </c>
      <c r="D458" s="463">
        <f>'[7]Rate Design Work eff 9-15-17'!D457</f>
        <v>174.48</v>
      </c>
      <c r="E458" s="484"/>
      <c r="F458" s="428">
        <f>F493+F528</f>
        <v>14322</v>
      </c>
      <c r="G458" s="463">
        <f>$G$170</f>
        <v>178.68</v>
      </c>
      <c r="H458" s="484"/>
      <c r="I458" s="428">
        <f>I493+I528</f>
        <v>14667</v>
      </c>
      <c r="J458" s="428"/>
      <c r="K458" s="463">
        <f>$K$170</f>
        <v>174.48</v>
      </c>
      <c r="L458" s="484"/>
      <c r="M458" s="428">
        <f>M493+M528</f>
        <v>14322</v>
      </c>
      <c r="N458" s="428"/>
      <c r="O458" s="463" t="str">
        <f>$O$170</f>
        <v xml:space="preserve"> </v>
      </c>
      <c r="P458" s="484"/>
      <c r="Q458" s="428">
        <f>Q493+Q528</f>
        <v>0</v>
      </c>
      <c r="R458" s="428"/>
      <c r="S458" s="463" t="str">
        <f>$S$170</f>
        <v xml:space="preserve"> </v>
      </c>
      <c r="T458" s="484"/>
      <c r="U458" s="428">
        <f>U493+U528</f>
        <v>0</v>
      </c>
      <c r="V458" s="409"/>
      <c r="W458" s="410"/>
      <c r="X458" s="410"/>
      <c r="Y458" s="410"/>
      <c r="Z458" s="409"/>
      <c r="AA458" s="409"/>
      <c r="AB458" s="409"/>
      <c r="AC458" s="409"/>
      <c r="AD458" s="409"/>
      <c r="AE458" s="409"/>
      <c r="AF458" s="409"/>
      <c r="AG458" s="409"/>
      <c r="AH458" s="409"/>
      <c r="AI458" s="409"/>
      <c r="AJ458" s="409"/>
      <c r="AK458" s="409"/>
      <c r="AL458" s="409"/>
      <c r="AM458" s="409"/>
      <c r="AN458" s="409"/>
      <c r="AO458" s="409"/>
      <c r="AP458" s="409"/>
    </row>
    <row r="459" spans="1:44" hidden="1">
      <c r="A459" s="452" t="s">
        <v>58</v>
      </c>
      <c r="B459" s="452"/>
      <c r="C459" s="480">
        <f t="shared" si="94"/>
        <v>2770.9452054794501</v>
      </c>
      <c r="D459" s="463">
        <f>'[7]Rate Design Work eff 9-15-17'!D458</f>
        <v>12.24</v>
      </c>
      <c r="E459" s="484"/>
      <c r="F459" s="428">
        <f>F494+F529</f>
        <v>33916</v>
      </c>
      <c r="G459" s="463">
        <f>$G$171</f>
        <v>12.48</v>
      </c>
      <c r="H459" s="484"/>
      <c r="I459" s="428">
        <f>I494+I529</f>
        <v>34581</v>
      </c>
      <c r="J459" s="428"/>
      <c r="K459" s="463">
        <f>$K$171</f>
        <v>12.24</v>
      </c>
      <c r="L459" s="484"/>
      <c r="M459" s="428">
        <f>M494+M529</f>
        <v>33916</v>
      </c>
      <c r="N459" s="428"/>
      <c r="O459" s="463" t="str">
        <f>$O$171</f>
        <v xml:space="preserve"> </v>
      </c>
      <c r="P459" s="484"/>
      <c r="Q459" s="428">
        <f>Q494+Q529</f>
        <v>0</v>
      </c>
      <c r="R459" s="428"/>
      <c r="S459" s="463" t="str">
        <f>$S$171</f>
        <v xml:space="preserve"> </v>
      </c>
      <c r="T459" s="484"/>
      <c r="U459" s="428">
        <f>U494+U529</f>
        <v>0</v>
      </c>
      <c r="V459" s="409"/>
      <c r="W459" s="410"/>
      <c r="X459" s="410"/>
      <c r="Y459" s="410"/>
      <c r="Z459" s="409"/>
      <c r="AA459" s="409"/>
      <c r="AB459" s="409"/>
      <c r="AC459" s="409"/>
      <c r="AD459" s="409"/>
      <c r="AE459" s="409"/>
      <c r="AF459" s="409"/>
      <c r="AG459" s="409"/>
      <c r="AH459" s="409"/>
      <c r="AI459" s="409"/>
      <c r="AJ459" s="409"/>
      <c r="AK459" s="409"/>
      <c r="AL459" s="409"/>
      <c r="AM459" s="409"/>
      <c r="AN459" s="409"/>
      <c r="AO459" s="409"/>
      <c r="AP459" s="409"/>
    </row>
    <row r="460" spans="1:44" hidden="1">
      <c r="A460" s="452" t="s">
        <v>60</v>
      </c>
      <c r="B460" s="452"/>
      <c r="C460" s="480">
        <f t="shared" si="94"/>
        <v>84.084931506849301</v>
      </c>
      <c r="D460" s="463"/>
      <c r="E460" s="482"/>
      <c r="F460" s="428"/>
      <c r="G460" s="463"/>
      <c r="H460" s="482"/>
      <c r="I460" s="428"/>
      <c r="J460" s="428"/>
      <c r="K460" s="463"/>
      <c r="L460" s="482"/>
      <c r="M460" s="428"/>
      <c r="N460" s="428"/>
      <c r="O460" s="463"/>
      <c r="P460" s="482"/>
      <c r="Q460" s="428"/>
      <c r="R460" s="428"/>
      <c r="S460" s="463"/>
      <c r="T460" s="482"/>
      <c r="U460" s="428"/>
      <c r="V460" s="409"/>
      <c r="W460" s="410"/>
      <c r="X460" s="410"/>
      <c r="Y460" s="410"/>
      <c r="Z460" s="409"/>
      <c r="AA460" s="409"/>
      <c r="AB460" s="409"/>
      <c r="AC460" s="409"/>
      <c r="AD460" s="409"/>
      <c r="AE460" s="409"/>
      <c r="AF460" s="409"/>
      <c r="AG460" s="409"/>
      <c r="AH460" s="409"/>
      <c r="AI460" s="409"/>
      <c r="AJ460" s="409"/>
      <c r="AK460" s="409"/>
      <c r="AL460" s="409"/>
      <c r="AM460" s="409"/>
      <c r="AN460" s="409"/>
      <c r="AO460" s="409"/>
      <c r="AP460" s="409"/>
    </row>
    <row r="461" spans="1:44" hidden="1">
      <c r="A461" s="452" t="s">
        <v>89</v>
      </c>
      <c r="B461" s="452"/>
      <c r="C461" s="480">
        <f t="shared" si="94"/>
        <v>979.36817460317491</v>
      </c>
      <c r="D461" s="463"/>
      <c r="E461" s="482"/>
      <c r="F461" s="428"/>
      <c r="G461" s="463"/>
      <c r="H461" s="482"/>
      <c r="I461" s="428"/>
      <c r="J461" s="428"/>
      <c r="K461" s="463"/>
      <c r="L461" s="482"/>
      <c r="M461" s="428"/>
      <c r="N461" s="428"/>
      <c r="O461" s="463"/>
      <c r="P461" s="482"/>
      <c r="Q461" s="428"/>
      <c r="R461" s="428"/>
      <c r="S461" s="463"/>
      <c r="T461" s="482"/>
      <c r="U461" s="428"/>
      <c r="V461" s="409"/>
      <c r="W461" s="410"/>
      <c r="X461" s="410"/>
      <c r="Y461" s="410"/>
      <c r="Z461" s="409"/>
      <c r="AA461" s="409"/>
      <c r="AB461" s="409"/>
      <c r="AC461" s="409"/>
      <c r="AD461" s="409"/>
      <c r="AE461" s="409"/>
      <c r="AF461" s="409"/>
      <c r="AG461" s="409"/>
      <c r="AH461" s="409"/>
      <c r="AI461" s="409"/>
      <c r="AJ461" s="409"/>
      <c r="AK461" s="409"/>
      <c r="AL461" s="409"/>
      <c r="AM461" s="409"/>
      <c r="AN461" s="409"/>
      <c r="AO461" s="409"/>
      <c r="AP461" s="409"/>
    </row>
    <row r="462" spans="1:44" hidden="1">
      <c r="A462" s="452" t="s">
        <v>61</v>
      </c>
      <c r="B462" s="452"/>
      <c r="C462" s="480">
        <f t="shared" si="94"/>
        <v>8076.5367188213504</v>
      </c>
      <c r="D462" s="495">
        <f>'[7]Rate Design Work eff 9-15-17'!D461</f>
        <v>3.7</v>
      </c>
      <c r="E462" s="482"/>
      <c r="F462" s="428">
        <f>F497+F532</f>
        <v>29883</v>
      </c>
      <c r="G462" s="495">
        <f>$G$178</f>
        <v>3.8</v>
      </c>
      <c r="H462" s="482"/>
      <c r="I462" s="428">
        <f>I497+I532</f>
        <v>30691</v>
      </c>
      <c r="J462" s="428"/>
      <c r="K462" s="495" t="e">
        <f>$K$178</f>
        <v>#REF!</v>
      </c>
      <c r="L462" s="482"/>
      <c r="M462" s="428" t="e">
        <f>M497+M532</f>
        <v>#REF!</v>
      </c>
      <c r="N462" s="428"/>
      <c r="O462" s="495" t="e">
        <f>$O$178</f>
        <v>#DIV/0!</v>
      </c>
      <c r="P462" s="482"/>
      <c r="Q462" s="428" t="e">
        <f>Q497+Q532</f>
        <v>#DIV/0!</v>
      </c>
      <c r="R462" s="428"/>
      <c r="S462" s="495" t="e">
        <f>$S$178</f>
        <v>#DIV/0!</v>
      </c>
      <c r="T462" s="482"/>
      <c r="U462" s="428" t="e">
        <f>U497+U532</f>
        <v>#DIV/0!</v>
      </c>
      <c r="V462" s="409"/>
      <c r="W462" s="410"/>
      <c r="X462" s="410"/>
      <c r="Y462" s="410"/>
      <c r="Z462" s="409"/>
      <c r="AA462" s="409"/>
      <c r="AB462" s="409"/>
      <c r="AC462" s="409"/>
      <c r="AD462" s="409"/>
      <c r="AE462" s="409"/>
      <c r="AF462" s="409"/>
      <c r="AG462" s="409"/>
      <c r="AH462" s="409"/>
      <c r="AI462" s="409"/>
      <c r="AJ462" s="409"/>
      <c r="AK462" s="409"/>
      <c r="AL462" s="409"/>
      <c r="AM462" s="409"/>
      <c r="AN462" s="409"/>
      <c r="AO462" s="409"/>
      <c r="AP462" s="409"/>
    </row>
    <row r="463" spans="1:44" hidden="1">
      <c r="A463" s="452" t="s">
        <v>62</v>
      </c>
      <c r="B463" s="452"/>
      <c r="C463" s="480">
        <f t="shared" si="94"/>
        <v>158922</v>
      </c>
      <c r="D463" s="464">
        <f>'[7]Rate Design Work eff 9-15-17'!D462</f>
        <v>10.628</v>
      </c>
      <c r="E463" s="482" t="s">
        <v>15</v>
      </c>
      <c r="F463" s="428">
        <f>F498+F533</f>
        <v>16890</v>
      </c>
      <c r="G463" s="464">
        <f>$G$179</f>
        <v>10.878</v>
      </c>
      <c r="H463" s="482" t="s">
        <v>15</v>
      </c>
      <c r="I463" s="428">
        <f>I498+I533</f>
        <v>17288</v>
      </c>
      <c r="J463" s="428"/>
      <c r="K463" s="464" t="e">
        <f>$K$179</f>
        <v>#REF!</v>
      </c>
      <c r="L463" s="482" t="s">
        <v>15</v>
      </c>
      <c r="M463" s="428" t="e">
        <f>M498+M533</f>
        <v>#REF!</v>
      </c>
      <c r="N463" s="428"/>
      <c r="O463" s="464" t="e">
        <f>$O$179</f>
        <v>#DIV/0!</v>
      </c>
      <c r="P463" s="482" t="s">
        <v>15</v>
      </c>
      <c r="Q463" s="428" t="e">
        <f>Q498+Q533</f>
        <v>#DIV/0!</v>
      </c>
      <c r="R463" s="428"/>
      <c r="S463" s="464" t="e">
        <f>$S$179</f>
        <v>#DIV/0!</v>
      </c>
      <c r="T463" s="482" t="s">
        <v>15</v>
      </c>
      <c r="U463" s="428" t="e">
        <f>U498+U533</f>
        <v>#DIV/0!</v>
      </c>
      <c r="V463" s="409"/>
      <c r="W463" s="410"/>
      <c r="X463" s="410"/>
      <c r="Y463" s="410"/>
      <c r="Z463" s="409"/>
      <c r="AA463" s="409"/>
      <c r="AB463" s="409"/>
      <c r="AC463" s="409"/>
      <c r="AD463" s="409"/>
      <c r="AE463" s="409"/>
      <c r="AF463" s="409"/>
      <c r="AG463" s="409"/>
      <c r="AH463" s="409"/>
      <c r="AI463" s="409"/>
      <c r="AJ463" s="409"/>
      <c r="AK463" s="409"/>
      <c r="AL463" s="409"/>
      <c r="AM463" s="409"/>
      <c r="AN463" s="409"/>
      <c r="AO463" s="409"/>
      <c r="AP463" s="409"/>
    </row>
    <row r="464" spans="1:44" hidden="1">
      <c r="A464" s="452" t="s">
        <v>63</v>
      </c>
      <c r="B464" s="452"/>
      <c r="C464" s="480">
        <f t="shared" si="94"/>
        <v>131844</v>
      </c>
      <c r="D464" s="464">
        <f>'[7]Rate Design Work eff 9-15-17'!D463</f>
        <v>7.3410000000000002</v>
      </c>
      <c r="E464" s="482" t="s">
        <v>15</v>
      </c>
      <c r="F464" s="428">
        <f>F499+F534</f>
        <v>9678</v>
      </c>
      <c r="G464" s="464">
        <f>$G$180</f>
        <v>7.5140000000000002</v>
      </c>
      <c r="H464" s="482" t="s">
        <v>15</v>
      </c>
      <c r="I464" s="428">
        <f>I499+I534</f>
        <v>9907</v>
      </c>
      <c r="J464" s="428"/>
      <c r="K464" s="464" t="e">
        <f>$K$180</f>
        <v>#REF!</v>
      </c>
      <c r="L464" s="482" t="s">
        <v>15</v>
      </c>
      <c r="M464" s="428" t="e">
        <f>M499+M534</f>
        <v>#REF!</v>
      </c>
      <c r="N464" s="428"/>
      <c r="O464" s="464" t="e">
        <f>$O$180</f>
        <v>#DIV/0!</v>
      </c>
      <c r="P464" s="482" t="s">
        <v>15</v>
      </c>
      <c r="Q464" s="428" t="e">
        <f>Q499+Q534</f>
        <v>#DIV/0!</v>
      </c>
      <c r="R464" s="428"/>
      <c r="S464" s="464" t="e">
        <f>$S$180</f>
        <v>#DIV/0!</v>
      </c>
      <c r="T464" s="482" t="s">
        <v>15</v>
      </c>
      <c r="U464" s="428" t="e">
        <f>U499+U534</f>
        <v>#DIV/0!</v>
      </c>
      <c r="V464" s="409"/>
      <c r="W464" s="410"/>
      <c r="X464" s="410"/>
      <c r="Y464" s="410"/>
      <c r="Z464" s="409"/>
      <c r="AA464" s="409"/>
      <c r="AB464" s="409"/>
      <c r="AC464" s="409"/>
      <c r="AD464" s="409"/>
      <c r="AE464" s="409"/>
      <c r="AF464" s="409"/>
      <c r="AG464" s="409"/>
      <c r="AH464" s="409"/>
      <c r="AI464" s="409"/>
      <c r="AJ464" s="409"/>
      <c r="AK464" s="409"/>
      <c r="AL464" s="409"/>
      <c r="AM464" s="409"/>
      <c r="AN464" s="409"/>
      <c r="AO464" s="409"/>
      <c r="AP464" s="409"/>
    </row>
    <row r="465" spans="1:44" hidden="1">
      <c r="A465" s="452" t="s">
        <v>64</v>
      </c>
      <c r="B465" s="452"/>
      <c r="C465" s="480">
        <f t="shared" si="94"/>
        <v>0</v>
      </c>
      <c r="D465" s="464">
        <f>'[7]Rate Design Work eff 9-15-17'!D464</f>
        <v>6.3240000000000007</v>
      </c>
      <c r="E465" s="482" t="s">
        <v>15</v>
      </c>
      <c r="F465" s="428">
        <f>F500+F535</f>
        <v>0</v>
      </c>
      <c r="G465" s="464">
        <f>$G$181</f>
        <v>6.4720000000000004</v>
      </c>
      <c r="H465" s="482" t="s">
        <v>15</v>
      </c>
      <c r="I465" s="428">
        <f>I500+I535</f>
        <v>0</v>
      </c>
      <c r="J465" s="428"/>
      <c r="K465" s="464" t="e">
        <f>$K$181</f>
        <v>#REF!</v>
      </c>
      <c r="L465" s="482" t="s">
        <v>15</v>
      </c>
      <c r="M465" s="428" t="e">
        <f>M500+M535</f>
        <v>#REF!</v>
      </c>
      <c r="N465" s="428"/>
      <c r="O465" s="464" t="e">
        <f>$O$181</f>
        <v>#DIV/0!</v>
      </c>
      <c r="P465" s="482" t="s">
        <v>15</v>
      </c>
      <c r="Q465" s="428" t="e">
        <f>Q500+Q535</f>
        <v>#DIV/0!</v>
      </c>
      <c r="R465" s="428"/>
      <c r="S465" s="464" t="e">
        <f>$S$181</f>
        <v>#DIV/0!</v>
      </c>
      <c r="T465" s="482" t="s">
        <v>15</v>
      </c>
      <c r="U465" s="428" t="e">
        <f>U500+U535</f>
        <v>#DIV/0!</v>
      </c>
      <c r="V465" s="409"/>
      <c r="W465" s="410"/>
      <c r="X465" s="410"/>
      <c r="Y465" s="410"/>
      <c r="Z465" s="409"/>
      <c r="AA465" s="409"/>
      <c r="AB465" s="409"/>
      <c r="AC465" s="409"/>
      <c r="AD465" s="409"/>
      <c r="AE465" s="409"/>
      <c r="AF465" s="409"/>
      <c r="AG465" s="409"/>
      <c r="AH465" s="409"/>
      <c r="AI465" s="409"/>
      <c r="AJ465" s="409"/>
      <c r="AK465" s="409"/>
      <c r="AL465" s="409"/>
      <c r="AM465" s="409"/>
      <c r="AN465" s="409"/>
      <c r="AO465" s="409"/>
      <c r="AP465" s="409"/>
    </row>
    <row r="466" spans="1:44" hidden="1">
      <c r="A466" s="452" t="s">
        <v>65</v>
      </c>
      <c r="B466" s="452"/>
      <c r="C466" s="480">
        <f t="shared" si="94"/>
        <v>1569.0261904761901</v>
      </c>
      <c r="D466" s="488">
        <f>'[7]Rate Design Work eff 9-15-17'!D465</f>
        <v>57</v>
      </c>
      <c r="E466" s="482" t="s">
        <v>15</v>
      </c>
      <c r="F466" s="428">
        <f>F501+F536</f>
        <v>894</v>
      </c>
      <c r="G466" s="488">
        <f>$G$182</f>
        <v>58</v>
      </c>
      <c r="H466" s="482" t="s">
        <v>15</v>
      </c>
      <c r="I466" s="428">
        <f>I501+I536</f>
        <v>910</v>
      </c>
      <c r="J466" s="428"/>
      <c r="K466" s="488" t="str">
        <f>$K$182</f>
        <v xml:space="preserve"> </v>
      </c>
      <c r="L466" s="482" t="s">
        <v>15</v>
      </c>
      <c r="M466" s="428">
        <f>M501+M536</f>
        <v>0</v>
      </c>
      <c r="N466" s="428"/>
      <c r="O466" s="488" t="e">
        <f>$O$182</f>
        <v>#DIV/0!</v>
      </c>
      <c r="P466" s="482" t="s">
        <v>15</v>
      </c>
      <c r="Q466" s="428" t="e">
        <f>Q501+Q536</f>
        <v>#DIV/0!</v>
      </c>
      <c r="R466" s="428"/>
      <c r="S466" s="488" t="e">
        <f>$S$182</f>
        <v>#DIV/0!</v>
      </c>
      <c r="T466" s="482" t="s">
        <v>15</v>
      </c>
      <c r="U466" s="428" t="e">
        <f>U501+U536</f>
        <v>#DIV/0!</v>
      </c>
      <c r="V466" s="409"/>
      <c r="W466" s="410"/>
      <c r="X466" s="410"/>
      <c r="Y466" s="410"/>
      <c r="Z466" s="409"/>
      <c r="AA466" s="409"/>
      <c r="AB466" s="409"/>
      <c r="AC466" s="409"/>
      <c r="AD466" s="409"/>
      <c r="AE466" s="409"/>
      <c r="AF466" s="409"/>
      <c r="AG466" s="409"/>
      <c r="AH466" s="409"/>
      <c r="AI466" s="409"/>
      <c r="AJ466" s="409"/>
      <c r="AK466" s="409"/>
      <c r="AL466" s="409"/>
      <c r="AM466" s="409"/>
      <c r="AN466" s="409"/>
      <c r="AO466" s="409"/>
      <c r="AP466" s="409"/>
    </row>
    <row r="467" spans="1:44" s="26" customFormat="1" hidden="1">
      <c r="A467" s="25" t="s">
        <v>66</v>
      </c>
      <c r="C467" s="113">
        <f>C463</f>
        <v>158922</v>
      </c>
      <c r="D467" s="24">
        <f>'[7]Rate Design Work eff 9-15-17'!D466</f>
        <v>0</v>
      </c>
      <c r="E467" s="28"/>
      <c r="F467" s="29"/>
      <c r="G467" s="30">
        <f>G183</f>
        <v>0</v>
      </c>
      <c r="H467" s="114" t="s">
        <v>15</v>
      </c>
      <c r="I467" s="428">
        <f t="shared" ref="I467:I469" si="95">I502+I537</f>
        <v>0</v>
      </c>
      <c r="J467" s="428"/>
      <c r="K467" s="30" t="str">
        <f>K183</f>
        <v xml:space="preserve"> </v>
      </c>
      <c r="L467" s="114" t="s">
        <v>15</v>
      </c>
      <c r="M467" s="428">
        <f t="shared" ref="M467:M469" si="96">M502+M537</f>
        <v>0</v>
      </c>
      <c r="N467" s="428"/>
      <c r="O467" s="30" t="str">
        <f>O183</f>
        <v xml:space="preserve"> </v>
      </c>
      <c r="P467" s="114" t="s">
        <v>15</v>
      </c>
      <c r="Q467" s="428">
        <f t="shared" ref="Q467:Q469" si="97">Q502+Q537</f>
        <v>0</v>
      </c>
      <c r="R467" s="428"/>
      <c r="S467" s="30">
        <f>S183</f>
        <v>0</v>
      </c>
      <c r="T467" s="114" t="s">
        <v>15</v>
      </c>
      <c r="U467" s="428">
        <f t="shared" ref="U467:U469" si="98">U502+U537</f>
        <v>0</v>
      </c>
      <c r="W467" s="22"/>
      <c r="Z467" s="33"/>
      <c r="AA467" s="33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R467" s="32"/>
    </row>
    <row r="468" spans="1:44" s="26" customFormat="1" hidden="1">
      <c r="A468" s="25" t="s">
        <v>67</v>
      </c>
      <c r="C468" s="113">
        <f t="shared" ref="C468:C469" si="99">C464</f>
        <v>131844</v>
      </c>
      <c r="D468" s="24">
        <f>'[7]Rate Design Work eff 9-15-17'!D467</f>
        <v>0</v>
      </c>
      <c r="E468" s="28"/>
      <c r="F468" s="29"/>
      <c r="G468" s="30">
        <f>G184</f>
        <v>0</v>
      </c>
      <c r="H468" s="114" t="s">
        <v>15</v>
      </c>
      <c r="I468" s="428">
        <f t="shared" si="95"/>
        <v>0</v>
      </c>
      <c r="J468" s="428"/>
      <c r="K468" s="30" t="str">
        <f>K184</f>
        <v xml:space="preserve"> </v>
      </c>
      <c r="L468" s="114" t="s">
        <v>15</v>
      </c>
      <c r="M468" s="428">
        <f t="shared" si="96"/>
        <v>0</v>
      </c>
      <c r="N468" s="428"/>
      <c r="O468" s="30" t="str">
        <f>O184</f>
        <v xml:space="preserve"> </v>
      </c>
      <c r="P468" s="114" t="s">
        <v>15</v>
      </c>
      <c r="Q468" s="428">
        <f t="shared" si="97"/>
        <v>0</v>
      </c>
      <c r="R468" s="428"/>
      <c r="S468" s="30">
        <f>S184</f>
        <v>0</v>
      </c>
      <c r="T468" s="114" t="s">
        <v>15</v>
      </c>
      <c r="U468" s="428">
        <f t="shared" si="98"/>
        <v>0</v>
      </c>
      <c r="W468" s="22"/>
      <c r="Z468" s="33"/>
      <c r="AA468" s="33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R468" s="32"/>
    </row>
    <row r="469" spans="1:44" s="26" customFormat="1" hidden="1">
      <c r="A469" s="25" t="s">
        <v>68</v>
      </c>
      <c r="C469" s="113">
        <f t="shared" si="99"/>
        <v>0</v>
      </c>
      <c r="D469" s="24">
        <f>'[7]Rate Design Work eff 9-15-17'!D468</f>
        <v>0</v>
      </c>
      <c r="E469" s="28"/>
      <c r="F469" s="29"/>
      <c r="G469" s="30">
        <f>G185</f>
        <v>0</v>
      </c>
      <c r="H469" s="114" t="s">
        <v>15</v>
      </c>
      <c r="I469" s="428">
        <f t="shared" si="95"/>
        <v>0</v>
      </c>
      <c r="J469" s="428"/>
      <c r="K469" s="30" t="str">
        <f>K185</f>
        <v xml:space="preserve"> </v>
      </c>
      <c r="L469" s="114" t="s">
        <v>15</v>
      </c>
      <c r="M469" s="428">
        <f t="shared" si="96"/>
        <v>0</v>
      </c>
      <c r="N469" s="428"/>
      <c r="O469" s="30" t="str">
        <f>O185</f>
        <v xml:space="preserve"> </v>
      </c>
      <c r="P469" s="114" t="s">
        <v>15</v>
      </c>
      <c r="Q469" s="428">
        <f t="shared" si="97"/>
        <v>0</v>
      </c>
      <c r="R469" s="428"/>
      <c r="S469" s="30">
        <f>S185</f>
        <v>0</v>
      </c>
      <c r="T469" s="114" t="s">
        <v>15</v>
      </c>
      <c r="U469" s="428">
        <f t="shared" si="98"/>
        <v>0</v>
      </c>
      <c r="V469" s="25" t="s">
        <v>14</v>
      </c>
      <c r="W469" s="22"/>
      <c r="Z469" s="33"/>
      <c r="AA469" s="33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R469" s="32"/>
    </row>
    <row r="470" spans="1:44" hidden="1">
      <c r="A470" s="489" t="s">
        <v>72</v>
      </c>
      <c r="B470" s="452"/>
      <c r="C470" s="480"/>
      <c r="D470" s="490">
        <f>'[7]Rate Design Work eff 9-15-17'!D469</f>
        <v>-0.01</v>
      </c>
      <c r="E470" s="482"/>
      <c r="F470" s="428"/>
      <c r="G470" s="490">
        <v>-0.01</v>
      </c>
      <c r="H470" s="482"/>
      <c r="I470" s="428"/>
      <c r="J470" s="428"/>
      <c r="K470" s="490">
        <v>-0.01</v>
      </c>
      <c r="L470" s="482"/>
      <c r="M470" s="428"/>
      <c r="N470" s="428"/>
      <c r="O470" s="490">
        <v>-0.01</v>
      </c>
      <c r="P470" s="482"/>
      <c r="Q470" s="428"/>
      <c r="R470" s="428"/>
      <c r="S470" s="490">
        <v>-0.01</v>
      </c>
      <c r="T470" s="482"/>
      <c r="U470" s="428"/>
      <c r="V470" s="409"/>
      <c r="W470" s="410"/>
      <c r="X470" s="410"/>
      <c r="Y470" s="410"/>
      <c r="Z470" s="409"/>
      <c r="AA470" s="409"/>
      <c r="AB470" s="409"/>
      <c r="AC470" s="409"/>
      <c r="AD470" s="409"/>
      <c r="AE470" s="409"/>
      <c r="AF470" s="409"/>
      <c r="AG470" s="409"/>
      <c r="AH470" s="409"/>
      <c r="AI470" s="409"/>
      <c r="AJ470" s="409"/>
      <c r="AK470" s="409"/>
      <c r="AL470" s="409"/>
      <c r="AM470" s="409"/>
      <c r="AN470" s="409"/>
      <c r="AO470" s="409"/>
      <c r="AP470" s="409"/>
    </row>
    <row r="471" spans="1:44" hidden="1">
      <c r="A471" s="452" t="s">
        <v>56</v>
      </c>
      <c r="B471" s="452"/>
      <c r="C471" s="480">
        <v>0</v>
      </c>
      <c r="D471" s="491">
        <f>'[7]Rate Design Work eff 9-15-17'!D470</f>
        <v>117.12</v>
      </c>
      <c r="E471" s="492"/>
      <c r="F471" s="428">
        <f t="shared" ref="F471:F480" si="100">F506+F541</f>
        <v>0</v>
      </c>
      <c r="G471" s="491">
        <f>G457</f>
        <v>119.88</v>
      </c>
      <c r="H471" s="492"/>
      <c r="I471" s="428">
        <f t="shared" ref="I471:I480" si="101">I506+I541</f>
        <v>0</v>
      </c>
      <c r="J471" s="428"/>
      <c r="K471" s="491">
        <f>K457</f>
        <v>117.12</v>
      </c>
      <c r="L471" s="492"/>
      <c r="M471" s="428">
        <f t="shared" ref="M471:M480" si="102">M506+M541</f>
        <v>0</v>
      </c>
      <c r="N471" s="428"/>
      <c r="O471" s="491" t="str">
        <f>O457</f>
        <v xml:space="preserve"> </v>
      </c>
      <c r="P471" s="492"/>
      <c r="Q471" s="428">
        <f t="shared" ref="Q471:Q480" si="103">Q506+Q541</f>
        <v>0</v>
      </c>
      <c r="R471" s="428"/>
      <c r="S471" s="491" t="str">
        <f>S457</f>
        <v xml:space="preserve"> </v>
      </c>
      <c r="T471" s="492"/>
      <c r="U471" s="428">
        <f t="shared" ref="U471:U480" si="104">U506+U541</f>
        <v>0</v>
      </c>
      <c r="V471" s="409"/>
      <c r="W471" s="410"/>
      <c r="X471" s="410"/>
      <c r="Y471" s="410"/>
      <c r="Z471" s="409"/>
      <c r="AA471" s="409"/>
      <c r="AB471" s="409"/>
      <c r="AC471" s="409"/>
      <c r="AD471" s="409"/>
      <c r="AE471" s="409"/>
      <c r="AF471" s="409"/>
      <c r="AG471" s="409"/>
      <c r="AH471" s="409"/>
      <c r="AI471" s="409"/>
      <c r="AJ471" s="409"/>
      <c r="AK471" s="409"/>
      <c r="AL471" s="409"/>
      <c r="AM471" s="409"/>
      <c r="AN471" s="409"/>
      <c r="AO471" s="409"/>
      <c r="AP471" s="409"/>
    </row>
    <row r="472" spans="1:44" hidden="1">
      <c r="A472" s="452" t="s">
        <v>57</v>
      </c>
      <c r="B472" s="452"/>
      <c r="C472" s="480">
        <v>0</v>
      </c>
      <c r="D472" s="491">
        <f>'[7]Rate Design Work eff 9-15-17'!D471</f>
        <v>174.48</v>
      </c>
      <c r="E472" s="492"/>
      <c r="F472" s="428">
        <f t="shared" si="100"/>
        <v>0</v>
      </c>
      <c r="G472" s="491">
        <f>G458</f>
        <v>178.68</v>
      </c>
      <c r="H472" s="492"/>
      <c r="I472" s="428">
        <f t="shared" si="101"/>
        <v>0</v>
      </c>
      <c r="J472" s="428"/>
      <c r="K472" s="491">
        <f>K458</f>
        <v>174.48</v>
      </c>
      <c r="L472" s="492"/>
      <c r="M472" s="428">
        <f t="shared" si="102"/>
        <v>0</v>
      </c>
      <c r="N472" s="428"/>
      <c r="O472" s="491" t="str">
        <f>O458</f>
        <v xml:space="preserve"> </v>
      </c>
      <c r="P472" s="492"/>
      <c r="Q472" s="428">
        <f t="shared" si="103"/>
        <v>0</v>
      </c>
      <c r="R472" s="428"/>
      <c r="S472" s="491" t="str">
        <f>S458</f>
        <v xml:space="preserve"> </v>
      </c>
      <c r="T472" s="492"/>
      <c r="U472" s="428">
        <f t="shared" si="104"/>
        <v>0</v>
      </c>
      <c r="V472" s="409"/>
      <c r="W472" s="410"/>
      <c r="X472" s="504" t="s">
        <v>14</v>
      </c>
      <c r="Y472" s="410"/>
      <c r="Z472" s="409"/>
      <c r="AA472" s="409"/>
      <c r="AB472" s="409"/>
      <c r="AC472" s="409"/>
      <c r="AD472" s="409"/>
      <c r="AE472" s="409"/>
      <c r="AF472" s="409"/>
      <c r="AG472" s="409"/>
      <c r="AH472" s="409"/>
      <c r="AI472" s="409"/>
      <c r="AJ472" s="409"/>
      <c r="AK472" s="409"/>
      <c r="AL472" s="409"/>
      <c r="AM472" s="409"/>
      <c r="AN472" s="409"/>
      <c r="AO472" s="409"/>
      <c r="AP472" s="409"/>
    </row>
    <row r="473" spans="1:44" hidden="1">
      <c r="A473" s="452" t="s">
        <v>73</v>
      </c>
      <c r="B473" s="452"/>
      <c r="C473" s="480">
        <v>0</v>
      </c>
      <c r="D473" s="491">
        <f>'[7]Rate Design Work eff 9-15-17'!D472</f>
        <v>12.24</v>
      </c>
      <c r="E473" s="492"/>
      <c r="F473" s="428">
        <f t="shared" si="100"/>
        <v>0</v>
      </c>
      <c r="G473" s="491">
        <f>G459</f>
        <v>12.48</v>
      </c>
      <c r="H473" s="492"/>
      <c r="I473" s="428">
        <f t="shared" si="101"/>
        <v>0</v>
      </c>
      <c r="J473" s="428"/>
      <c r="K473" s="491">
        <f>K459</f>
        <v>12.24</v>
      </c>
      <c r="L473" s="492"/>
      <c r="M473" s="428">
        <f t="shared" si="102"/>
        <v>0</v>
      </c>
      <c r="N473" s="428"/>
      <c r="O473" s="491" t="str">
        <f>O459</f>
        <v xml:space="preserve"> </v>
      </c>
      <c r="P473" s="492"/>
      <c r="Q473" s="428">
        <f t="shared" si="103"/>
        <v>0</v>
      </c>
      <c r="R473" s="428"/>
      <c r="S473" s="491" t="str">
        <f>S459</f>
        <v xml:space="preserve"> </v>
      </c>
      <c r="T473" s="492"/>
      <c r="U473" s="428">
        <f t="shared" si="104"/>
        <v>0</v>
      </c>
      <c r="V473" s="409"/>
      <c r="W473" s="410"/>
      <c r="X473" s="410"/>
      <c r="Y473" s="410"/>
      <c r="Z473" s="409"/>
      <c r="AA473" s="409"/>
      <c r="AB473" s="409"/>
      <c r="AC473" s="409"/>
      <c r="AD473" s="409"/>
      <c r="AE473" s="409"/>
      <c r="AF473" s="409"/>
      <c r="AG473" s="409"/>
      <c r="AH473" s="409"/>
      <c r="AI473" s="409"/>
      <c r="AJ473" s="409"/>
      <c r="AK473" s="409"/>
      <c r="AL473" s="409"/>
      <c r="AM473" s="409"/>
      <c r="AN473" s="409"/>
      <c r="AO473" s="409"/>
      <c r="AP473" s="409"/>
    </row>
    <row r="474" spans="1:44" hidden="1">
      <c r="A474" s="452" t="s">
        <v>74</v>
      </c>
      <c r="B474" s="452"/>
      <c r="C474" s="480">
        <v>0</v>
      </c>
      <c r="D474" s="491">
        <f>'[7]Rate Design Work eff 9-15-17'!D473</f>
        <v>3.7</v>
      </c>
      <c r="E474" s="482"/>
      <c r="F474" s="428">
        <f t="shared" si="100"/>
        <v>0</v>
      </c>
      <c r="G474" s="491">
        <f>G462</f>
        <v>3.8</v>
      </c>
      <c r="H474" s="482"/>
      <c r="I474" s="428">
        <f t="shared" si="101"/>
        <v>0</v>
      </c>
      <c r="J474" s="428"/>
      <c r="K474" s="491" t="e">
        <f>K462</f>
        <v>#REF!</v>
      </c>
      <c r="L474" s="482"/>
      <c r="M474" s="428" t="e">
        <f t="shared" si="102"/>
        <v>#REF!</v>
      </c>
      <c r="N474" s="428"/>
      <c r="O474" s="491" t="e">
        <f>O462</f>
        <v>#DIV/0!</v>
      </c>
      <c r="P474" s="482"/>
      <c r="Q474" s="428" t="e">
        <f t="shared" si="103"/>
        <v>#DIV/0!</v>
      </c>
      <c r="R474" s="428"/>
      <c r="S474" s="491" t="e">
        <f>S462</f>
        <v>#DIV/0!</v>
      </c>
      <c r="T474" s="482"/>
      <c r="U474" s="428" t="e">
        <f t="shared" si="104"/>
        <v>#DIV/0!</v>
      </c>
      <c r="V474" s="409"/>
      <c r="W474" s="410"/>
      <c r="X474" s="410"/>
      <c r="Y474" s="410"/>
      <c r="Z474" s="409"/>
      <c r="AA474" s="409"/>
      <c r="AB474" s="409"/>
      <c r="AC474" s="409"/>
      <c r="AD474" s="409"/>
      <c r="AE474" s="409"/>
      <c r="AF474" s="409"/>
      <c r="AG474" s="409"/>
      <c r="AH474" s="409"/>
      <c r="AI474" s="409"/>
      <c r="AJ474" s="409"/>
      <c r="AK474" s="409"/>
      <c r="AL474" s="409"/>
      <c r="AM474" s="409"/>
      <c r="AN474" s="409"/>
      <c r="AO474" s="409"/>
      <c r="AP474" s="409"/>
    </row>
    <row r="475" spans="1:44" hidden="1">
      <c r="A475" s="452" t="s">
        <v>75</v>
      </c>
      <c r="B475" s="452"/>
      <c r="C475" s="480">
        <v>0</v>
      </c>
      <c r="D475" s="493">
        <f>'[7]Rate Design Work eff 9-15-17'!D474</f>
        <v>10.628</v>
      </c>
      <c r="E475" s="482" t="s">
        <v>15</v>
      </c>
      <c r="F475" s="428">
        <f t="shared" si="100"/>
        <v>0</v>
      </c>
      <c r="G475" s="493">
        <f>G463</f>
        <v>10.878</v>
      </c>
      <c r="H475" s="482" t="s">
        <v>15</v>
      </c>
      <c r="I475" s="428">
        <f t="shared" si="101"/>
        <v>0</v>
      </c>
      <c r="J475" s="428"/>
      <c r="K475" s="493" t="e">
        <f>K463</f>
        <v>#REF!</v>
      </c>
      <c r="L475" s="482" t="s">
        <v>15</v>
      </c>
      <c r="M475" s="428" t="e">
        <f t="shared" si="102"/>
        <v>#REF!</v>
      </c>
      <c r="N475" s="428"/>
      <c r="O475" s="493" t="e">
        <f>O463</f>
        <v>#DIV/0!</v>
      </c>
      <c r="P475" s="482" t="s">
        <v>15</v>
      </c>
      <c r="Q475" s="428" t="e">
        <f t="shared" si="103"/>
        <v>#DIV/0!</v>
      </c>
      <c r="R475" s="428"/>
      <c r="S475" s="493" t="e">
        <f>S463</f>
        <v>#DIV/0!</v>
      </c>
      <c r="T475" s="482" t="s">
        <v>15</v>
      </c>
      <c r="U475" s="428" t="e">
        <f t="shared" si="104"/>
        <v>#DIV/0!</v>
      </c>
      <c r="V475" s="409"/>
      <c r="W475" s="410"/>
      <c r="X475" s="410"/>
      <c r="Y475" s="410"/>
      <c r="Z475" s="409"/>
      <c r="AA475" s="409"/>
      <c r="AB475" s="409"/>
      <c r="AC475" s="409"/>
      <c r="AD475" s="409"/>
      <c r="AE475" s="409"/>
      <c r="AF475" s="409"/>
      <c r="AG475" s="409"/>
      <c r="AH475" s="409"/>
      <c r="AI475" s="409"/>
      <c r="AJ475" s="409"/>
      <c r="AK475" s="409"/>
      <c r="AL475" s="409"/>
      <c r="AM475" s="409"/>
      <c r="AN475" s="409"/>
      <c r="AO475" s="409"/>
      <c r="AP475" s="409"/>
    </row>
    <row r="476" spans="1:44" hidden="1">
      <c r="A476" s="452" t="s">
        <v>63</v>
      </c>
      <c r="B476" s="452"/>
      <c r="C476" s="480">
        <v>0</v>
      </c>
      <c r="D476" s="493">
        <f>'[7]Rate Design Work eff 9-15-17'!D475</f>
        <v>7.3410000000000002</v>
      </c>
      <c r="E476" s="482" t="s">
        <v>15</v>
      </c>
      <c r="F476" s="428">
        <f t="shared" si="100"/>
        <v>0</v>
      </c>
      <c r="G476" s="493">
        <f>G464</f>
        <v>7.5140000000000002</v>
      </c>
      <c r="H476" s="482" t="s">
        <v>15</v>
      </c>
      <c r="I476" s="428">
        <f t="shared" si="101"/>
        <v>0</v>
      </c>
      <c r="J476" s="428"/>
      <c r="K476" s="493" t="e">
        <f>K464</f>
        <v>#REF!</v>
      </c>
      <c r="L476" s="482" t="s">
        <v>15</v>
      </c>
      <c r="M476" s="428" t="e">
        <f t="shared" si="102"/>
        <v>#REF!</v>
      </c>
      <c r="N476" s="428"/>
      <c r="O476" s="493" t="e">
        <f>O464</f>
        <v>#DIV/0!</v>
      </c>
      <c r="P476" s="482" t="s">
        <v>15</v>
      </c>
      <c r="Q476" s="428" t="e">
        <f t="shared" si="103"/>
        <v>#DIV/0!</v>
      </c>
      <c r="R476" s="428"/>
      <c r="S476" s="493" t="e">
        <f>S464</f>
        <v>#DIV/0!</v>
      </c>
      <c r="T476" s="482" t="s">
        <v>15</v>
      </c>
      <c r="U476" s="428" t="e">
        <f t="shared" si="104"/>
        <v>#DIV/0!</v>
      </c>
      <c r="V476" s="409"/>
      <c r="W476" s="410"/>
      <c r="X476" s="410"/>
      <c r="Y476" s="410"/>
      <c r="Z476" s="409"/>
      <c r="AA476" s="409"/>
      <c r="AB476" s="409"/>
      <c r="AC476" s="409"/>
      <c r="AD476" s="409"/>
      <c r="AE476" s="409"/>
      <c r="AF476" s="409"/>
      <c r="AG476" s="409"/>
      <c r="AH476" s="409"/>
      <c r="AI476" s="409"/>
      <c r="AJ476" s="409"/>
      <c r="AK476" s="409"/>
      <c r="AL476" s="409"/>
      <c r="AM476" s="409"/>
      <c r="AN476" s="409"/>
      <c r="AO476" s="409"/>
      <c r="AP476" s="409"/>
    </row>
    <row r="477" spans="1:44" hidden="1">
      <c r="A477" s="452" t="s">
        <v>64</v>
      </c>
      <c r="B477" s="452"/>
      <c r="C477" s="480">
        <v>0</v>
      </c>
      <c r="D477" s="493">
        <f>'[7]Rate Design Work eff 9-15-17'!D476</f>
        <v>6.3240000000000007</v>
      </c>
      <c r="E477" s="482" t="s">
        <v>15</v>
      </c>
      <c r="F477" s="428">
        <f t="shared" si="100"/>
        <v>0</v>
      </c>
      <c r="G477" s="493">
        <f>G465</f>
        <v>6.4720000000000004</v>
      </c>
      <c r="H477" s="482" t="s">
        <v>15</v>
      </c>
      <c r="I477" s="428">
        <f t="shared" si="101"/>
        <v>0</v>
      </c>
      <c r="J477" s="428"/>
      <c r="K477" s="493" t="e">
        <f>K465</f>
        <v>#REF!</v>
      </c>
      <c r="L477" s="482" t="s">
        <v>15</v>
      </c>
      <c r="M477" s="428" t="e">
        <f t="shared" si="102"/>
        <v>#REF!</v>
      </c>
      <c r="N477" s="428"/>
      <c r="O477" s="493" t="e">
        <f>O465</f>
        <v>#DIV/0!</v>
      </c>
      <c r="P477" s="482" t="s">
        <v>15</v>
      </c>
      <c r="Q477" s="428" t="e">
        <f t="shared" si="103"/>
        <v>#DIV/0!</v>
      </c>
      <c r="R477" s="428"/>
      <c r="S477" s="493" t="e">
        <f>S465</f>
        <v>#DIV/0!</v>
      </c>
      <c r="T477" s="482" t="s">
        <v>15</v>
      </c>
      <c r="U477" s="428" t="e">
        <f t="shared" si="104"/>
        <v>#DIV/0!</v>
      </c>
      <c r="V477" s="409"/>
      <c r="W477" s="410"/>
      <c r="X477" s="410"/>
      <c r="Y477" s="410"/>
      <c r="Z477" s="409"/>
      <c r="AA477" s="409"/>
      <c r="AB477" s="409"/>
      <c r="AC477" s="409"/>
      <c r="AD477" s="409"/>
      <c r="AE477" s="409"/>
      <c r="AF477" s="409"/>
      <c r="AG477" s="409"/>
      <c r="AH477" s="409"/>
      <c r="AI477" s="409"/>
      <c r="AJ477" s="409"/>
      <c r="AK477" s="409"/>
      <c r="AL477" s="409"/>
      <c r="AM477" s="409"/>
      <c r="AN477" s="409"/>
      <c r="AO477" s="409"/>
      <c r="AP477" s="409"/>
    </row>
    <row r="478" spans="1:44" hidden="1">
      <c r="A478" s="452" t="s">
        <v>65</v>
      </c>
      <c r="B478" s="452"/>
      <c r="C478" s="480">
        <v>0</v>
      </c>
      <c r="D478" s="494">
        <f>'[7]Rate Design Work eff 9-15-17'!D477</f>
        <v>57</v>
      </c>
      <c r="E478" s="482" t="s">
        <v>15</v>
      </c>
      <c r="F478" s="428">
        <f t="shared" si="100"/>
        <v>0</v>
      </c>
      <c r="G478" s="494">
        <f>G466</f>
        <v>58</v>
      </c>
      <c r="H478" s="482" t="s">
        <v>15</v>
      </c>
      <c r="I478" s="428">
        <f t="shared" si="101"/>
        <v>0</v>
      </c>
      <c r="J478" s="428"/>
      <c r="K478" s="494" t="str">
        <f>K466</f>
        <v xml:space="preserve"> </v>
      </c>
      <c r="L478" s="482" t="s">
        <v>15</v>
      </c>
      <c r="M478" s="428">
        <f t="shared" si="102"/>
        <v>0</v>
      </c>
      <c r="N478" s="428"/>
      <c r="O478" s="494" t="e">
        <f>O466</f>
        <v>#DIV/0!</v>
      </c>
      <c r="P478" s="482" t="s">
        <v>15</v>
      </c>
      <c r="Q478" s="428" t="e">
        <f t="shared" si="103"/>
        <v>#DIV/0!</v>
      </c>
      <c r="R478" s="428"/>
      <c r="S478" s="494" t="e">
        <f>S466</f>
        <v>#DIV/0!</v>
      </c>
      <c r="T478" s="482" t="s">
        <v>15</v>
      </c>
      <c r="U478" s="428" t="e">
        <f t="shared" si="104"/>
        <v>#DIV/0!</v>
      </c>
      <c r="V478" s="409"/>
      <c r="W478" s="410"/>
      <c r="X478" s="410"/>
      <c r="Y478" s="410"/>
      <c r="Z478" s="409"/>
      <c r="AA478" s="409"/>
      <c r="AB478" s="409"/>
      <c r="AC478" s="409"/>
      <c r="AD478" s="409"/>
      <c r="AE478" s="409"/>
      <c r="AF478" s="409"/>
      <c r="AG478" s="409"/>
      <c r="AH478" s="409"/>
      <c r="AI478" s="409"/>
      <c r="AJ478" s="409"/>
      <c r="AK478" s="409"/>
      <c r="AL478" s="409"/>
      <c r="AM478" s="409"/>
      <c r="AN478" s="409"/>
      <c r="AO478" s="409"/>
      <c r="AP478" s="409"/>
    </row>
    <row r="479" spans="1:44" hidden="1">
      <c r="A479" s="452" t="s">
        <v>76</v>
      </c>
      <c r="B479" s="452"/>
      <c r="C479" s="480">
        <v>0</v>
      </c>
      <c r="D479" s="495">
        <f>'[7]Rate Design Work eff 9-15-17'!D478</f>
        <v>60</v>
      </c>
      <c r="E479" s="482"/>
      <c r="F479" s="428">
        <f t="shared" si="100"/>
        <v>0</v>
      </c>
      <c r="G479" s="495">
        <f>$G$198</f>
        <v>60</v>
      </c>
      <c r="H479" s="482"/>
      <c r="I479" s="428">
        <f t="shared" si="101"/>
        <v>0</v>
      </c>
      <c r="J479" s="428"/>
      <c r="K479" s="495" t="str">
        <f>$K$198</f>
        <v xml:space="preserve"> </v>
      </c>
      <c r="L479" s="482"/>
      <c r="M479" s="428">
        <f t="shared" si="102"/>
        <v>0</v>
      </c>
      <c r="N479" s="428"/>
      <c r="O479" s="495" t="e">
        <f>$O$198</f>
        <v>#DIV/0!</v>
      </c>
      <c r="P479" s="482"/>
      <c r="Q479" s="428" t="e">
        <f t="shared" si="103"/>
        <v>#DIV/0!</v>
      </c>
      <c r="R479" s="428"/>
      <c r="S479" s="495" t="e">
        <f>$S$198</f>
        <v>#DIV/0!</v>
      </c>
      <c r="T479" s="482"/>
      <c r="U479" s="428" t="e">
        <f t="shared" si="104"/>
        <v>#DIV/0!</v>
      </c>
      <c r="V479" s="409"/>
      <c r="W479" s="410"/>
      <c r="X479" s="410"/>
      <c r="Y479" s="410"/>
      <c r="Z479" s="409"/>
      <c r="AA479" s="409"/>
      <c r="AB479" s="409"/>
      <c r="AC479" s="409"/>
      <c r="AD479" s="409"/>
      <c r="AE479" s="409"/>
      <c r="AF479" s="409"/>
      <c r="AG479" s="409"/>
      <c r="AH479" s="409"/>
      <c r="AI479" s="409"/>
      <c r="AJ479" s="409"/>
      <c r="AK479" s="409"/>
      <c r="AL479" s="409"/>
      <c r="AM479" s="409"/>
      <c r="AN479" s="409"/>
      <c r="AO479" s="409"/>
      <c r="AP479" s="409"/>
    </row>
    <row r="480" spans="1:44" hidden="1">
      <c r="A480" s="452" t="s">
        <v>77</v>
      </c>
      <c r="B480" s="452"/>
      <c r="C480" s="480">
        <v>0</v>
      </c>
      <c r="D480" s="496">
        <f>'[7]Rate Design Work eff 9-15-17'!D479</f>
        <v>-30</v>
      </c>
      <c r="E480" s="482" t="s">
        <v>15</v>
      </c>
      <c r="F480" s="428">
        <f t="shared" si="100"/>
        <v>0</v>
      </c>
      <c r="G480" s="496">
        <f>$G$199</f>
        <v>-30</v>
      </c>
      <c r="H480" s="482" t="s">
        <v>15</v>
      </c>
      <c r="I480" s="428">
        <f t="shared" si="101"/>
        <v>0</v>
      </c>
      <c r="J480" s="428"/>
      <c r="K480" s="496">
        <f>$K$199</f>
        <v>-30</v>
      </c>
      <c r="L480" s="482" t="s">
        <v>15</v>
      </c>
      <c r="M480" s="428">
        <f t="shared" si="102"/>
        <v>0</v>
      </c>
      <c r="N480" s="428"/>
      <c r="O480" s="496" t="str">
        <f>$O$199</f>
        <v xml:space="preserve"> </v>
      </c>
      <c r="P480" s="482" t="s">
        <v>15</v>
      </c>
      <c r="Q480" s="428">
        <f t="shared" si="103"/>
        <v>0</v>
      </c>
      <c r="R480" s="428"/>
      <c r="S480" s="496" t="str">
        <f>$S$199</f>
        <v xml:space="preserve"> </v>
      </c>
      <c r="T480" s="482" t="s">
        <v>15</v>
      </c>
      <c r="U480" s="428">
        <f t="shared" si="104"/>
        <v>0</v>
      </c>
      <c r="V480" s="409"/>
      <c r="W480" s="410"/>
      <c r="X480" s="410"/>
      <c r="Y480" s="410"/>
      <c r="Z480" s="409"/>
      <c r="AA480" s="409"/>
      <c r="AB480" s="409"/>
      <c r="AC480" s="409"/>
      <c r="AD480" s="409"/>
      <c r="AE480" s="409"/>
      <c r="AF480" s="409"/>
      <c r="AG480" s="409"/>
      <c r="AH480" s="409"/>
      <c r="AI480" s="409"/>
      <c r="AJ480" s="409"/>
      <c r="AK480" s="409"/>
      <c r="AL480" s="409"/>
      <c r="AM480" s="409"/>
      <c r="AN480" s="409"/>
      <c r="AO480" s="409"/>
      <c r="AP480" s="409"/>
    </row>
    <row r="481" spans="1:44" s="26" customFormat="1" hidden="1">
      <c r="A481" s="25" t="s">
        <v>66</v>
      </c>
      <c r="C481" s="27">
        <f>C475</f>
        <v>0</v>
      </c>
      <c r="D481" s="24">
        <f>'[7]Rate Design Work eff 9-15-17'!D480</f>
        <v>0</v>
      </c>
      <c r="E481" s="28"/>
      <c r="F481" s="29"/>
      <c r="G481" s="30">
        <f>G183</f>
        <v>0</v>
      </c>
      <c r="H481" s="114" t="s">
        <v>15</v>
      </c>
      <c r="I481" s="29">
        <f>I522+I562</f>
        <v>0</v>
      </c>
      <c r="J481" s="29"/>
      <c r="K481" s="30" t="str">
        <f>K183</f>
        <v xml:space="preserve"> </v>
      </c>
      <c r="L481" s="114" t="s">
        <v>15</v>
      </c>
      <c r="M481" s="29">
        <f>M522+M562</f>
        <v>0</v>
      </c>
      <c r="N481" s="29"/>
      <c r="O481" s="30" t="str">
        <f>O183</f>
        <v xml:space="preserve"> </v>
      </c>
      <c r="P481" s="114" t="s">
        <v>15</v>
      </c>
      <c r="Q481" s="29">
        <f>Q522+Q562</f>
        <v>0</v>
      </c>
      <c r="R481" s="29"/>
      <c r="S481" s="30">
        <f>S183</f>
        <v>0</v>
      </c>
      <c r="T481" s="114" t="s">
        <v>15</v>
      </c>
      <c r="U481" s="29">
        <f>U522+U562</f>
        <v>0</v>
      </c>
      <c r="W481" s="22"/>
      <c r="Z481" s="33"/>
      <c r="AA481" s="33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R481" s="32"/>
    </row>
    <row r="482" spans="1:44" s="26" customFormat="1" hidden="1">
      <c r="A482" s="25" t="s">
        <v>67</v>
      </c>
      <c r="C482" s="27">
        <f>C476</f>
        <v>0</v>
      </c>
      <c r="D482" s="24">
        <f>'[7]Rate Design Work eff 9-15-17'!D481</f>
        <v>0</v>
      </c>
      <c r="E482" s="28"/>
      <c r="F482" s="29"/>
      <c r="G482" s="30">
        <f>G184</f>
        <v>0</v>
      </c>
      <c r="H482" s="114" t="s">
        <v>15</v>
      </c>
      <c r="I482" s="29">
        <f>I523+I563</f>
        <v>0</v>
      </c>
      <c r="J482" s="29"/>
      <c r="K482" s="30" t="str">
        <f>K184</f>
        <v xml:space="preserve"> </v>
      </c>
      <c r="L482" s="114" t="s">
        <v>15</v>
      </c>
      <c r="M482" s="29">
        <f>M523+M563</f>
        <v>0</v>
      </c>
      <c r="N482" s="29"/>
      <c r="O482" s="30" t="str">
        <f>O184</f>
        <v xml:space="preserve"> </v>
      </c>
      <c r="P482" s="114" t="s">
        <v>15</v>
      </c>
      <c r="Q482" s="29">
        <f>Q523+Q563</f>
        <v>0</v>
      </c>
      <c r="R482" s="29"/>
      <c r="S482" s="30">
        <f>S184</f>
        <v>0</v>
      </c>
      <c r="T482" s="114" t="s">
        <v>15</v>
      </c>
      <c r="U482" s="29">
        <f>U523+U563</f>
        <v>0</v>
      </c>
      <c r="W482" s="22"/>
      <c r="Z482" s="33"/>
      <c r="AA482" s="33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R482" s="32"/>
    </row>
    <row r="483" spans="1:44" s="26" customFormat="1" hidden="1">
      <c r="A483" s="25" t="s">
        <v>68</v>
      </c>
      <c r="C483" s="27">
        <f>C477</f>
        <v>0</v>
      </c>
      <c r="D483" s="24">
        <f>'[7]Rate Design Work eff 9-15-17'!D482</f>
        <v>0</v>
      </c>
      <c r="E483" s="28"/>
      <c r="F483" s="29"/>
      <c r="G483" s="30">
        <f>G185</f>
        <v>0</v>
      </c>
      <c r="H483" s="114" t="s">
        <v>15</v>
      </c>
      <c r="I483" s="29">
        <f>I524+I564</f>
        <v>0</v>
      </c>
      <c r="J483" s="29"/>
      <c r="K483" s="30" t="str">
        <f>K185</f>
        <v xml:space="preserve"> </v>
      </c>
      <c r="L483" s="114" t="s">
        <v>15</v>
      </c>
      <c r="M483" s="29">
        <f>M524+M564</f>
        <v>0</v>
      </c>
      <c r="N483" s="29"/>
      <c r="O483" s="30" t="str">
        <f>O185</f>
        <v xml:space="preserve"> </v>
      </c>
      <c r="P483" s="114" t="s">
        <v>15</v>
      </c>
      <c r="Q483" s="29">
        <f>Q524+Q564</f>
        <v>0</v>
      </c>
      <c r="R483" s="29"/>
      <c r="S483" s="30">
        <f>S185</f>
        <v>0</v>
      </c>
      <c r="T483" s="114" t="s">
        <v>15</v>
      </c>
      <c r="U483" s="29">
        <f>U524+U564</f>
        <v>0</v>
      </c>
      <c r="W483" s="22"/>
      <c r="Z483" s="33"/>
      <c r="AA483" s="33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R483" s="32"/>
    </row>
    <row r="484" spans="1:44" hidden="1">
      <c r="A484" s="452" t="s">
        <v>44</v>
      </c>
      <c r="B484" s="452"/>
      <c r="C484" s="480">
        <f>C519+C554</f>
        <v>290766</v>
      </c>
      <c r="D484" s="510"/>
      <c r="E484" s="482"/>
      <c r="F484" s="428">
        <f>F519+F554</f>
        <v>105817</v>
      </c>
      <c r="G484" s="428"/>
      <c r="H484" s="482"/>
      <c r="I484" s="428">
        <f t="shared" ref="I484" si="105">I519+I554</f>
        <v>108284</v>
      </c>
      <c r="J484" s="428"/>
      <c r="K484" s="428"/>
      <c r="L484" s="482"/>
      <c r="M484" s="428" t="e">
        <f t="shared" ref="M484" si="106">M519+M554</f>
        <v>#REF!</v>
      </c>
      <c r="N484" s="428"/>
      <c r="O484" s="428"/>
      <c r="P484" s="482"/>
      <c r="Q484" s="428" t="e">
        <f t="shared" ref="Q484" si="107">Q519+Q554</f>
        <v>#DIV/0!</v>
      </c>
      <c r="R484" s="428"/>
      <c r="S484" s="428"/>
      <c r="T484" s="482"/>
      <c r="U484" s="428" t="e">
        <f t="shared" ref="U484" si="108">U519+U554</f>
        <v>#DIV/0!</v>
      </c>
      <c r="V484" s="409"/>
      <c r="W484" s="410"/>
      <c r="X484" s="410"/>
      <c r="Y484" s="410"/>
      <c r="Z484" s="409"/>
      <c r="AA484" s="409"/>
      <c r="AB484" s="409"/>
      <c r="AC484" s="409"/>
      <c r="AD484" s="409"/>
      <c r="AE484" s="409"/>
      <c r="AF484" s="409"/>
      <c r="AG484" s="409"/>
      <c r="AH484" s="409"/>
      <c r="AI484" s="409"/>
      <c r="AJ484" s="409"/>
      <c r="AK484" s="409"/>
      <c r="AL484" s="409"/>
      <c r="AM484" s="409"/>
      <c r="AN484" s="409"/>
      <c r="AO484" s="409"/>
      <c r="AP484" s="409"/>
    </row>
    <row r="485" spans="1:44" hidden="1">
      <c r="A485" s="452" t="s">
        <v>18</v>
      </c>
      <c r="B485" s="452"/>
      <c r="C485" s="497">
        <f>C520+C555</f>
        <v>1983.5291043492841</v>
      </c>
      <c r="D485" s="439"/>
      <c r="E485" s="439"/>
      <c r="F485" s="498">
        <f>F520+F555</f>
        <v>790.20164473136481</v>
      </c>
      <c r="G485" s="439"/>
      <c r="H485" s="439"/>
      <c r="I485" s="498">
        <f>F485</f>
        <v>790.20164473136481</v>
      </c>
      <c r="J485" s="483"/>
      <c r="K485" s="439"/>
      <c r="L485" s="439"/>
      <c r="M485" s="498" t="e">
        <f>M204/I204*I485</f>
        <v>#DIV/0!</v>
      </c>
      <c r="N485" s="483"/>
      <c r="O485" s="439"/>
      <c r="P485" s="439"/>
      <c r="Q485" s="498" t="e">
        <f>Q204/I204*I485</f>
        <v>#DIV/0!</v>
      </c>
      <c r="R485" s="483"/>
      <c r="S485" s="439"/>
      <c r="T485" s="439"/>
      <c r="U485" s="498" t="e">
        <f>U204/I204*I485</f>
        <v>#DIV/0!</v>
      </c>
      <c r="V485" s="49"/>
      <c r="W485" s="48"/>
      <c r="X485" s="410"/>
      <c r="Y485" s="410"/>
      <c r="Z485" s="409"/>
      <c r="AA485" s="409"/>
      <c r="AB485" s="409"/>
      <c r="AC485" s="409"/>
      <c r="AD485" s="409"/>
      <c r="AE485" s="409"/>
      <c r="AF485" s="409"/>
      <c r="AG485" s="409"/>
      <c r="AH485" s="409"/>
      <c r="AI485" s="409"/>
      <c r="AJ485" s="409"/>
      <c r="AK485" s="409"/>
      <c r="AL485" s="409"/>
      <c r="AM485" s="409"/>
      <c r="AN485" s="409"/>
      <c r="AO485" s="409"/>
      <c r="AP485" s="409"/>
    </row>
    <row r="486" spans="1:44" ht="16.5" hidden="1" thickBot="1">
      <c r="A486" s="452" t="s">
        <v>45</v>
      </c>
      <c r="B486" s="452"/>
      <c r="C486" s="472">
        <f>SUM(C484:C485)</f>
        <v>292749.52910434926</v>
      </c>
      <c r="D486" s="505"/>
      <c r="E486" s="500"/>
      <c r="F486" s="501">
        <f>F484+F485</f>
        <v>106607.20164473137</v>
      </c>
      <c r="G486" s="505"/>
      <c r="H486" s="500"/>
      <c r="I486" s="501">
        <f>I484+I485</f>
        <v>109074.20164473137</v>
      </c>
      <c r="J486" s="483"/>
      <c r="K486" s="505"/>
      <c r="L486" s="500"/>
      <c r="M486" s="501" t="e">
        <f>M484+M485</f>
        <v>#REF!</v>
      </c>
      <c r="N486" s="501"/>
      <c r="O486" s="505"/>
      <c r="P486" s="500"/>
      <c r="Q486" s="501" t="e">
        <f>Q484+Q485</f>
        <v>#DIV/0!</v>
      </c>
      <c r="R486" s="501"/>
      <c r="S486" s="505"/>
      <c r="T486" s="500"/>
      <c r="U486" s="501" t="e">
        <f>U484+U485</f>
        <v>#DIV/0!</v>
      </c>
      <c r="V486" s="50"/>
      <c r="W486" s="51"/>
      <c r="X486" s="410"/>
      <c r="Y486" s="410"/>
      <c r="Z486" s="409"/>
      <c r="AA486" s="409"/>
      <c r="AB486" s="409"/>
      <c r="AC486" s="409"/>
      <c r="AD486" s="409"/>
      <c r="AE486" s="409"/>
      <c r="AF486" s="409"/>
      <c r="AG486" s="409"/>
      <c r="AH486" s="409"/>
      <c r="AI486" s="409"/>
      <c r="AJ486" s="409"/>
      <c r="AK486" s="409"/>
      <c r="AL486" s="409"/>
      <c r="AM486" s="409"/>
      <c r="AN486" s="409"/>
      <c r="AO486" s="409"/>
      <c r="AP486" s="409"/>
    </row>
    <row r="487" spans="1:44" hidden="1">
      <c r="A487" s="452"/>
      <c r="B487" s="452"/>
      <c r="C487" s="459"/>
      <c r="D487" s="495" t="s">
        <v>14</v>
      </c>
      <c r="E487" s="452"/>
      <c r="F487" s="428"/>
      <c r="G487" s="509" t="s">
        <v>14</v>
      </c>
      <c r="H487" s="452"/>
      <c r="I487" s="428" t="s">
        <v>14</v>
      </c>
      <c r="J487" s="428"/>
      <c r="K487" s="509" t="s">
        <v>14</v>
      </c>
      <c r="L487" s="452"/>
      <c r="M487" s="428" t="s">
        <v>14</v>
      </c>
      <c r="N487" s="428"/>
      <c r="O487" s="509" t="s">
        <v>14</v>
      </c>
      <c r="P487" s="452"/>
      <c r="Q487" s="428" t="s">
        <v>14</v>
      </c>
      <c r="R487" s="428"/>
      <c r="S487" s="509" t="s">
        <v>14</v>
      </c>
      <c r="T487" s="452"/>
      <c r="U487" s="428" t="s">
        <v>14</v>
      </c>
      <c r="V487" s="409"/>
      <c r="W487" s="410"/>
      <c r="X487" s="410"/>
      <c r="Y487" s="410"/>
      <c r="Z487" s="409"/>
      <c r="AA487" s="409"/>
      <c r="AB487" s="409"/>
      <c r="AC487" s="409"/>
      <c r="AD487" s="409"/>
      <c r="AE487" s="409"/>
      <c r="AF487" s="409"/>
      <c r="AG487" s="409"/>
      <c r="AH487" s="409"/>
      <c r="AI487" s="409"/>
      <c r="AJ487" s="409"/>
      <c r="AK487" s="409"/>
      <c r="AL487" s="409"/>
      <c r="AM487" s="409"/>
      <c r="AN487" s="409"/>
      <c r="AO487" s="409"/>
      <c r="AP487" s="409"/>
    </row>
    <row r="488" spans="1:44" hidden="1">
      <c r="A488" s="458" t="s">
        <v>87</v>
      </c>
      <c r="B488" s="452"/>
      <c r="C488" s="452"/>
      <c r="D488" s="428"/>
      <c r="E488" s="452"/>
      <c r="F488" s="452"/>
      <c r="G488" s="428"/>
      <c r="H488" s="452"/>
      <c r="I488" s="452"/>
      <c r="J488" s="452"/>
      <c r="K488" s="428"/>
      <c r="L488" s="452"/>
      <c r="M488" s="452"/>
      <c r="N488" s="452"/>
      <c r="O488" s="428"/>
      <c r="P488" s="452"/>
      <c r="Q488" s="452"/>
      <c r="R488" s="452"/>
      <c r="S488" s="428"/>
      <c r="T488" s="452"/>
      <c r="U488" s="452"/>
      <c r="V488" s="409"/>
      <c r="W488" s="410"/>
      <c r="X488" s="410"/>
      <c r="Y488" s="410"/>
      <c r="Z488" s="409"/>
      <c r="AA488" s="409"/>
      <c r="AB488" s="409"/>
      <c r="AC488" s="409"/>
      <c r="AD488" s="409"/>
      <c r="AE488" s="409"/>
      <c r="AF488" s="409"/>
      <c r="AG488" s="409"/>
      <c r="AH488" s="409"/>
      <c r="AI488" s="409"/>
      <c r="AJ488" s="409"/>
      <c r="AK488" s="409"/>
      <c r="AL488" s="409"/>
      <c r="AM488" s="409"/>
      <c r="AN488" s="409"/>
      <c r="AO488" s="409"/>
      <c r="AP488" s="409"/>
    </row>
    <row r="489" spans="1:44" hidden="1">
      <c r="A489" s="452" t="s">
        <v>82</v>
      </c>
      <c r="B489" s="452"/>
      <c r="C489" s="452"/>
      <c r="D489" s="428"/>
      <c r="E489" s="452"/>
      <c r="F489" s="452"/>
      <c r="G489" s="428"/>
      <c r="H489" s="452"/>
      <c r="I489" s="452"/>
      <c r="J489" s="452"/>
      <c r="K489" s="428"/>
      <c r="L489" s="452"/>
      <c r="M489" s="452"/>
      <c r="N489" s="452"/>
      <c r="O489" s="428"/>
      <c r="P489" s="452"/>
      <c r="Q489" s="452"/>
      <c r="R489" s="452"/>
      <c r="S489" s="428"/>
      <c r="T489" s="452"/>
      <c r="U489" s="452"/>
      <c r="V489" s="409"/>
      <c r="W489" s="410"/>
      <c r="X489" s="410"/>
      <c r="Y489" s="410"/>
      <c r="Z489" s="409"/>
      <c r="AA489" s="409"/>
      <c r="AB489" s="409"/>
      <c r="AC489" s="409"/>
      <c r="AD489" s="409"/>
      <c r="AE489" s="409"/>
      <c r="AF489" s="409"/>
      <c r="AG489" s="409"/>
      <c r="AH489" s="409"/>
      <c r="AI489" s="409"/>
      <c r="AJ489" s="409"/>
      <c r="AK489" s="409"/>
      <c r="AL489" s="409"/>
      <c r="AM489" s="409"/>
      <c r="AN489" s="409"/>
      <c r="AO489" s="409"/>
      <c r="AP489" s="409"/>
    </row>
    <row r="490" spans="1:44" hidden="1">
      <c r="A490" s="452" t="s">
        <v>88</v>
      </c>
      <c r="B490" s="452"/>
      <c r="C490" s="452"/>
      <c r="D490" s="428"/>
      <c r="E490" s="452"/>
      <c r="F490" s="452"/>
      <c r="G490" s="428"/>
      <c r="H490" s="452"/>
      <c r="I490" s="452"/>
      <c r="J490" s="452"/>
      <c r="K490" s="428"/>
      <c r="L490" s="452"/>
      <c r="M490" s="452"/>
      <c r="N490" s="452"/>
      <c r="O490" s="428"/>
      <c r="P490" s="452"/>
      <c r="Q490" s="452"/>
      <c r="R490" s="452"/>
      <c r="S490" s="428"/>
      <c r="T490" s="452"/>
      <c r="U490" s="452"/>
      <c r="V490" s="409"/>
      <c r="W490" s="410"/>
      <c r="X490" s="410"/>
      <c r="Y490" s="410"/>
      <c r="Z490" s="409"/>
      <c r="AA490" s="409"/>
      <c r="AB490" s="409"/>
      <c r="AC490" s="409"/>
      <c r="AD490" s="409"/>
      <c r="AE490" s="409"/>
      <c r="AF490" s="409"/>
      <c r="AG490" s="409"/>
      <c r="AH490" s="409"/>
      <c r="AI490" s="409"/>
      <c r="AJ490" s="409"/>
      <c r="AK490" s="409"/>
      <c r="AL490" s="409"/>
      <c r="AM490" s="409"/>
      <c r="AN490" s="409"/>
      <c r="AO490" s="409"/>
      <c r="AP490" s="409"/>
    </row>
    <row r="491" spans="1:44" hidden="1">
      <c r="A491" s="452" t="s">
        <v>59</v>
      </c>
      <c r="B491" s="452"/>
      <c r="C491" s="480"/>
      <c r="D491" s="428"/>
      <c r="E491" s="452"/>
      <c r="F491" s="452"/>
      <c r="G491" s="428"/>
      <c r="H491" s="452"/>
      <c r="I491" s="452"/>
      <c r="J491" s="452"/>
      <c r="K491" s="428"/>
      <c r="L491" s="452"/>
      <c r="M491" s="452"/>
      <c r="N491" s="452"/>
      <c r="O491" s="428"/>
      <c r="P491" s="452"/>
      <c r="Q491" s="452"/>
      <c r="R491" s="452"/>
      <c r="S491" s="428"/>
      <c r="T491" s="452"/>
      <c r="U491" s="452"/>
      <c r="V491" s="409"/>
      <c r="W491" s="410"/>
      <c r="X491" s="410"/>
      <c r="Y491" s="410"/>
      <c r="Z491" s="409"/>
      <c r="AA491" s="409"/>
      <c r="AB491" s="409"/>
      <c r="AC491" s="409"/>
      <c r="AD491" s="409"/>
      <c r="AE491" s="409"/>
      <c r="AF491" s="409"/>
      <c r="AG491" s="409"/>
      <c r="AH491" s="409"/>
      <c r="AI491" s="409"/>
      <c r="AJ491" s="409"/>
      <c r="AK491" s="409"/>
      <c r="AL491" s="409"/>
      <c r="AM491" s="409"/>
      <c r="AN491" s="409"/>
      <c r="AO491" s="409"/>
      <c r="AP491" s="409"/>
    </row>
    <row r="492" spans="1:44" hidden="1">
      <c r="A492" s="452" t="s">
        <v>56</v>
      </c>
      <c r="B492" s="452"/>
      <c r="C492" s="480">
        <f>'[7]Rate Design Work eff 10-14-16'!C491</f>
        <v>2</v>
      </c>
      <c r="D492" s="463">
        <f>'[7]Rate Design Work eff 9-15-17'!D491</f>
        <v>117.12</v>
      </c>
      <c r="E492" s="482"/>
      <c r="F492" s="428">
        <f>ROUND(D492*$C492,0)</f>
        <v>234</v>
      </c>
      <c r="G492" s="463">
        <f>$G$169</f>
        <v>119.88</v>
      </c>
      <c r="H492" s="482"/>
      <c r="I492" s="428">
        <f>ROUND(G492*$C492,0)</f>
        <v>240</v>
      </c>
      <c r="J492" s="428"/>
      <c r="K492" s="463">
        <f>$K$169</f>
        <v>117.12</v>
      </c>
      <c r="L492" s="482"/>
      <c r="M492" s="428">
        <f>ROUND(K492*$C492,0)</f>
        <v>234</v>
      </c>
      <c r="N492" s="428"/>
      <c r="O492" s="463" t="str">
        <f>$O$169</f>
        <v xml:space="preserve"> </v>
      </c>
      <c r="P492" s="482"/>
      <c r="Q492" s="428">
        <f>ROUND(O492*$C492,0)</f>
        <v>0</v>
      </c>
      <c r="R492" s="428"/>
      <c r="S492" s="463" t="str">
        <f>$S$169</f>
        <v xml:space="preserve"> </v>
      </c>
      <c r="T492" s="482"/>
      <c r="U492" s="428">
        <f>ROUND(S492*$C492,0)</f>
        <v>0</v>
      </c>
      <c r="V492" s="409"/>
      <c r="W492" s="410"/>
      <c r="X492" s="410"/>
      <c r="Y492" s="410"/>
      <c r="Z492" s="409"/>
      <c r="AA492" s="409"/>
      <c r="AB492" s="409"/>
      <c r="AC492" s="409"/>
      <c r="AD492" s="409"/>
      <c r="AE492" s="409"/>
      <c r="AF492" s="409"/>
      <c r="AG492" s="409"/>
      <c r="AH492" s="409"/>
      <c r="AI492" s="409"/>
      <c r="AJ492" s="409"/>
      <c r="AK492" s="409"/>
      <c r="AL492" s="409"/>
      <c r="AM492" s="409"/>
      <c r="AN492" s="409"/>
      <c r="AO492" s="409"/>
      <c r="AP492" s="409"/>
    </row>
    <row r="493" spans="1:44" hidden="1">
      <c r="A493" s="452" t="s">
        <v>57</v>
      </c>
      <c r="B493" s="452"/>
      <c r="C493" s="480">
        <f>'[7]Rate Design Work eff 10-14-16'!C492</f>
        <v>81.084931506849301</v>
      </c>
      <c r="D493" s="463">
        <f>'[7]Rate Design Work eff 9-15-17'!D492</f>
        <v>174.48</v>
      </c>
      <c r="E493" s="484"/>
      <c r="F493" s="428">
        <f t="shared" ref="F493:F494" si="109">ROUND(D493*$C493,0)</f>
        <v>14148</v>
      </c>
      <c r="G493" s="463">
        <f>$G$170</f>
        <v>178.68</v>
      </c>
      <c r="H493" s="484"/>
      <c r="I493" s="428">
        <f>ROUND(G493*$C493,0)</f>
        <v>14488</v>
      </c>
      <c r="J493" s="428"/>
      <c r="K493" s="463">
        <f>$K$170</f>
        <v>174.48</v>
      </c>
      <c r="L493" s="484"/>
      <c r="M493" s="428">
        <f>ROUND(K493*$C493,0)</f>
        <v>14148</v>
      </c>
      <c r="N493" s="428"/>
      <c r="O493" s="463" t="str">
        <f>$O$170</f>
        <v xml:space="preserve"> </v>
      </c>
      <c r="P493" s="484"/>
      <c r="Q493" s="428">
        <f>ROUND(O493*$C493,0)</f>
        <v>0</v>
      </c>
      <c r="R493" s="428"/>
      <c r="S493" s="463" t="str">
        <f>$S$170</f>
        <v xml:space="preserve"> </v>
      </c>
      <c r="T493" s="484"/>
      <c r="U493" s="428">
        <f>ROUND(S493*$C493,0)</f>
        <v>0</v>
      </c>
      <c r="V493" s="409"/>
      <c r="W493" s="410"/>
      <c r="X493" s="410"/>
      <c r="Y493" s="410"/>
      <c r="Z493" s="409"/>
      <c r="AA493" s="409"/>
      <c r="AB493" s="409"/>
      <c r="AC493" s="409"/>
      <c r="AD493" s="409"/>
      <c r="AE493" s="409"/>
      <c r="AF493" s="409"/>
      <c r="AG493" s="409"/>
      <c r="AH493" s="409"/>
      <c r="AI493" s="409"/>
      <c r="AJ493" s="409"/>
      <c r="AK493" s="409"/>
      <c r="AL493" s="409"/>
      <c r="AM493" s="409"/>
      <c r="AN493" s="409"/>
      <c r="AO493" s="409"/>
      <c r="AP493" s="409"/>
    </row>
    <row r="494" spans="1:44" hidden="1">
      <c r="A494" s="452" t="s">
        <v>58</v>
      </c>
      <c r="B494" s="452"/>
      <c r="C494" s="480">
        <f>'[7]Rate Design Work eff 10-14-16'!C493</f>
        <v>2711.9452054794501</v>
      </c>
      <c r="D494" s="463">
        <f>'[7]Rate Design Work eff 9-15-17'!D493</f>
        <v>12.24</v>
      </c>
      <c r="E494" s="484"/>
      <c r="F494" s="428">
        <f t="shared" si="109"/>
        <v>33194</v>
      </c>
      <c r="G494" s="463">
        <f>$G$171</f>
        <v>12.48</v>
      </c>
      <c r="H494" s="484"/>
      <c r="I494" s="428">
        <f>ROUND(G494*$C494,0)</f>
        <v>33845</v>
      </c>
      <c r="J494" s="428"/>
      <c r="K494" s="463">
        <f>$K$171</f>
        <v>12.24</v>
      </c>
      <c r="L494" s="484"/>
      <c r="M494" s="428">
        <f>ROUND(K494*$C494,0)</f>
        <v>33194</v>
      </c>
      <c r="N494" s="428"/>
      <c r="O494" s="463" t="str">
        <f>$O$171</f>
        <v xml:space="preserve"> </v>
      </c>
      <c r="P494" s="484"/>
      <c r="Q494" s="428">
        <f>ROUND(O494*$C494,0)</f>
        <v>0</v>
      </c>
      <c r="R494" s="428"/>
      <c r="S494" s="463" t="str">
        <f>$S$171</f>
        <v xml:space="preserve"> </v>
      </c>
      <c r="T494" s="484"/>
      <c r="U494" s="428">
        <f>ROUND(S494*$C494,0)</f>
        <v>0</v>
      </c>
      <c r="V494" s="409"/>
      <c r="W494" s="410"/>
      <c r="X494" s="410"/>
      <c r="Y494" s="410"/>
      <c r="Z494" s="409"/>
      <c r="AA494" s="409"/>
      <c r="AB494" s="409"/>
      <c r="AC494" s="409"/>
      <c r="AD494" s="409"/>
      <c r="AE494" s="409"/>
      <c r="AF494" s="409"/>
      <c r="AG494" s="409"/>
      <c r="AH494" s="409"/>
      <c r="AI494" s="409"/>
      <c r="AJ494" s="409"/>
      <c r="AK494" s="409"/>
      <c r="AL494" s="409"/>
      <c r="AM494" s="409"/>
      <c r="AN494" s="409"/>
      <c r="AO494" s="409"/>
      <c r="AP494" s="409"/>
    </row>
    <row r="495" spans="1:44" hidden="1">
      <c r="A495" s="452" t="s">
        <v>60</v>
      </c>
      <c r="B495" s="452"/>
      <c r="C495" s="480">
        <f>'[7]Rate Design Work eff 10-14-16'!C494</f>
        <v>83.084931506849301</v>
      </c>
      <c r="D495" s="463"/>
      <c r="E495" s="482"/>
      <c r="F495" s="428"/>
      <c r="G495" s="463"/>
      <c r="H495" s="482"/>
      <c r="I495" s="428"/>
      <c r="J495" s="428"/>
      <c r="K495" s="463"/>
      <c r="L495" s="482"/>
      <c r="M495" s="428"/>
      <c r="N495" s="428"/>
      <c r="O495" s="463"/>
      <c r="P495" s="482"/>
      <c r="Q495" s="428"/>
      <c r="R495" s="428"/>
      <c r="S495" s="463"/>
      <c r="T495" s="482"/>
      <c r="U495" s="428"/>
      <c r="V495" s="409"/>
      <c r="W495" s="410"/>
      <c r="X495" s="410"/>
      <c r="Y495" s="410"/>
      <c r="Z495" s="409"/>
      <c r="AA495" s="409"/>
      <c r="AB495" s="409"/>
      <c r="AC495" s="409"/>
      <c r="AD495" s="409"/>
      <c r="AE495" s="409"/>
      <c r="AF495" s="409"/>
      <c r="AG495" s="409"/>
      <c r="AH495" s="409"/>
      <c r="AI495" s="409"/>
      <c r="AJ495" s="409"/>
      <c r="AK495" s="409"/>
      <c r="AL495" s="409"/>
      <c r="AM495" s="409"/>
      <c r="AN495" s="409"/>
      <c r="AO495" s="409"/>
      <c r="AP495" s="409"/>
    </row>
    <row r="496" spans="1:44" hidden="1">
      <c r="A496" s="452" t="s">
        <v>89</v>
      </c>
      <c r="B496" s="452"/>
      <c r="C496" s="480">
        <f>'[7]Rate Design Work eff 10-14-16'!C495</f>
        <v>967.71261904761934</v>
      </c>
      <c r="D496" s="463"/>
      <c r="E496" s="482"/>
      <c r="F496" s="428"/>
      <c r="G496" s="463"/>
      <c r="H496" s="482"/>
      <c r="I496" s="428"/>
      <c r="J496" s="428"/>
      <c r="K496" s="463"/>
      <c r="L496" s="482"/>
      <c r="M496" s="428"/>
      <c r="N496" s="428"/>
      <c r="O496" s="463"/>
      <c r="P496" s="482"/>
      <c r="Q496" s="428"/>
      <c r="R496" s="428"/>
      <c r="S496" s="463"/>
      <c r="T496" s="482"/>
      <c r="U496" s="428"/>
      <c r="V496" s="409"/>
      <c r="W496" s="410"/>
      <c r="X496" s="410"/>
      <c r="Y496" s="410"/>
      <c r="Z496" s="409"/>
      <c r="AA496" s="409"/>
      <c r="AB496" s="409"/>
      <c r="AC496" s="409"/>
      <c r="AD496" s="409"/>
      <c r="AE496" s="409"/>
      <c r="AF496" s="409"/>
      <c r="AG496" s="409"/>
      <c r="AH496" s="409"/>
      <c r="AI496" s="409"/>
      <c r="AJ496" s="409"/>
      <c r="AK496" s="409"/>
      <c r="AL496" s="409"/>
      <c r="AM496" s="409"/>
      <c r="AN496" s="409"/>
      <c r="AO496" s="409"/>
      <c r="AP496" s="409"/>
    </row>
    <row r="497" spans="1:44" hidden="1">
      <c r="A497" s="452" t="s">
        <v>61</v>
      </c>
      <c r="B497" s="452"/>
      <c r="C497" s="480">
        <f>'[7]Rate Design Work eff 10-14-16'!C496</f>
        <v>7906.5367188213504</v>
      </c>
      <c r="D497" s="495">
        <f>'[7]Rate Design Work eff 9-15-17'!D496</f>
        <v>3.7</v>
      </c>
      <c r="E497" s="482"/>
      <c r="F497" s="428">
        <f>ROUND(D497*C497,0)</f>
        <v>29254</v>
      </c>
      <c r="G497" s="495">
        <f>$G$178</f>
        <v>3.8</v>
      </c>
      <c r="H497" s="482"/>
      <c r="I497" s="428">
        <f>ROUND(G497*$C497,0)</f>
        <v>30045</v>
      </c>
      <c r="J497" s="428"/>
      <c r="K497" s="495" t="e">
        <f>$K$178</f>
        <v>#REF!</v>
      </c>
      <c r="L497" s="482"/>
      <c r="M497" s="428" t="e">
        <f>ROUND(K497*$C497,0)</f>
        <v>#REF!</v>
      </c>
      <c r="N497" s="428"/>
      <c r="O497" s="495" t="e">
        <f>$O$178</f>
        <v>#DIV/0!</v>
      </c>
      <c r="P497" s="482"/>
      <c r="Q497" s="428" t="e">
        <f>ROUND(O497*$C497,0)</f>
        <v>#DIV/0!</v>
      </c>
      <c r="R497" s="428"/>
      <c r="S497" s="495" t="e">
        <f>$S$178</f>
        <v>#DIV/0!</v>
      </c>
      <c r="T497" s="482"/>
      <c r="U497" s="428" t="e">
        <f>ROUND(S497*$C497,0)</f>
        <v>#DIV/0!</v>
      </c>
      <c r="V497" s="409"/>
      <c r="W497" s="410"/>
      <c r="X497" s="410"/>
      <c r="Y497" s="410"/>
      <c r="Z497" s="409"/>
      <c r="AA497" s="409"/>
      <c r="AB497" s="409"/>
      <c r="AC497" s="409"/>
      <c r="AD497" s="409"/>
      <c r="AE497" s="409"/>
      <c r="AF497" s="409"/>
      <c r="AG497" s="409"/>
      <c r="AH497" s="409"/>
      <c r="AI497" s="409"/>
      <c r="AJ497" s="409"/>
      <c r="AK497" s="409"/>
      <c r="AL497" s="409"/>
      <c r="AM497" s="409"/>
      <c r="AN497" s="409"/>
      <c r="AO497" s="409"/>
      <c r="AP497" s="409"/>
    </row>
    <row r="498" spans="1:44" hidden="1">
      <c r="A498" s="452" t="s">
        <v>62</v>
      </c>
      <c r="B498" s="452"/>
      <c r="C498" s="480">
        <f>'[7]Rate Design Work eff 10-14-16'!C497</f>
        <v>154025</v>
      </c>
      <c r="D498" s="464">
        <f>'[7]Rate Design Work eff 9-15-17'!D497</f>
        <v>10.628</v>
      </c>
      <c r="E498" s="482" t="s">
        <v>15</v>
      </c>
      <c r="F498" s="428">
        <f>ROUND(D498*C498/100,0)</f>
        <v>16370</v>
      </c>
      <c r="G498" s="464">
        <f>$G$179</f>
        <v>10.878</v>
      </c>
      <c r="H498" s="482" t="s">
        <v>15</v>
      </c>
      <c r="I498" s="428">
        <f>ROUND(G498*$C498/100,0)</f>
        <v>16755</v>
      </c>
      <c r="J498" s="428"/>
      <c r="K498" s="464" t="e">
        <f>$K$179</f>
        <v>#REF!</v>
      </c>
      <c r="L498" s="482" t="s">
        <v>15</v>
      </c>
      <c r="M498" s="428" t="e">
        <f>ROUND(K498*$C498/100,0)</f>
        <v>#REF!</v>
      </c>
      <c r="N498" s="428"/>
      <c r="O498" s="464" t="e">
        <f>$O$179</f>
        <v>#DIV/0!</v>
      </c>
      <c r="P498" s="482" t="s">
        <v>15</v>
      </c>
      <c r="Q498" s="428" t="e">
        <f>ROUND(O498*$C498/100,0)</f>
        <v>#DIV/0!</v>
      </c>
      <c r="R498" s="428"/>
      <c r="S498" s="464" t="e">
        <f>$S$179</f>
        <v>#DIV/0!</v>
      </c>
      <c r="T498" s="482" t="s">
        <v>15</v>
      </c>
      <c r="U498" s="428" t="e">
        <f>ROUND(S498*$C498/100,0)</f>
        <v>#DIV/0!</v>
      </c>
      <c r="V498" s="409"/>
      <c r="W498" s="410"/>
      <c r="X498" s="410"/>
      <c r="Y498" s="410"/>
      <c r="Z498" s="409"/>
      <c r="AA498" s="409"/>
      <c r="AB498" s="409"/>
      <c r="AC498" s="409"/>
      <c r="AD498" s="409"/>
      <c r="AE498" s="409"/>
      <c r="AF498" s="409"/>
      <c r="AG498" s="409"/>
      <c r="AH498" s="409"/>
      <c r="AI498" s="409"/>
      <c r="AJ498" s="409"/>
      <c r="AK498" s="409"/>
      <c r="AL498" s="409"/>
      <c r="AM498" s="409"/>
      <c r="AN498" s="409"/>
      <c r="AO498" s="409"/>
      <c r="AP498" s="409"/>
    </row>
    <row r="499" spans="1:44" hidden="1">
      <c r="A499" s="452" t="s">
        <v>63</v>
      </c>
      <c r="B499" s="452"/>
      <c r="C499" s="480">
        <f>'[7]Rate Design Work eff 10-14-16'!C498</f>
        <v>130955</v>
      </c>
      <c r="D499" s="464">
        <f>'[7]Rate Design Work eff 9-15-17'!D498</f>
        <v>7.3410000000000002</v>
      </c>
      <c r="E499" s="482" t="s">
        <v>15</v>
      </c>
      <c r="F499" s="428">
        <f>ROUND(D499*C499/100,0)</f>
        <v>9613</v>
      </c>
      <c r="G499" s="464">
        <f>$G$180</f>
        <v>7.5140000000000002</v>
      </c>
      <c r="H499" s="482" t="s">
        <v>15</v>
      </c>
      <c r="I499" s="428">
        <f>ROUND(G499*$C499/100,0)</f>
        <v>9840</v>
      </c>
      <c r="J499" s="428"/>
      <c r="K499" s="464" t="e">
        <f>$K$180</f>
        <v>#REF!</v>
      </c>
      <c r="L499" s="482" t="s">
        <v>15</v>
      </c>
      <c r="M499" s="428" t="e">
        <f>ROUND(K499*$C499/100,0)</f>
        <v>#REF!</v>
      </c>
      <c r="N499" s="428"/>
      <c r="O499" s="464" t="e">
        <f>$O$180</f>
        <v>#DIV/0!</v>
      </c>
      <c r="P499" s="482" t="s">
        <v>15</v>
      </c>
      <c r="Q499" s="428" t="e">
        <f>ROUND(O499*$C499/100,0)</f>
        <v>#DIV/0!</v>
      </c>
      <c r="R499" s="428"/>
      <c r="S499" s="464" t="e">
        <f>$S$180</f>
        <v>#DIV/0!</v>
      </c>
      <c r="T499" s="482" t="s">
        <v>15</v>
      </c>
      <c r="U499" s="428" t="e">
        <f>ROUND(S499*$C499/100,0)</f>
        <v>#DIV/0!</v>
      </c>
      <c r="V499" s="409"/>
      <c r="W499" s="410"/>
      <c r="X499" s="410"/>
      <c r="Y499" s="410"/>
      <c r="Z499" s="409"/>
      <c r="AA499" s="409"/>
      <c r="AB499" s="409"/>
      <c r="AC499" s="409"/>
      <c r="AD499" s="409"/>
      <c r="AE499" s="409"/>
      <c r="AF499" s="409"/>
      <c r="AG499" s="409"/>
      <c r="AH499" s="409"/>
      <c r="AI499" s="409"/>
      <c r="AJ499" s="409"/>
      <c r="AK499" s="409"/>
      <c r="AL499" s="409"/>
      <c r="AM499" s="409"/>
      <c r="AN499" s="409"/>
      <c r="AO499" s="409"/>
      <c r="AP499" s="409"/>
    </row>
    <row r="500" spans="1:44" hidden="1">
      <c r="A500" s="452" t="s">
        <v>64</v>
      </c>
      <c r="B500" s="452"/>
      <c r="C500" s="480">
        <f>'[7]Rate Design Work eff 10-14-16'!C499</f>
        <v>0</v>
      </c>
      <c r="D500" s="464">
        <f>'[7]Rate Design Work eff 9-15-17'!D499</f>
        <v>6.3240000000000007</v>
      </c>
      <c r="E500" s="482" t="s">
        <v>15</v>
      </c>
      <c r="F500" s="428">
        <f>ROUND(D500*C500/100,0)</f>
        <v>0</v>
      </c>
      <c r="G500" s="464">
        <f>$G$181</f>
        <v>6.4720000000000004</v>
      </c>
      <c r="H500" s="482" t="s">
        <v>15</v>
      </c>
      <c r="I500" s="428">
        <f>ROUND(G500*$C500/100,0)</f>
        <v>0</v>
      </c>
      <c r="J500" s="428"/>
      <c r="K500" s="464" t="e">
        <f>$K$181</f>
        <v>#REF!</v>
      </c>
      <c r="L500" s="482" t="s">
        <v>15</v>
      </c>
      <c r="M500" s="428" t="e">
        <f>ROUND(K500*$C500/100,0)</f>
        <v>#REF!</v>
      </c>
      <c r="N500" s="428"/>
      <c r="O500" s="464" t="e">
        <f>$O$181</f>
        <v>#DIV/0!</v>
      </c>
      <c r="P500" s="482" t="s">
        <v>15</v>
      </c>
      <c r="Q500" s="428" t="e">
        <f>ROUND(O500*$C500/100,0)</f>
        <v>#DIV/0!</v>
      </c>
      <c r="R500" s="428"/>
      <c r="S500" s="464" t="e">
        <f>$S$181</f>
        <v>#DIV/0!</v>
      </c>
      <c r="T500" s="482" t="s">
        <v>15</v>
      </c>
      <c r="U500" s="428" t="e">
        <f>ROUND(S500*$C500/100,0)</f>
        <v>#DIV/0!</v>
      </c>
      <c r="V500" s="409"/>
      <c r="W500" s="410"/>
      <c r="X500" s="410"/>
      <c r="Y500" s="410"/>
      <c r="Z500" s="409"/>
      <c r="AA500" s="409"/>
      <c r="AB500" s="409"/>
      <c r="AC500" s="409"/>
      <c r="AD500" s="409"/>
      <c r="AE500" s="409"/>
      <c r="AF500" s="409"/>
      <c r="AG500" s="409"/>
      <c r="AH500" s="409"/>
      <c r="AI500" s="409"/>
      <c r="AJ500" s="409"/>
      <c r="AK500" s="409"/>
      <c r="AL500" s="409"/>
      <c r="AM500" s="409"/>
      <c r="AN500" s="409"/>
      <c r="AO500" s="409"/>
      <c r="AP500" s="409"/>
    </row>
    <row r="501" spans="1:44" hidden="1">
      <c r="A501" s="452" t="s">
        <v>65</v>
      </c>
      <c r="B501" s="452"/>
      <c r="C501" s="480">
        <f>'[7]Rate Design Work eff 10-14-16'!C500</f>
        <v>1569.0261904761901</v>
      </c>
      <c r="D501" s="488">
        <f>'[7]Rate Design Work eff 9-15-17'!D500</f>
        <v>57</v>
      </c>
      <c r="E501" s="482" t="s">
        <v>15</v>
      </c>
      <c r="F501" s="428">
        <f>ROUND(D501*C501/100,0)</f>
        <v>894</v>
      </c>
      <c r="G501" s="488">
        <f>$G$182</f>
        <v>58</v>
      </c>
      <c r="H501" s="482" t="s">
        <v>15</v>
      </c>
      <c r="I501" s="428">
        <f>ROUND(G501*$C501/100,0)</f>
        <v>910</v>
      </c>
      <c r="J501" s="428"/>
      <c r="K501" s="488" t="str">
        <f>$K$182</f>
        <v xml:space="preserve"> </v>
      </c>
      <c r="L501" s="482" t="s">
        <v>15</v>
      </c>
      <c r="M501" s="428">
        <f>ROUND(K501*$C501/100,0)</f>
        <v>0</v>
      </c>
      <c r="N501" s="428"/>
      <c r="O501" s="488" t="e">
        <f>$O$182</f>
        <v>#DIV/0!</v>
      </c>
      <c r="P501" s="482" t="s">
        <v>15</v>
      </c>
      <c r="Q501" s="428" t="e">
        <f>ROUND(O501*$C501/100,0)</f>
        <v>#DIV/0!</v>
      </c>
      <c r="R501" s="428"/>
      <c r="S501" s="488" t="e">
        <f>$S$182</f>
        <v>#DIV/0!</v>
      </c>
      <c r="T501" s="482" t="s">
        <v>15</v>
      </c>
      <c r="U501" s="428" t="e">
        <f>ROUND(S501*$C501/100,0)</f>
        <v>#DIV/0!</v>
      </c>
      <c r="V501" s="409"/>
      <c r="W501" s="410"/>
      <c r="X501" s="410"/>
      <c r="Y501" s="410"/>
      <c r="Z501" s="409"/>
      <c r="AA501" s="409"/>
      <c r="AB501" s="409"/>
      <c r="AC501" s="409"/>
      <c r="AD501" s="409"/>
      <c r="AE501" s="409"/>
      <c r="AF501" s="409"/>
      <c r="AG501" s="409"/>
      <c r="AH501" s="409"/>
      <c r="AI501" s="409"/>
      <c r="AJ501" s="409"/>
      <c r="AK501" s="409"/>
      <c r="AL501" s="409"/>
      <c r="AM501" s="409"/>
      <c r="AN501" s="409"/>
      <c r="AO501" s="409"/>
      <c r="AP501" s="409"/>
    </row>
    <row r="502" spans="1:44" s="26" customFormat="1" hidden="1">
      <c r="A502" s="25" t="s">
        <v>66</v>
      </c>
      <c r="C502" s="27">
        <f t="shared" ref="C502:C503" si="110">C498</f>
        <v>154025</v>
      </c>
      <c r="D502" s="24">
        <f>'[7]Rate Design Work eff 9-15-17'!D501</f>
        <v>0</v>
      </c>
      <c r="E502" s="28"/>
      <c r="F502" s="29"/>
      <c r="G502" s="30">
        <f>G183</f>
        <v>0</v>
      </c>
      <c r="H502" s="114" t="s">
        <v>15</v>
      </c>
      <c r="I502" s="29">
        <f t="shared" ref="I502:I504" si="111">ROUND(G502*$C502/100,0)</f>
        <v>0</v>
      </c>
      <c r="J502" s="29"/>
      <c r="K502" s="30" t="str">
        <f>K183</f>
        <v xml:space="preserve"> </v>
      </c>
      <c r="L502" s="114" t="s">
        <v>15</v>
      </c>
      <c r="M502" s="29">
        <f t="shared" ref="M502:M504" si="112">ROUND(K502*$C502/100,0)</f>
        <v>0</v>
      </c>
      <c r="N502" s="29"/>
      <c r="O502" s="30" t="str">
        <f>O183</f>
        <v xml:space="preserve"> </v>
      </c>
      <c r="P502" s="114" t="s">
        <v>15</v>
      </c>
      <c r="Q502" s="29">
        <f t="shared" ref="Q502:Q504" si="113">ROUND(O502*$C502/100,0)</f>
        <v>0</v>
      </c>
      <c r="R502" s="29"/>
      <c r="S502" s="30">
        <f>S183</f>
        <v>0</v>
      </c>
      <c r="T502" s="114" t="s">
        <v>15</v>
      </c>
      <c r="U502" s="29">
        <f t="shared" ref="U502:U504" si="114">ROUND(S502*$C502/100,0)</f>
        <v>0</v>
      </c>
      <c r="W502" s="22"/>
      <c r="Z502" s="33"/>
      <c r="AA502" s="33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R502" s="32"/>
    </row>
    <row r="503" spans="1:44" s="26" customFormat="1" hidden="1">
      <c r="A503" s="25" t="s">
        <v>67</v>
      </c>
      <c r="C503" s="27">
        <f t="shared" si="110"/>
        <v>130955</v>
      </c>
      <c r="D503" s="24">
        <f>'[7]Rate Design Work eff 9-15-17'!D502</f>
        <v>0</v>
      </c>
      <c r="E503" s="28"/>
      <c r="F503" s="29"/>
      <c r="G503" s="30">
        <f>G184</f>
        <v>0</v>
      </c>
      <c r="H503" s="114" t="s">
        <v>15</v>
      </c>
      <c r="I503" s="29">
        <f t="shared" si="111"/>
        <v>0</v>
      </c>
      <c r="J503" s="29"/>
      <c r="K503" s="30" t="str">
        <f>K184</f>
        <v xml:space="preserve"> </v>
      </c>
      <c r="L503" s="114" t="s">
        <v>15</v>
      </c>
      <c r="M503" s="29">
        <f t="shared" si="112"/>
        <v>0</v>
      </c>
      <c r="N503" s="29"/>
      <c r="O503" s="30" t="str">
        <f>O184</f>
        <v xml:space="preserve"> </v>
      </c>
      <c r="P503" s="114" t="s">
        <v>15</v>
      </c>
      <c r="Q503" s="29">
        <f t="shared" si="113"/>
        <v>0</v>
      </c>
      <c r="R503" s="29"/>
      <c r="S503" s="30">
        <f>S184</f>
        <v>0</v>
      </c>
      <c r="T503" s="114" t="s">
        <v>15</v>
      </c>
      <c r="U503" s="29">
        <f t="shared" si="114"/>
        <v>0</v>
      </c>
      <c r="W503" s="22"/>
      <c r="Z503" s="33"/>
      <c r="AA503" s="33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R503" s="32"/>
    </row>
    <row r="504" spans="1:44" s="26" customFormat="1" hidden="1">
      <c r="A504" s="25" t="s">
        <v>68</v>
      </c>
      <c r="C504" s="27">
        <f>C500</f>
        <v>0</v>
      </c>
      <c r="D504" s="24">
        <f>'[7]Rate Design Work eff 9-15-17'!D503</f>
        <v>0</v>
      </c>
      <c r="E504" s="28"/>
      <c r="F504" s="29"/>
      <c r="G504" s="30">
        <f>G185</f>
        <v>0</v>
      </c>
      <c r="H504" s="114" t="s">
        <v>15</v>
      </c>
      <c r="I504" s="29">
        <f t="shared" si="111"/>
        <v>0</v>
      </c>
      <c r="J504" s="29"/>
      <c r="K504" s="30" t="str">
        <f>K185</f>
        <v xml:space="preserve"> </v>
      </c>
      <c r="L504" s="114" t="s">
        <v>15</v>
      </c>
      <c r="M504" s="29">
        <f t="shared" si="112"/>
        <v>0</v>
      </c>
      <c r="N504" s="29"/>
      <c r="O504" s="30" t="str">
        <f>O185</f>
        <v xml:space="preserve"> </v>
      </c>
      <c r="P504" s="114" t="s">
        <v>15</v>
      </c>
      <c r="Q504" s="29">
        <f t="shared" si="113"/>
        <v>0</v>
      </c>
      <c r="R504" s="29"/>
      <c r="S504" s="30">
        <f>S185</f>
        <v>0</v>
      </c>
      <c r="T504" s="114" t="s">
        <v>15</v>
      </c>
      <c r="U504" s="29">
        <f t="shared" si="114"/>
        <v>0</v>
      </c>
      <c r="W504" s="22"/>
      <c r="Z504" s="33"/>
      <c r="AA504" s="33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R504" s="32"/>
    </row>
    <row r="505" spans="1:44" hidden="1">
      <c r="A505" s="489" t="s">
        <v>72</v>
      </c>
      <c r="B505" s="452"/>
      <c r="C505" s="480"/>
      <c r="D505" s="490">
        <f>'[7]Rate Design Work eff 9-15-17'!D504</f>
        <v>-0.01</v>
      </c>
      <c r="E505" s="482"/>
      <c r="F505" s="428"/>
      <c r="G505" s="490">
        <v>-0.01</v>
      </c>
      <c r="H505" s="482"/>
      <c r="I505" s="428"/>
      <c r="J505" s="428"/>
      <c r="K505" s="490">
        <v>-0.01</v>
      </c>
      <c r="L505" s="482"/>
      <c r="M505" s="428"/>
      <c r="N505" s="428"/>
      <c r="O505" s="490">
        <v>-0.01</v>
      </c>
      <c r="P505" s="482"/>
      <c r="Q505" s="428"/>
      <c r="R505" s="428"/>
      <c r="S505" s="490">
        <v>-0.01</v>
      </c>
      <c r="T505" s="482"/>
      <c r="U505" s="428"/>
      <c r="V505" s="409"/>
      <c r="W505" s="410"/>
      <c r="X505" s="410"/>
      <c r="Y505" s="410"/>
      <c r="Z505" s="409"/>
      <c r="AA505" s="409"/>
      <c r="AB505" s="409"/>
      <c r="AC505" s="409"/>
      <c r="AD505" s="409"/>
      <c r="AE505" s="409"/>
      <c r="AF505" s="409"/>
      <c r="AG505" s="409"/>
      <c r="AH505" s="409"/>
      <c r="AI505" s="409"/>
      <c r="AJ505" s="409"/>
      <c r="AK505" s="409"/>
      <c r="AL505" s="409"/>
      <c r="AM505" s="409"/>
      <c r="AN505" s="409"/>
      <c r="AO505" s="409"/>
      <c r="AP505" s="409"/>
    </row>
    <row r="506" spans="1:44" hidden="1">
      <c r="A506" s="452" t="s">
        <v>56</v>
      </c>
      <c r="B506" s="452"/>
      <c r="C506" s="480">
        <v>0</v>
      </c>
      <c r="D506" s="491">
        <f>'[7]Rate Design Work eff 9-15-17'!D505</f>
        <v>117.12</v>
      </c>
      <c r="E506" s="492"/>
      <c r="F506" s="428">
        <f>-ROUND(D506*$C506/100,0)</f>
        <v>0</v>
      </c>
      <c r="G506" s="491">
        <f>G492</f>
        <v>119.88</v>
      </c>
      <c r="H506" s="492"/>
      <c r="I506" s="428">
        <f>-ROUND(G506*$C506/100,0)</f>
        <v>0</v>
      </c>
      <c r="J506" s="428"/>
      <c r="K506" s="491">
        <f>K492</f>
        <v>117.12</v>
      </c>
      <c r="L506" s="492"/>
      <c r="M506" s="428">
        <f>-ROUND(K506*$C506/100,0)</f>
        <v>0</v>
      </c>
      <c r="N506" s="428"/>
      <c r="O506" s="491" t="str">
        <f>O492</f>
        <v xml:space="preserve"> </v>
      </c>
      <c r="P506" s="492"/>
      <c r="Q506" s="428">
        <f>-ROUND(O506*$C506/100,0)</f>
        <v>0</v>
      </c>
      <c r="R506" s="428"/>
      <c r="S506" s="491" t="str">
        <f>S492</f>
        <v xml:space="preserve"> </v>
      </c>
      <c r="T506" s="492"/>
      <c r="U506" s="428">
        <f>-ROUND(S506*$C506/100,0)</f>
        <v>0</v>
      </c>
      <c r="V506" s="409"/>
      <c r="W506" s="410"/>
      <c r="X506" s="410"/>
      <c r="Y506" s="410"/>
      <c r="Z506" s="409"/>
      <c r="AA506" s="409"/>
      <c r="AB506" s="409"/>
      <c r="AC506" s="409"/>
      <c r="AD506" s="409"/>
      <c r="AE506" s="409"/>
      <c r="AF506" s="409"/>
      <c r="AG506" s="409"/>
      <c r="AH506" s="409"/>
      <c r="AI506" s="409"/>
      <c r="AJ506" s="409"/>
      <c r="AK506" s="409"/>
      <c r="AL506" s="409"/>
      <c r="AM506" s="409"/>
      <c r="AN506" s="409"/>
      <c r="AO506" s="409"/>
      <c r="AP506" s="409"/>
    </row>
    <row r="507" spans="1:44" hidden="1">
      <c r="A507" s="452" t="s">
        <v>57</v>
      </c>
      <c r="B507" s="452"/>
      <c r="C507" s="480">
        <v>0</v>
      </c>
      <c r="D507" s="491">
        <f>'[7]Rate Design Work eff 9-15-17'!D506</f>
        <v>174.48</v>
      </c>
      <c r="E507" s="492"/>
      <c r="F507" s="428">
        <f t="shared" ref="F507:F509" si="115">-ROUND(D507*$C507/100,0)</f>
        <v>0</v>
      </c>
      <c r="G507" s="491">
        <f>G493</f>
        <v>178.68</v>
      </c>
      <c r="H507" s="492"/>
      <c r="I507" s="428">
        <f>-ROUND(G507*$C507/100,0)</f>
        <v>0</v>
      </c>
      <c r="J507" s="428"/>
      <c r="K507" s="491">
        <f>K493</f>
        <v>174.48</v>
      </c>
      <c r="L507" s="492"/>
      <c r="M507" s="428">
        <f>-ROUND(K507*$C507/100,0)</f>
        <v>0</v>
      </c>
      <c r="N507" s="428"/>
      <c r="O507" s="491" t="str">
        <f>O493</f>
        <v xml:space="preserve"> </v>
      </c>
      <c r="P507" s="492"/>
      <c r="Q507" s="428">
        <f>-ROUND(O507*$C507/100,0)</f>
        <v>0</v>
      </c>
      <c r="R507" s="428"/>
      <c r="S507" s="491" t="str">
        <f>S493</f>
        <v xml:space="preserve"> </v>
      </c>
      <c r="T507" s="492"/>
      <c r="U507" s="428">
        <f>-ROUND(S507*$C507/100,0)</f>
        <v>0</v>
      </c>
      <c r="V507" s="409"/>
      <c r="W507" s="410"/>
      <c r="X507" s="410"/>
      <c r="Y507" s="410"/>
      <c r="Z507" s="409"/>
      <c r="AA507" s="409"/>
      <c r="AB507" s="409"/>
      <c r="AC507" s="409"/>
      <c r="AD507" s="409"/>
      <c r="AE507" s="409"/>
      <c r="AF507" s="409"/>
      <c r="AG507" s="409"/>
      <c r="AH507" s="409"/>
      <c r="AI507" s="409"/>
      <c r="AJ507" s="409"/>
      <c r="AK507" s="409"/>
      <c r="AL507" s="409"/>
      <c r="AM507" s="409"/>
      <c r="AN507" s="409"/>
      <c r="AO507" s="409"/>
      <c r="AP507" s="409"/>
    </row>
    <row r="508" spans="1:44" hidden="1">
      <c r="A508" s="452" t="s">
        <v>73</v>
      </c>
      <c r="B508" s="452"/>
      <c r="C508" s="480">
        <v>0</v>
      </c>
      <c r="D508" s="491">
        <f>'[7]Rate Design Work eff 9-15-17'!D507</f>
        <v>12.24</v>
      </c>
      <c r="E508" s="492"/>
      <c r="F508" s="428">
        <f t="shared" si="115"/>
        <v>0</v>
      </c>
      <c r="G508" s="491">
        <f>G494</f>
        <v>12.48</v>
      </c>
      <c r="H508" s="492"/>
      <c r="I508" s="428">
        <f>-ROUND(G508*$C508/100,0)</f>
        <v>0</v>
      </c>
      <c r="J508" s="428"/>
      <c r="K508" s="491">
        <f>K494</f>
        <v>12.24</v>
      </c>
      <c r="L508" s="492"/>
      <c r="M508" s="428">
        <f>-ROUND(K508*$C508/100,0)</f>
        <v>0</v>
      </c>
      <c r="N508" s="428"/>
      <c r="O508" s="491" t="str">
        <f>O494</f>
        <v xml:space="preserve"> </v>
      </c>
      <c r="P508" s="492"/>
      <c r="Q508" s="428">
        <f>-ROUND(O508*$C508/100,0)</f>
        <v>0</v>
      </c>
      <c r="R508" s="428"/>
      <c r="S508" s="491" t="str">
        <f>S494</f>
        <v xml:space="preserve"> </v>
      </c>
      <c r="T508" s="492"/>
      <c r="U508" s="428">
        <f>-ROUND(S508*$C508/100,0)</f>
        <v>0</v>
      </c>
      <c r="V508" s="409"/>
      <c r="W508" s="410"/>
      <c r="X508" s="410"/>
      <c r="Y508" s="410"/>
      <c r="Z508" s="409"/>
      <c r="AA508" s="409"/>
      <c r="AB508" s="409"/>
      <c r="AC508" s="409"/>
      <c r="AD508" s="409"/>
      <c r="AE508" s="409"/>
      <c r="AF508" s="409"/>
      <c r="AG508" s="409"/>
      <c r="AH508" s="409"/>
      <c r="AI508" s="409"/>
      <c r="AJ508" s="409"/>
      <c r="AK508" s="409"/>
      <c r="AL508" s="409"/>
      <c r="AM508" s="409"/>
      <c r="AN508" s="409"/>
      <c r="AO508" s="409"/>
      <c r="AP508" s="409"/>
    </row>
    <row r="509" spans="1:44" hidden="1">
      <c r="A509" s="452" t="s">
        <v>74</v>
      </c>
      <c r="B509" s="452"/>
      <c r="C509" s="480">
        <v>0</v>
      </c>
      <c r="D509" s="491">
        <f>'[7]Rate Design Work eff 9-15-17'!D508</f>
        <v>3.7</v>
      </c>
      <c r="E509" s="482"/>
      <c r="F509" s="428">
        <f t="shared" si="115"/>
        <v>0</v>
      </c>
      <c r="G509" s="491">
        <f>G497</f>
        <v>3.8</v>
      </c>
      <c r="H509" s="482"/>
      <c r="I509" s="428">
        <f>-ROUND(G509*$C509/100,0)</f>
        <v>0</v>
      </c>
      <c r="J509" s="428"/>
      <c r="K509" s="491" t="e">
        <f>K497</f>
        <v>#REF!</v>
      </c>
      <c r="L509" s="482"/>
      <c r="M509" s="428" t="e">
        <f>-ROUND(K509*$C509/100,0)</f>
        <v>#REF!</v>
      </c>
      <c r="N509" s="428"/>
      <c r="O509" s="491" t="e">
        <f>O497</f>
        <v>#DIV/0!</v>
      </c>
      <c r="P509" s="482"/>
      <c r="Q509" s="428" t="e">
        <f>-ROUND(O509*$C509/100,0)</f>
        <v>#DIV/0!</v>
      </c>
      <c r="R509" s="428"/>
      <c r="S509" s="491" t="e">
        <f>S497</f>
        <v>#DIV/0!</v>
      </c>
      <c r="T509" s="482"/>
      <c r="U509" s="428" t="e">
        <f>-ROUND(S509*$C509/100,0)</f>
        <v>#DIV/0!</v>
      </c>
      <c r="V509" s="409"/>
      <c r="W509" s="410"/>
      <c r="X509" s="410"/>
      <c r="Y509" s="410"/>
      <c r="Z509" s="409"/>
      <c r="AA509" s="409"/>
      <c r="AB509" s="409"/>
      <c r="AC509" s="409"/>
      <c r="AD509" s="409"/>
      <c r="AE509" s="409"/>
      <c r="AF509" s="409"/>
      <c r="AG509" s="409"/>
      <c r="AH509" s="409"/>
      <c r="AI509" s="409"/>
      <c r="AJ509" s="409"/>
      <c r="AK509" s="409"/>
      <c r="AL509" s="409"/>
      <c r="AM509" s="409"/>
      <c r="AN509" s="409"/>
      <c r="AO509" s="409"/>
      <c r="AP509" s="409"/>
    </row>
    <row r="510" spans="1:44" hidden="1">
      <c r="A510" s="452" t="s">
        <v>75</v>
      </c>
      <c r="B510" s="452"/>
      <c r="C510" s="480">
        <v>0</v>
      </c>
      <c r="D510" s="493">
        <f>'[7]Rate Design Work eff 9-15-17'!D509</f>
        <v>10.628</v>
      </c>
      <c r="E510" s="482" t="s">
        <v>15</v>
      </c>
      <c r="F510" s="428">
        <f>ROUND(D510*$C510/100*D505,0)</f>
        <v>0</v>
      </c>
      <c r="G510" s="493">
        <f>G498</f>
        <v>10.878</v>
      </c>
      <c r="H510" s="482" t="s">
        <v>15</v>
      </c>
      <c r="I510" s="428">
        <f>ROUND(G510*$C510/100*G505,0)</f>
        <v>0</v>
      </c>
      <c r="J510" s="428"/>
      <c r="K510" s="493" t="e">
        <f>K498</f>
        <v>#REF!</v>
      </c>
      <c r="L510" s="482" t="s">
        <v>15</v>
      </c>
      <c r="M510" s="428" t="e">
        <f>ROUND(K510*$C510/100*K505,0)</f>
        <v>#REF!</v>
      </c>
      <c r="N510" s="428"/>
      <c r="O510" s="493" t="e">
        <f>O498</f>
        <v>#DIV/0!</v>
      </c>
      <c r="P510" s="482" t="s">
        <v>15</v>
      </c>
      <c r="Q510" s="428" t="e">
        <f>ROUND(O510*$C510/100*O505,0)</f>
        <v>#DIV/0!</v>
      </c>
      <c r="R510" s="428"/>
      <c r="S510" s="493" t="e">
        <f>S498</f>
        <v>#DIV/0!</v>
      </c>
      <c r="T510" s="482" t="s">
        <v>15</v>
      </c>
      <c r="U510" s="428" t="e">
        <f>ROUND(S510*$C510/100*S505,0)</f>
        <v>#DIV/0!</v>
      </c>
      <c r="V510" s="409"/>
      <c r="W510" s="410"/>
      <c r="X510" s="410"/>
      <c r="Y510" s="410"/>
      <c r="Z510" s="409"/>
      <c r="AA510" s="409"/>
      <c r="AB510" s="409"/>
      <c r="AC510" s="409"/>
      <c r="AD510" s="409"/>
      <c r="AE510" s="409"/>
      <c r="AF510" s="409"/>
      <c r="AG510" s="409"/>
      <c r="AH510" s="409"/>
      <c r="AI510" s="409"/>
      <c r="AJ510" s="409"/>
      <c r="AK510" s="409"/>
      <c r="AL510" s="409"/>
      <c r="AM510" s="409"/>
      <c r="AN510" s="409"/>
      <c r="AO510" s="409"/>
      <c r="AP510" s="409"/>
    </row>
    <row r="511" spans="1:44" hidden="1">
      <c r="A511" s="452" t="s">
        <v>63</v>
      </c>
      <c r="B511" s="452"/>
      <c r="C511" s="480">
        <v>0</v>
      </c>
      <c r="D511" s="493">
        <f>'[7]Rate Design Work eff 9-15-17'!D510</f>
        <v>7.3410000000000002</v>
      </c>
      <c r="E511" s="482" t="s">
        <v>15</v>
      </c>
      <c r="F511" s="428">
        <f>ROUND(D511*$C511/100*D505,0)</f>
        <v>0</v>
      </c>
      <c r="G511" s="493">
        <f>G499</f>
        <v>7.5140000000000002</v>
      </c>
      <c r="H511" s="482" t="s">
        <v>15</v>
      </c>
      <c r="I511" s="428">
        <f>ROUND(G511*$C511/100*G505,0)</f>
        <v>0</v>
      </c>
      <c r="J511" s="428"/>
      <c r="K511" s="493" t="e">
        <f>K499</f>
        <v>#REF!</v>
      </c>
      <c r="L511" s="482" t="s">
        <v>15</v>
      </c>
      <c r="M511" s="428" t="e">
        <f>ROUND(K511*$C511/100*K505,0)</f>
        <v>#REF!</v>
      </c>
      <c r="N511" s="428"/>
      <c r="O511" s="493" t="e">
        <f>O499</f>
        <v>#DIV/0!</v>
      </c>
      <c r="P511" s="482" t="s">
        <v>15</v>
      </c>
      <c r="Q511" s="428" t="e">
        <f>ROUND(O511*$C511/100*O505,0)</f>
        <v>#DIV/0!</v>
      </c>
      <c r="R511" s="428"/>
      <c r="S511" s="493" t="e">
        <f>S499</f>
        <v>#DIV/0!</v>
      </c>
      <c r="T511" s="482" t="s">
        <v>15</v>
      </c>
      <c r="U511" s="428" t="e">
        <f>ROUND(S511*$C511/100*S505,0)</f>
        <v>#DIV/0!</v>
      </c>
      <c r="V511" s="409"/>
      <c r="W511" s="410"/>
      <c r="X511" s="410"/>
      <c r="Y511" s="410"/>
      <c r="Z511" s="409"/>
      <c r="AA511" s="409"/>
      <c r="AB511" s="409"/>
      <c r="AC511" s="409"/>
      <c r="AD511" s="409"/>
      <c r="AE511" s="409"/>
      <c r="AF511" s="409"/>
      <c r="AG511" s="409"/>
      <c r="AH511" s="409"/>
      <c r="AI511" s="409"/>
      <c r="AJ511" s="409"/>
      <c r="AK511" s="409"/>
      <c r="AL511" s="409"/>
      <c r="AM511" s="409"/>
      <c r="AN511" s="409"/>
      <c r="AO511" s="409"/>
      <c r="AP511" s="409"/>
    </row>
    <row r="512" spans="1:44" hidden="1">
      <c r="A512" s="452" t="s">
        <v>64</v>
      </c>
      <c r="B512" s="452"/>
      <c r="C512" s="480">
        <v>0</v>
      </c>
      <c r="D512" s="493">
        <f>'[7]Rate Design Work eff 9-15-17'!D511</f>
        <v>6.3240000000000007</v>
      </c>
      <c r="E512" s="482" t="s">
        <v>15</v>
      </c>
      <c r="F512" s="428">
        <f>ROUND(D512*$C512/100*D505,0)</f>
        <v>0</v>
      </c>
      <c r="G512" s="493">
        <f>G500</f>
        <v>6.4720000000000004</v>
      </c>
      <c r="H512" s="482" t="s">
        <v>15</v>
      </c>
      <c r="I512" s="428">
        <f>ROUND(G512*$C512/100*G505,0)</f>
        <v>0</v>
      </c>
      <c r="J512" s="428"/>
      <c r="K512" s="493" t="e">
        <f>K500</f>
        <v>#REF!</v>
      </c>
      <c r="L512" s="482" t="s">
        <v>15</v>
      </c>
      <c r="M512" s="428" t="e">
        <f>ROUND(K512*$C512/100*K505,0)</f>
        <v>#REF!</v>
      </c>
      <c r="N512" s="428"/>
      <c r="O512" s="493" t="e">
        <f>O500</f>
        <v>#DIV/0!</v>
      </c>
      <c r="P512" s="482" t="s">
        <v>15</v>
      </c>
      <c r="Q512" s="428" t="e">
        <f>ROUND(O512*$C512/100*O505,0)</f>
        <v>#DIV/0!</v>
      </c>
      <c r="R512" s="428"/>
      <c r="S512" s="493" t="e">
        <f>S500</f>
        <v>#DIV/0!</v>
      </c>
      <c r="T512" s="482" t="s">
        <v>15</v>
      </c>
      <c r="U512" s="428" t="e">
        <f>ROUND(S512*$C512/100*S505,0)</f>
        <v>#DIV/0!</v>
      </c>
      <c r="V512" s="409"/>
      <c r="W512" s="410"/>
      <c r="X512" s="410"/>
      <c r="Y512" s="410"/>
      <c r="Z512" s="409"/>
      <c r="AA512" s="409"/>
      <c r="AB512" s="409"/>
      <c r="AC512" s="409"/>
      <c r="AD512" s="409"/>
      <c r="AE512" s="409"/>
      <c r="AF512" s="409"/>
      <c r="AG512" s="409"/>
      <c r="AH512" s="409"/>
      <c r="AI512" s="409"/>
      <c r="AJ512" s="409"/>
      <c r="AK512" s="409"/>
      <c r="AL512" s="409"/>
      <c r="AM512" s="409"/>
      <c r="AN512" s="409"/>
      <c r="AO512" s="409"/>
      <c r="AP512" s="409"/>
    </row>
    <row r="513" spans="1:44" hidden="1">
      <c r="A513" s="452" t="s">
        <v>65</v>
      </c>
      <c r="B513" s="452"/>
      <c r="C513" s="480">
        <v>0</v>
      </c>
      <c r="D513" s="494">
        <f>'[7]Rate Design Work eff 9-15-17'!D512</f>
        <v>57</v>
      </c>
      <c r="E513" s="482" t="s">
        <v>15</v>
      </c>
      <c r="F513" s="428">
        <f>ROUND(D513*$C513/100*D505,0)</f>
        <v>0</v>
      </c>
      <c r="G513" s="494">
        <f>G501</f>
        <v>58</v>
      </c>
      <c r="H513" s="482" t="s">
        <v>15</v>
      </c>
      <c r="I513" s="428">
        <f>ROUND(G513*$C513/100*G505,0)</f>
        <v>0</v>
      </c>
      <c r="J513" s="428"/>
      <c r="K513" s="494" t="str">
        <f>K501</f>
        <v xml:space="preserve"> </v>
      </c>
      <c r="L513" s="482" t="s">
        <v>15</v>
      </c>
      <c r="M513" s="428">
        <f>ROUND(K513*$C513/100*K505,0)</f>
        <v>0</v>
      </c>
      <c r="N513" s="428"/>
      <c r="O513" s="494" t="e">
        <f>O501</f>
        <v>#DIV/0!</v>
      </c>
      <c r="P513" s="482" t="s">
        <v>15</v>
      </c>
      <c r="Q513" s="428" t="e">
        <f>ROUND(O513*$C513/100*O505,0)</f>
        <v>#DIV/0!</v>
      </c>
      <c r="R513" s="428"/>
      <c r="S513" s="494" t="e">
        <f>S501</f>
        <v>#DIV/0!</v>
      </c>
      <c r="T513" s="482" t="s">
        <v>15</v>
      </c>
      <c r="U513" s="428" t="e">
        <f>ROUND(S513*$C513/100*S505,0)</f>
        <v>#DIV/0!</v>
      </c>
      <c r="V513" s="409"/>
      <c r="W513" s="410"/>
      <c r="X513" s="410"/>
      <c r="Y513" s="410"/>
      <c r="Z513" s="409"/>
      <c r="AA513" s="409"/>
      <c r="AB513" s="409"/>
      <c r="AC513" s="409"/>
      <c r="AD513" s="409"/>
      <c r="AE513" s="409"/>
      <c r="AF513" s="409"/>
      <c r="AG513" s="409"/>
      <c r="AH513" s="409"/>
      <c r="AI513" s="409"/>
      <c r="AJ513" s="409"/>
      <c r="AK513" s="409"/>
      <c r="AL513" s="409"/>
      <c r="AM513" s="409"/>
      <c r="AN513" s="409"/>
      <c r="AO513" s="409"/>
      <c r="AP513" s="409"/>
    </row>
    <row r="514" spans="1:44" hidden="1">
      <c r="A514" s="452" t="s">
        <v>76</v>
      </c>
      <c r="B514" s="452"/>
      <c r="C514" s="480">
        <v>0</v>
      </c>
      <c r="D514" s="495">
        <f>'[7]Rate Design Work eff 9-15-17'!D513</f>
        <v>60</v>
      </c>
      <c r="E514" s="482"/>
      <c r="F514" s="428">
        <f>ROUND(D514*C514,0)</f>
        <v>0</v>
      </c>
      <c r="G514" s="495">
        <f>$G$198</f>
        <v>60</v>
      </c>
      <c r="H514" s="482"/>
      <c r="I514" s="428">
        <f>ROUND(G514*$C514,0)</f>
        <v>0</v>
      </c>
      <c r="J514" s="428"/>
      <c r="K514" s="495" t="str">
        <f>$K$198</f>
        <v xml:space="preserve"> </v>
      </c>
      <c r="L514" s="482"/>
      <c r="M514" s="428">
        <f>ROUND(K514*$C514,0)</f>
        <v>0</v>
      </c>
      <c r="N514" s="428"/>
      <c r="O514" s="495" t="e">
        <f>$O$198</f>
        <v>#DIV/0!</v>
      </c>
      <c r="P514" s="482"/>
      <c r="Q514" s="428" t="e">
        <f>ROUND(O514*$C514,0)</f>
        <v>#DIV/0!</v>
      </c>
      <c r="R514" s="428"/>
      <c r="S514" s="495" t="e">
        <f>$S$198</f>
        <v>#DIV/0!</v>
      </c>
      <c r="T514" s="482"/>
      <c r="U514" s="428" t="e">
        <f>ROUND(S514*$C514,0)</f>
        <v>#DIV/0!</v>
      </c>
      <c r="V514" s="409"/>
      <c r="W514" s="410"/>
      <c r="X514" s="410"/>
      <c r="Y514" s="410"/>
      <c r="Z514" s="409"/>
      <c r="AA514" s="409"/>
      <c r="AB514" s="409"/>
      <c r="AC514" s="409"/>
      <c r="AD514" s="409"/>
      <c r="AE514" s="409"/>
      <c r="AF514" s="409"/>
      <c r="AG514" s="409"/>
      <c r="AH514" s="409"/>
      <c r="AI514" s="409"/>
      <c r="AJ514" s="409"/>
      <c r="AK514" s="409"/>
      <c r="AL514" s="409"/>
      <c r="AM514" s="409"/>
      <c r="AN514" s="409"/>
      <c r="AO514" s="409"/>
      <c r="AP514" s="409"/>
    </row>
    <row r="515" spans="1:44" hidden="1">
      <c r="A515" s="452" t="s">
        <v>77</v>
      </c>
      <c r="B515" s="452"/>
      <c r="C515" s="480">
        <v>0</v>
      </c>
      <c r="D515" s="496">
        <f>'[7]Rate Design Work eff 9-15-17'!D514</f>
        <v>-30</v>
      </c>
      <c r="E515" s="482" t="s">
        <v>15</v>
      </c>
      <c r="F515" s="428">
        <f>ROUND(D515*C515/100,0)</f>
        <v>0</v>
      </c>
      <c r="G515" s="496">
        <f>$G$199</f>
        <v>-30</v>
      </c>
      <c r="H515" s="482" t="s">
        <v>15</v>
      </c>
      <c r="I515" s="428">
        <f>ROUND(G515*$C515/100,0)</f>
        <v>0</v>
      </c>
      <c r="J515" s="428"/>
      <c r="K515" s="496">
        <f>$K$199</f>
        <v>-30</v>
      </c>
      <c r="L515" s="482" t="s">
        <v>15</v>
      </c>
      <c r="M515" s="428">
        <f>ROUND(K515*$C515/100,0)</f>
        <v>0</v>
      </c>
      <c r="N515" s="428"/>
      <c r="O515" s="496" t="str">
        <f>$O$199</f>
        <v xml:space="preserve"> </v>
      </c>
      <c r="P515" s="482" t="s">
        <v>15</v>
      </c>
      <c r="Q515" s="428">
        <f>ROUND(O515*$C515/100,0)</f>
        <v>0</v>
      </c>
      <c r="R515" s="428"/>
      <c r="S515" s="496" t="str">
        <f>$S$199</f>
        <v xml:space="preserve"> </v>
      </c>
      <c r="T515" s="482" t="s">
        <v>15</v>
      </c>
      <c r="U515" s="428">
        <f>ROUND(S515*$C515/100,0)</f>
        <v>0</v>
      </c>
      <c r="V515" s="409"/>
      <c r="W515" s="410"/>
      <c r="X515" s="410"/>
      <c r="Y515" s="410"/>
      <c r="Z515" s="409"/>
      <c r="AA515" s="409"/>
      <c r="AB515" s="409"/>
      <c r="AC515" s="409"/>
      <c r="AD515" s="409"/>
      <c r="AE515" s="409"/>
      <c r="AF515" s="409"/>
      <c r="AG515" s="409"/>
      <c r="AH515" s="409"/>
      <c r="AI515" s="409"/>
      <c r="AJ515" s="409"/>
      <c r="AK515" s="409"/>
      <c r="AL515" s="409"/>
      <c r="AM515" s="409"/>
      <c r="AN515" s="409"/>
      <c r="AO515" s="409"/>
      <c r="AP515" s="409"/>
    </row>
    <row r="516" spans="1:44" s="26" customFormat="1" hidden="1">
      <c r="A516" s="25" t="s">
        <v>66</v>
      </c>
      <c r="C516" s="27">
        <f>C510</f>
        <v>0</v>
      </c>
      <c r="D516" s="24">
        <f>'[7]Rate Design Work eff 9-15-17'!D515</f>
        <v>0</v>
      </c>
      <c r="E516" s="28"/>
      <c r="F516" s="29"/>
      <c r="G516" s="30">
        <f>G183</f>
        <v>0</v>
      </c>
      <c r="H516" s="114" t="s">
        <v>15</v>
      </c>
      <c r="I516" s="428">
        <f>ROUND(G516*$C516/100*G505,0)</f>
        <v>0</v>
      </c>
      <c r="J516" s="428"/>
      <c r="K516" s="30" t="str">
        <f>K183</f>
        <v xml:space="preserve"> </v>
      </c>
      <c r="L516" s="114" t="s">
        <v>15</v>
      </c>
      <c r="M516" s="428">
        <f>ROUND(K516*$C516/100*K505,0)</f>
        <v>0</v>
      </c>
      <c r="N516" s="428"/>
      <c r="O516" s="30" t="str">
        <f>O183</f>
        <v xml:space="preserve"> </v>
      </c>
      <c r="P516" s="114" t="s">
        <v>15</v>
      </c>
      <c r="Q516" s="428">
        <f>ROUND(O516*$C516/100*O505,0)</f>
        <v>0</v>
      </c>
      <c r="R516" s="428"/>
      <c r="S516" s="30">
        <f>S183</f>
        <v>0</v>
      </c>
      <c r="T516" s="114" t="s">
        <v>15</v>
      </c>
      <c r="U516" s="428">
        <f>ROUND(S516*$C516/100*S505,0)</f>
        <v>0</v>
      </c>
      <c r="W516" s="22"/>
      <c r="Z516" s="33"/>
      <c r="AA516" s="33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R516" s="32"/>
    </row>
    <row r="517" spans="1:44" s="26" customFormat="1" hidden="1">
      <c r="A517" s="25" t="s">
        <v>67</v>
      </c>
      <c r="C517" s="27">
        <f t="shared" ref="C517:C518" si="116">C511</f>
        <v>0</v>
      </c>
      <c r="D517" s="24">
        <f>'[7]Rate Design Work eff 9-15-17'!D516</f>
        <v>0</v>
      </c>
      <c r="E517" s="28"/>
      <c r="F517" s="29"/>
      <c r="G517" s="30">
        <f>G184</f>
        <v>0</v>
      </c>
      <c r="H517" s="114" t="s">
        <v>15</v>
      </c>
      <c r="I517" s="428">
        <f>ROUND(G517*$C517/100*G505,0)</f>
        <v>0</v>
      </c>
      <c r="J517" s="428"/>
      <c r="K517" s="30" t="str">
        <f>K184</f>
        <v xml:space="preserve"> </v>
      </c>
      <c r="L517" s="114" t="s">
        <v>15</v>
      </c>
      <c r="M517" s="428">
        <f>ROUND(K517*$C517/100*K505,0)</f>
        <v>0</v>
      </c>
      <c r="N517" s="428"/>
      <c r="O517" s="30" t="str">
        <f>O184</f>
        <v xml:space="preserve"> </v>
      </c>
      <c r="P517" s="114" t="s">
        <v>15</v>
      </c>
      <c r="Q517" s="428">
        <f>ROUND(O517*$C517/100*O505,0)</f>
        <v>0</v>
      </c>
      <c r="R517" s="428"/>
      <c r="S517" s="30">
        <f>S184</f>
        <v>0</v>
      </c>
      <c r="T517" s="114" t="s">
        <v>15</v>
      </c>
      <c r="U517" s="428">
        <f>ROUND(S517*$C517/100*S505,0)</f>
        <v>0</v>
      </c>
      <c r="W517" s="22"/>
      <c r="Z517" s="33"/>
      <c r="AA517" s="33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R517" s="32"/>
    </row>
    <row r="518" spans="1:44" s="26" customFormat="1" hidden="1">
      <c r="A518" s="25" t="s">
        <v>68</v>
      </c>
      <c r="C518" s="27">
        <f t="shared" si="116"/>
        <v>0</v>
      </c>
      <c r="D518" s="24">
        <f>'[7]Rate Design Work eff 9-15-17'!D517</f>
        <v>0</v>
      </c>
      <c r="E518" s="28"/>
      <c r="F518" s="29"/>
      <c r="G518" s="30">
        <f>G185</f>
        <v>0</v>
      </c>
      <c r="H518" s="114" t="s">
        <v>15</v>
      </c>
      <c r="I518" s="428">
        <f>ROUND(G518*$C518/100*G505,0)</f>
        <v>0</v>
      </c>
      <c r="J518" s="428"/>
      <c r="K518" s="30" t="str">
        <f>K185</f>
        <v xml:space="preserve"> </v>
      </c>
      <c r="L518" s="114" t="s">
        <v>15</v>
      </c>
      <c r="M518" s="428">
        <f>ROUND(K518*$C518/100*K505,0)</f>
        <v>0</v>
      </c>
      <c r="N518" s="428"/>
      <c r="O518" s="30" t="str">
        <f>O185</f>
        <v xml:space="preserve"> </v>
      </c>
      <c r="P518" s="114" t="s">
        <v>15</v>
      </c>
      <c r="Q518" s="428">
        <f>ROUND(O518*$C518/100*O505,0)</f>
        <v>0</v>
      </c>
      <c r="R518" s="428"/>
      <c r="S518" s="30">
        <f>S185</f>
        <v>0</v>
      </c>
      <c r="T518" s="114" t="s">
        <v>15</v>
      </c>
      <c r="U518" s="428">
        <f>ROUND(S518*$C518/100*S505,0)</f>
        <v>0</v>
      </c>
      <c r="W518" s="22"/>
      <c r="Z518" s="33"/>
      <c r="AA518" s="33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R518" s="32"/>
    </row>
    <row r="519" spans="1:44" hidden="1">
      <c r="A519" s="452" t="s">
        <v>44</v>
      </c>
      <c r="B519" s="452"/>
      <c r="C519" s="480">
        <f>SUM(C498:C500)</f>
        <v>284980</v>
      </c>
      <c r="D519" s="488"/>
      <c r="E519" s="482"/>
      <c r="F519" s="428">
        <f>SUM(F492:F515)</f>
        <v>103707</v>
      </c>
      <c r="G519" s="488"/>
      <c r="H519" s="482"/>
      <c r="I519" s="428">
        <f>SUM(I492:I518)</f>
        <v>106123</v>
      </c>
      <c r="J519" s="428"/>
      <c r="K519" s="488"/>
      <c r="L519" s="482"/>
      <c r="M519" s="428" t="e">
        <f>SUM(M492:M518)</f>
        <v>#REF!</v>
      </c>
      <c r="N519" s="428"/>
      <c r="O519" s="488"/>
      <c r="P519" s="482"/>
      <c r="Q519" s="428" t="e">
        <f>SUM(Q492:Q518)</f>
        <v>#DIV/0!</v>
      </c>
      <c r="R519" s="428"/>
      <c r="S519" s="488"/>
      <c r="T519" s="482"/>
      <c r="U519" s="428" t="e">
        <f>SUM(U492:U518)</f>
        <v>#DIV/0!</v>
      </c>
      <c r="V519" s="409"/>
      <c r="W519" s="410"/>
      <c r="X519" s="410"/>
      <c r="Y519" s="410"/>
      <c r="Z519" s="409"/>
      <c r="AA519" s="409"/>
      <c r="AB519" s="409"/>
      <c r="AC519" s="409"/>
      <c r="AD519" s="409"/>
      <c r="AE519" s="409"/>
      <c r="AF519" s="409"/>
      <c r="AG519" s="409"/>
      <c r="AH519" s="409"/>
      <c r="AI519" s="409"/>
      <c r="AJ519" s="409"/>
      <c r="AK519" s="409"/>
      <c r="AL519" s="409"/>
      <c r="AM519" s="409"/>
      <c r="AN519" s="409"/>
      <c r="AO519" s="409"/>
      <c r="AP519" s="409"/>
    </row>
    <row r="520" spans="1:44" hidden="1">
      <c r="A520" s="452" t="s">
        <v>18</v>
      </c>
      <c r="B520" s="452"/>
      <c r="C520" s="507">
        <f>'[7]Table 2'!H43</f>
        <v>1965.5392472718752</v>
      </c>
      <c r="D520" s="439"/>
      <c r="E520" s="439"/>
      <c r="F520" s="498">
        <f>'[7]Table 3'!E43</f>
        <v>783.73149966378082</v>
      </c>
      <c r="G520" s="439"/>
      <c r="H520" s="439"/>
      <c r="I520" s="498">
        <f>F520</f>
        <v>783.73149966378082</v>
      </c>
      <c r="J520" s="483"/>
      <c r="K520" s="439"/>
      <c r="L520" s="439"/>
      <c r="M520" s="498" t="e">
        <f>M204/I204*I520</f>
        <v>#DIV/0!</v>
      </c>
      <c r="N520" s="483"/>
      <c r="O520" s="439"/>
      <c r="P520" s="439"/>
      <c r="Q520" s="498" t="e">
        <f>Q204/I204*I520</f>
        <v>#DIV/0!</v>
      </c>
      <c r="R520" s="483"/>
      <c r="S520" s="439"/>
      <c r="T520" s="439"/>
      <c r="U520" s="498" t="e">
        <f>U204/I204*I520</f>
        <v>#DIV/0!</v>
      </c>
      <c r="V520" s="49"/>
      <c r="W520" s="48"/>
      <c r="X520" s="410"/>
      <c r="Y520" s="410"/>
      <c r="Z520" s="409"/>
      <c r="AA520" s="409"/>
      <c r="AB520" s="409"/>
      <c r="AC520" s="409"/>
      <c r="AD520" s="409"/>
      <c r="AE520" s="409"/>
      <c r="AF520" s="409"/>
      <c r="AG520" s="409"/>
      <c r="AH520" s="409"/>
      <c r="AI520" s="409"/>
      <c r="AJ520" s="409"/>
      <c r="AK520" s="409"/>
      <c r="AL520" s="409"/>
      <c r="AM520" s="409"/>
      <c r="AN520" s="409"/>
      <c r="AO520" s="409"/>
      <c r="AP520" s="409"/>
    </row>
    <row r="521" spans="1:44" ht="16.5" hidden="1" thickBot="1">
      <c r="A521" s="452" t="s">
        <v>45</v>
      </c>
      <c r="B521" s="452"/>
      <c r="C521" s="472">
        <f>SUM(C519:C520)</f>
        <v>286945.5392472719</v>
      </c>
      <c r="D521" s="505"/>
      <c r="E521" s="500"/>
      <c r="F521" s="501">
        <f>F519+F520</f>
        <v>104490.73149966379</v>
      </c>
      <c r="G521" s="505"/>
      <c r="H521" s="500"/>
      <c r="I521" s="501">
        <f>I519+I520</f>
        <v>106906.73149966379</v>
      </c>
      <c r="J521" s="483"/>
      <c r="K521" s="505"/>
      <c r="L521" s="500"/>
      <c r="M521" s="501" t="e">
        <f>M519+M520</f>
        <v>#REF!</v>
      </c>
      <c r="N521" s="501"/>
      <c r="O521" s="505"/>
      <c r="P521" s="500"/>
      <c r="Q521" s="501" t="e">
        <f>Q519+Q520</f>
        <v>#DIV/0!</v>
      </c>
      <c r="R521" s="501"/>
      <c r="S521" s="505"/>
      <c r="T521" s="500"/>
      <c r="U521" s="501" t="e">
        <f>U519+U520</f>
        <v>#DIV/0!</v>
      </c>
      <c r="V521" s="50"/>
      <c r="W521" s="51"/>
      <c r="X521" s="410"/>
      <c r="Y521" s="410"/>
      <c r="Z521" s="409"/>
      <c r="AA521" s="409"/>
      <c r="AB521" s="409"/>
      <c r="AC521" s="409"/>
      <c r="AD521" s="409"/>
      <c r="AE521" s="409"/>
      <c r="AF521" s="409"/>
      <c r="AG521" s="409"/>
      <c r="AH521" s="409"/>
      <c r="AI521" s="409"/>
      <c r="AJ521" s="409"/>
      <c r="AK521" s="409"/>
      <c r="AL521" s="409"/>
      <c r="AM521" s="409"/>
      <c r="AN521" s="409"/>
      <c r="AO521" s="409"/>
      <c r="AP521" s="409"/>
    </row>
    <row r="522" spans="1:44" hidden="1">
      <c r="A522" s="452"/>
      <c r="B522" s="452"/>
      <c r="C522" s="459"/>
      <c r="D522" s="495" t="s">
        <v>14</v>
      </c>
      <c r="E522" s="452"/>
      <c r="F522" s="428"/>
      <c r="G522" s="509" t="s">
        <v>14</v>
      </c>
      <c r="H522" s="452"/>
      <c r="I522" s="428" t="s">
        <v>14</v>
      </c>
      <c r="J522" s="428"/>
      <c r="K522" s="509" t="s">
        <v>14</v>
      </c>
      <c r="L522" s="452"/>
      <c r="M522" s="428" t="s">
        <v>14</v>
      </c>
      <c r="N522" s="428"/>
      <c r="O522" s="509" t="s">
        <v>14</v>
      </c>
      <c r="P522" s="452"/>
      <c r="Q522" s="428" t="s">
        <v>14</v>
      </c>
      <c r="R522" s="428"/>
      <c r="S522" s="509" t="s">
        <v>14</v>
      </c>
      <c r="T522" s="452"/>
      <c r="U522" s="428" t="s">
        <v>14</v>
      </c>
      <c r="V522" s="409"/>
      <c r="W522" s="410"/>
      <c r="X522" s="410"/>
      <c r="Y522" s="410"/>
      <c r="Z522" s="409"/>
      <c r="AA522" s="409"/>
      <c r="AB522" s="409"/>
      <c r="AC522" s="409"/>
      <c r="AD522" s="409"/>
      <c r="AE522" s="409"/>
      <c r="AF522" s="409"/>
      <c r="AG522" s="409"/>
      <c r="AH522" s="409"/>
      <c r="AI522" s="409"/>
      <c r="AJ522" s="409"/>
      <c r="AK522" s="409"/>
      <c r="AL522" s="409"/>
      <c r="AM522" s="409"/>
      <c r="AN522" s="409"/>
      <c r="AO522" s="409"/>
      <c r="AP522" s="409"/>
    </row>
    <row r="523" spans="1:44" hidden="1">
      <c r="A523" s="458" t="s">
        <v>87</v>
      </c>
      <c r="B523" s="452"/>
      <c r="C523" s="452"/>
      <c r="D523" s="428"/>
      <c r="E523" s="452"/>
      <c r="F523" s="452"/>
      <c r="G523" s="428"/>
      <c r="H523" s="452"/>
      <c r="I523" s="452"/>
      <c r="J523" s="452"/>
      <c r="K523" s="428"/>
      <c r="L523" s="452"/>
      <c r="M523" s="452"/>
      <c r="N523" s="452"/>
      <c r="O523" s="428"/>
      <c r="P523" s="452"/>
      <c r="Q523" s="452"/>
      <c r="R523" s="452"/>
      <c r="S523" s="428"/>
      <c r="T523" s="452"/>
      <c r="U523" s="452"/>
      <c r="V523" s="409"/>
      <c r="W523" s="410"/>
      <c r="X523" s="410"/>
      <c r="Y523" s="410"/>
      <c r="Z523" s="409"/>
      <c r="AA523" s="409"/>
      <c r="AB523" s="409"/>
      <c r="AC523" s="409"/>
      <c r="AD523" s="409"/>
      <c r="AE523" s="409"/>
      <c r="AF523" s="409"/>
      <c r="AG523" s="409"/>
      <c r="AH523" s="409"/>
      <c r="AI523" s="409"/>
      <c r="AJ523" s="409"/>
      <c r="AK523" s="409"/>
      <c r="AL523" s="409"/>
      <c r="AM523" s="409"/>
      <c r="AN523" s="409"/>
      <c r="AO523" s="409"/>
      <c r="AP523" s="409"/>
    </row>
    <row r="524" spans="1:44" hidden="1">
      <c r="A524" s="452" t="s">
        <v>84</v>
      </c>
      <c r="B524" s="452"/>
      <c r="C524" s="452"/>
      <c r="D524" s="428"/>
      <c r="E524" s="452"/>
      <c r="F524" s="452"/>
      <c r="G524" s="428"/>
      <c r="H524" s="452"/>
      <c r="I524" s="452"/>
      <c r="J524" s="452"/>
      <c r="K524" s="428"/>
      <c r="L524" s="452"/>
      <c r="M524" s="452"/>
      <c r="N524" s="452"/>
      <c r="O524" s="428"/>
      <c r="P524" s="452"/>
      <c r="Q524" s="452"/>
      <c r="R524" s="452"/>
      <c r="S524" s="428"/>
      <c r="T524" s="452"/>
      <c r="U524" s="452"/>
      <c r="V524" s="409"/>
      <c r="W524" s="410"/>
      <c r="X524" s="410"/>
      <c r="Y524" s="410"/>
      <c r="Z524" s="409"/>
      <c r="AA524" s="409"/>
      <c r="AB524" s="409"/>
      <c r="AC524" s="409"/>
      <c r="AD524" s="409"/>
      <c r="AE524" s="409"/>
      <c r="AF524" s="409"/>
      <c r="AG524" s="409"/>
      <c r="AH524" s="409"/>
      <c r="AI524" s="409"/>
      <c r="AJ524" s="409"/>
      <c r="AK524" s="409"/>
      <c r="AL524" s="409"/>
      <c r="AM524" s="409"/>
      <c r="AN524" s="409"/>
      <c r="AO524" s="409"/>
      <c r="AP524" s="409"/>
    </row>
    <row r="525" spans="1:44" hidden="1">
      <c r="A525" s="452" t="s">
        <v>88</v>
      </c>
      <c r="B525" s="452"/>
      <c r="C525" s="452"/>
      <c r="D525" s="428"/>
      <c r="E525" s="452"/>
      <c r="F525" s="452"/>
      <c r="G525" s="428"/>
      <c r="H525" s="452"/>
      <c r="I525" s="452"/>
      <c r="J525" s="452"/>
      <c r="K525" s="428"/>
      <c r="L525" s="452"/>
      <c r="M525" s="452"/>
      <c r="N525" s="452"/>
      <c r="O525" s="428"/>
      <c r="P525" s="452"/>
      <c r="Q525" s="452"/>
      <c r="R525" s="452"/>
      <c r="S525" s="428"/>
      <c r="T525" s="452"/>
      <c r="U525" s="452"/>
      <c r="V525" s="409"/>
      <c r="W525" s="410"/>
      <c r="X525" s="410"/>
      <c r="Y525" s="410"/>
      <c r="Z525" s="409"/>
      <c r="AA525" s="409"/>
      <c r="AB525" s="409"/>
      <c r="AC525" s="409"/>
      <c r="AD525" s="409"/>
      <c r="AE525" s="409"/>
      <c r="AF525" s="409"/>
      <c r="AG525" s="409"/>
      <c r="AH525" s="409"/>
      <c r="AI525" s="409"/>
      <c r="AJ525" s="409"/>
      <c r="AK525" s="409"/>
      <c r="AL525" s="409"/>
      <c r="AM525" s="409"/>
      <c r="AN525" s="409"/>
      <c r="AO525" s="409"/>
      <c r="AP525" s="409"/>
    </row>
    <row r="526" spans="1:44" hidden="1">
      <c r="A526" s="452" t="s">
        <v>59</v>
      </c>
      <c r="B526" s="452"/>
      <c r="C526" s="480"/>
      <c r="D526" s="428"/>
      <c r="E526" s="452"/>
      <c r="F526" s="452"/>
      <c r="G526" s="428"/>
      <c r="H526" s="452"/>
      <c r="I526" s="452"/>
      <c r="J526" s="452"/>
      <c r="K526" s="428"/>
      <c r="L526" s="452"/>
      <c r="M526" s="452"/>
      <c r="N526" s="452"/>
      <c r="O526" s="428"/>
      <c r="P526" s="452"/>
      <c r="Q526" s="452"/>
      <c r="R526" s="452"/>
      <c r="S526" s="428"/>
      <c r="T526" s="452"/>
      <c r="U526" s="452"/>
      <c r="V526" s="409"/>
      <c r="W526" s="410"/>
      <c r="X526" s="410"/>
      <c r="Y526" s="410"/>
      <c r="Z526" s="409"/>
      <c r="AA526" s="409"/>
      <c r="AB526" s="409"/>
      <c r="AC526" s="409"/>
      <c r="AD526" s="409"/>
      <c r="AE526" s="409"/>
      <c r="AF526" s="409"/>
      <c r="AG526" s="409"/>
      <c r="AH526" s="409"/>
      <c r="AI526" s="409"/>
      <c r="AJ526" s="409"/>
      <c r="AK526" s="409"/>
      <c r="AL526" s="409"/>
      <c r="AM526" s="409"/>
      <c r="AN526" s="409"/>
      <c r="AO526" s="409"/>
      <c r="AP526" s="409"/>
    </row>
    <row r="527" spans="1:44" hidden="1">
      <c r="A527" s="452" t="s">
        <v>56</v>
      </c>
      <c r="B527" s="452"/>
      <c r="C527" s="480">
        <f>'[7]Rate Design Work eff 10-14-16'!C526</f>
        <v>0</v>
      </c>
      <c r="D527" s="463">
        <f>'[7]Rate Design Work eff 9-15-17'!D526</f>
        <v>117.12</v>
      </c>
      <c r="E527" s="482"/>
      <c r="F527" s="428">
        <f>ROUND(D527*$C527,0)</f>
        <v>0</v>
      </c>
      <c r="G527" s="463">
        <f>$G$169</f>
        <v>119.88</v>
      </c>
      <c r="H527" s="482"/>
      <c r="I527" s="428">
        <f>ROUND(G527*$C527,0)</f>
        <v>0</v>
      </c>
      <c r="J527" s="428"/>
      <c r="K527" s="463">
        <f>$K$169</f>
        <v>117.12</v>
      </c>
      <c r="L527" s="482"/>
      <c r="M527" s="428">
        <f>ROUND(K527*$C527,0)</f>
        <v>0</v>
      </c>
      <c r="N527" s="428"/>
      <c r="O527" s="463" t="str">
        <f>$O$169</f>
        <v xml:space="preserve"> </v>
      </c>
      <c r="P527" s="482"/>
      <c r="Q527" s="428">
        <f>ROUND(O527*$C527,0)</f>
        <v>0</v>
      </c>
      <c r="R527" s="428"/>
      <c r="S527" s="463" t="str">
        <f>$S$169</f>
        <v xml:space="preserve"> </v>
      </c>
      <c r="T527" s="482"/>
      <c r="U527" s="428">
        <f>ROUND(S527*$C527,0)</f>
        <v>0</v>
      </c>
      <c r="V527" s="409"/>
      <c r="W527" s="410"/>
      <c r="X527" s="410"/>
      <c r="Y527" s="410"/>
      <c r="Z527" s="409"/>
      <c r="AA527" s="409"/>
      <c r="AB527" s="409"/>
      <c r="AC527" s="409"/>
      <c r="AD527" s="409"/>
      <c r="AE527" s="409"/>
      <c r="AF527" s="409"/>
      <c r="AG527" s="409"/>
      <c r="AH527" s="409"/>
      <c r="AI527" s="409"/>
      <c r="AJ527" s="409"/>
      <c r="AK527" s="409"/>
      <c r="AL527" s="409"/>
      <c r="AM527" s="409"/>
      <c r="AN527" s="409"/>
      <c r="AO527" s="409"/>
      <c r="AP527" s="409"/>
    </row>
    <row r="528" spans="1:44" hidden="1">
      <c r="A528" s="452" t="s">
        <v>57</v>
      </c>
      <c r="B528" s="452"/>
      <c r="C528" s="480">
        <f>'[7]Rate Design Work eff 10-14-16'!C527</f>
        <v>1</v>
      </c>
      <c r="D528" s="463">
        <f>'[7]Rate Design Work eff 9-15-17'!D527</f>
        <v>174.48</v>
      </c>
      <c r="E528" s="484"/>
      <c r="F528" s="428">
        <f t="shared" ref="F528:F529" si="117">ROUND(D528*$C528,0)</f>
        <v>174</v>
      </c>
      <c r="G528" s="463">
        <f>$G$170</f>
        <v>178.68</v>
      </c>
      <c r="H528" s="484"/>
      <c r="I528" s="428">
        <f>ROUND(G528*$C528,0)</f>
        <v>179</v>
      </c>
      <c r="J528" s="428"/>
      <c r="K528" s="463">
        <f>$K$170</f>
        <v>174.48</v>
      </c>
      <c r="L528" s="484"/>
      <c r="M528" s="428">
        <f>ROUND(K528*$C528,0)</f>
        <v>174</v>
      </c>
      <c r="N528" s="428"/>
      <c r="O528" s="463" t="str">
        <f>$O$170</f>
        <v xml:space="preserve"> </v>
      </c>
      <c r="P528" s="484"/>
      <c r="Q528" s="428">
        <f>ROUND(O528*$C528,0)</f>
        <v>0</v>
      </c>
      <c r="R528" s="428"/>
      <c r="S528" s="463" t="str">
        <f>$S$170</f>
        <v xml:space="preserve"> </v>
      </c>
      <c r="T528" s="484"/>
      <c r="U528" s="428">
        <f>ROUND(S528*$C528,0)</f>
        <v>0</v>
      </c>
      <c r="V528" s="409"/>
      <c r="W528" s="410"/>
      <c r="X528" s="410"/>
      <c r="Y528" s="410"/>
      <c r="Z528" s="409"/>
      <c r="AA528" s="409"/>
      <c r="AB528" s="409"/>
      <c r="AC528" s="409"/>
      <c r="AD528" s="409"/>
      <c r="AE528" s="409"/>
      <c r="AF528" s="409"/>
      <c r="AG528" s="409"/>
      <c r="AH528" s="409"/>
      <c r="AI528" s="409"/>
      <c r="AJ528" s="409"/>
      <c r="AK528" s="409"/>
      <c r="AL528" s="409"/>
      <c r="AM528" s="409"/>
      <c r="AN528" s="409"/>
      <c r="AO528" s="409"/>
      <c r="AP528" s="409"/>
    </row>
    <row r="529" spans="1:44" hidden="1">
      <c r="A529" s="452" t="s">
        <v>58</v>
      </c>
      <c r="B529" s="452"/>
      <c r="C529" s="480">
        <f>'[7]Rate Design Work eff 10-14-16'!C528</f>
        <v>59</v>
      </c>
      <c r="D529" s="463">
        <f>'[7]Rate Design Work eff 9-15-17'!D528</f>
        <v>12.24</v>
      </c>
      <c r="E529" s="484"/>
      <c r="F529" s="428">
        <f t="shared" si="117"/>
        <v>722</v>
      </c>
      <c r="G529" s="463">
        <f>$G$171</f>
        <v>12.48</v>
      </c>
      <c r="H529" s="484"/>
      <c r="I529" s="428">
        <f>ROUND(G529*$C529,0)</f>
        <v>736</v>
      </c>
      <c r="J529" s="428"/>
      <c r="K529" s="463">
        <f>$K$171</f>
        <v>12.24</v>
      </c>
      <c r="L529" s="484"/>
      <c r="M529" s="428">
        <f>ROUND(K529*$C529,0)</f>
        <v>722</v>
      </c>
      <c r="N529" s="428"/>
      <c r="O529" s="463" t="str">
        <f>$O$171</f>
        <v xml:space="preserve"> </v>
      </c>
      <c r="P529" s="484"/>
      <c r="Q529" s="428">
        <f>ROUND(O529*$C529,0)</f>
        <v>0</v>
      </c>
      <c r="R529" s="428"/>
      <c r="S529" s="463" t="str">
        <f>$S$171</f>
        <v xml:space="preserve"> </v>
      </c>
      <c r="T529" s="484"/>
      <c r="U529" s="428">
        <f>ROUND(S529*$C529,0)</f>
        <v>0</v>
      </c>
      <c r="V529" s="409"/>
      <c r="W529" s="410"/>
      <c r="X529" s="410"/>
      <c r="Y529" s="410"/>
      <c r="Z529" s="409"/>
      <c r="AA529" s="409"/>
      <c r="AB529" s="409"/>
      <c r="AC529" s="409"/>
      <c r="AD529" s="409"/>
      <c r="AE529" s="409"/>
      <c r="AF529" s="409"/>
      <c r="AG529" s="409"/>
      <c r="AH529" s="409"/>
      <c r="AI529" s="409"/>
      <c r="AJ529" s="409"/>
      <c r="AK529" s="409"/>
      <c r="AL529" s="409"/>
      <c r="AM529" s="409"/>
      <c r="AN529" s="409"/>
      <c r="AO529" s="409"/>
      <c r="AP529" s="409"/>
    </row>
    <row r="530" spans="1:44" hidden="1">
      <c r="A530" s="452" t="s">
        <v>60</v>
      </c>
      <c r="B530" s="452"/>
      <c r="C530" s="480">
        <f>SUM(C527:C528)</f>
        <v>1</v>
      </c>
      <c r="D530" s="463"/>
      <c r="E530" s="482"/>
      <c r="F530" s="428"/>
      <c r="G530" s="463"/>
      <c r="H530" s="482"/>
      <c r="I530" s="428"/>
      <c r="J530" s="428"/>
      <c r="K530" s="463"/>
      <c r="L530" s="482"/>
      <c r="M530" s="428"/>
      <c r="N530" s="428"/>
      <c r="O530" s="463"/>
      <c r="P530" s="482"/>
      <c r="Q530" s="428"/>
      <c r="R530" s="428"/>
      <c r="S530" s="463"/>
      <c r="T530" s="482"/>
      <c r="U530" s="428"/>
      <c r="V530" s="409"/>
      <c r="W530" s="410"/>
      <c r="X530" s="410"/>
      <c r="Y530" s="410"/>
      <c r="Z530" s="409"/>
      <c r="AA530" s="409"/>
      <c r="AB530" s="409"/>
      <c r="AC530" s="409"/>
      <c r="AD530" s="409"/>
      <c r="AE530" s="409"/>
      <c r="AF530" s="409"/>
      <c r="AG530" s="409"/>
      <c r="AH530" s="409"/>
      <c r="AI530" s="409"/>
      <c r="AJ530" s="409"/>
      <c r="AK530" s="409"/>
      <c r="AL530" s="409"/>
      <c r="AM530" s="409"/>
      <c r="AN530" s="409"/>
      <c r="AO530" s="409"/>
      <c r="AP530" s="409"/>
    </row>
    <row r="531" spans="1:44" hidden="1">
      <c r="A531" s="452" t="s">
        <v>89</v>
      </c>
      <c r="B531" s="452"/>
      <c r="C531" s="480">
        <f>'[7]Rate Design Work eff 10-14-16'!C530</f>
        <v>11.655555555555599</v>
      </c>
      <c r="D531" s="463"/>
      <c r="E531" s="482"/>
      <c r="F531" s="428"/>
      <c r="G531" s="463"/>
      <c r="H531" s="482"/>
      <c r="I531" s="428"/>
      <c r="J531" s="428"/>
      <c r="K531" s="463"/>
      <c r="L531" s="482"/>
      <c r="M531" s="428"/>
      <c r="N531" s="428"/>
      <c r="O531" s="463"/>
      <c r="P531" s="482"/>
      <c r="Q531" s="428"/>
      <c r="R531" s="428"/>
      <c r="S531" s="463"/>
      <c r="T531" s="482"/>
      <c r="U531" s="428"/>
      <c r="V531" s="409"/>
      <c r="W531" s="410"/>
      <c r="X531" s="410"/>
      <c r="Y531" s="410"/>
      <c r="Z531" s="409"/>
      <c r="AA531" s="409"/>
      <c r="AB531" s="409"/>
      <c r="AC531" s="409"/>
      <c r="AD531" s="409"/>
      <c r="AE531" s="409"/>
      <c r="AF531" s="409"/>
      <c r="AG531" s="409"/>
      <c r="AH531" s="409"/>
      <c r="AI531" s="409"/>
      <c r="AJ531" s="409"/>
      <c r="AK531" s="409"/>
      <c r="AL531" s="409"/>
      <c r="AM531" s="409"/>
      <c r="AN531" s="409"/>
      <c r="AO531" s="409"/>
      <c r="AP531" s="409"/>
    </row>
    <row r="532" spans="1:44" hidden="1">
      <c r="A532" s="452" t="s">
        <v>61</v>
      </c>
      <c r="B532" s="452"/>
      <c r="C532" s="480">
        <f>'[7]Rate Design Work eff 10-14-16'!C531</f>
        <v>170</v>
      </c>
      <c r="D532" s="495">
        <f>'[7]Rate Design Work eff 9-15-17'!D531</f>
        <v>3.7</v>
      </c>
      <c r="E532" s="482"/>
      <c r="F532" s="428">
        <f>ROUND(D532*C532,0)</f>
        <v>629</v>
      </c>
      <c r="G532" s="495">
        <f>$G$178</f>
        <v>3.8</v>
      </c>
      <c r="H532" s="482"/>
      <c r="I532" s="428">
        <f>ROUND(G532*$C532,0)</f>
        <v>646</v>
      </c>
      <c r="J532" s="428"/>
      <c r="K532" s="495" t="e">
        <f>$K$178</f>
        <v>#REF!</v>
      </c>
      <c r="L532" s="482"/>
      <c r="M532" s="428" t="e">
        <f>ROUND(K532*$C532,0)</f>
        <v>#REF!</v>
      </c>
      <c r="N532" s="428"/>
      <c r="O532" s="495" t="e">
        <f>$O$178</f>
        <v>#DIV/0!</v>
      </c>
      <c r="P532" s="482"/>
      <c r="Q532" s="428" t="e">
        <f>ROUND(O532*$C532,0)</f>
        <v>#DIV/0!</v>
      </c>
      <c r="R532" s="428"/>
      <c r="S532" s="495" t="e">
        <f>$S$178</f>
        <v>#DIV/0!</v>
      </c>
      <c r="T532" s="482"/>
      <c r="U532" s="428" t="e">
        <f>ROUND(S532*$C532,0)</f>
        <v>#DIV/0!</v>
      </c>
      <c r="V532" s="409"/>
      <c r="W532" s="410"/>
      <c r="X532" s="410"/>
      <c r="Y532" s="410"/>
      <c r="Z532" s="409"/>
      <c r="AA532" s="409"/>
      <c r="AB532" s="409"/>
      <c r="AC532" s="409"/>
      <c r="AD532" s="409"/>
      <c r="AE532" s="409"/>
      <c r="AF532" s="409"/>
      <c r="AG532" s="409"/>
      <c r="AH532" s="409"/>
      <c r="AI532" s="409"/>
      <c r="AJ532" s="409"/>
      <c r="AK532" s="409"/>
      <c r="AL532" s="409"/>
      <c r="AM532" s="409"/>
      <c r="AN532" s="409"/>
      <c r="AO532" s="409"/>
      <c r="AP532" s="409"/>
    </row>
    <row r="533" spans="1:44" hidden="1">
      <c r="A533" s="452" t="s">
        <v>62</v>
      </c>
      <c r="B533" s="452"/>
      <c r="C533" s="480">
        <f>'[7]Rate Design Work eff 10-14-16'!C532</f>
        <v>4897</v>
      </c>
      <c r="D533" s="464">
        <f>'[7]Rate Design Work eff 9-15-17'!D532</f>
        <v>10.628</v>
      </c>
      <c r="E533" s="482" t="s">
        <v>15</v>
      </c>
      <c r="F533" s="428">
        <f>ROUND(D533*C533/100,0)</f>
        <v>520</v>
      </c>
      <c r="G533" s="464">
        <f>$G$179</f>
        <v>10.878</v>
      </c>
      <c r="H533" s="482" t="s">
        <v>15</v>
      </c>
      <c r="I533" s="428">
        <f>ROUND(G533*$C533/100,0)</f>
        <v>533</v>
      </c>
      <c r="J533" s="428"/>
      <c r="K533" s="464" t="e">
        <f>$K$179</f>
        <v>#REF!</v>
      </c>
      <c r="L533" s="482" t="s">
        <v>15</v>
      </c>
      <c r="M533" s="428" t="e">
        <f>ROUND(K533*$C533/100,0)</f>
        <v>#REF!</v>
      </c>
      <c r="N533" s="428"/>
      <c r="O533" s="464" t="e">
        <f>$O$179</f>
        <v>#DIV/0!</v>
      </c>
      <c r="P533" s="482" t="s">
        <v>15</v>
      </c>
      <c r="Q533" s="428" t="e">
        <f>ROUND(O533*$C533/100,0)</f>
        <v>#DIV/0!</v>
      </c>
      <c r="R533" s="428"/>
      <c r="S533" s="464" t="e">
        <f>$S$179</f>
        <v>#DIV/0!</v>
      </c>
      <c r="T533" s="482" t="s">
        <v>15</v>
      </c>
      <c r="U533" s="428" t="e">
        <f>ROUND(S533*$C533/100,0)</f>
        <v>#DIV/0!</v>
      </c>
      <c r="V533" s="409"/>
      <c r="W533" s="410"/>
      <c r="X533" s="410"/>
      <c r="Y533" s="410"/>
      <c r="Z533" s="409"/>
      <c r="AA533" s="409"/>
      <c r="AB533" s="409"/>
      <c r="AC533" s="409"/>
      <c r="AD533" s="409"/>
      <c r="AE533" s="409"/>
      <c r="AF533" s="409"/>
      <c r="AG533" s="409"/>
      <c r="AH533" s="409"/>
      <c r="AI533" s="409"/>
      <c r="AJ533" s="409"/>
      <c r="AK533" s="409"/>
      <c r="AL533" s="409"/>
      <c r="AM533" s="409"/>
      <c r="AN533" s="409"/>
      <c r="AO533" s="409"/>
      <c r="AP533" s="409"/>
    </row>
    <row r="534" spans="1:44" hidden="1">
      <c r="A534" s="452" t="s">
        <v>63</v>
      </c>
      <c r="B534" s="452"/>
      <c r="C534" s="480">
        <f>'[7]Rate Design Work eff 10-14-16'!C533</f>
        <v>889</v>
      </c>
      <c r="D534" s="464">
        <f>'[7]Rate Design Work eff 9-15-17'!D533</f>
        <v>7.3410000000000002</v>
      </c>
      <c r="E534" s="482" t="s">
        <v>15</v>
      </c>
      <c r="F534" s="428">
        <f>ROUND(D534*C534/100,0)</f>
        <v>65</v>
      </c>
      <c r="G534" s="464">
        <f>$G$180</f>
        <v>7.5140000000000002</v>
      </c>
      <c r="H534" s="482" t="s">
        <v>15</v>
      </c>
      <c r="I534" s="428">
        <f>ROUND(G534*$C534/100,0)</f>
        <v>67</v>
      </c>
      <c r="J534" s="428"/>
      <c r="K534" s="464" t="e">
        <f>$K$180</f>
        <v>#REF!</v>
      </c>
      <c r="L534" s="482" t="s">
        <v>15</v>
      </c>
      <c r="M534" s="428" t="e">
        <f>ROUND(K534*$C534/100,0)</f>
        <v>#REF!</v>
      </c>
      <c r="N534" s="428"/>
      <c r="O534" s="464" t="e">
        <f>$O$180</f>
        <v>#DIV/0!</v>
      </c>
      <c r="P534" s="482" t="s">
        <v>15</v>
      </c>
      <c r="Q534" s="428" t="e">
        <f>ROUND(O534*$C534/100,0)</f>
        <v>#DIV/0!</v>
      </c>
      <c r="R534" s="428"/>
      <c r="S534" s="464" t="e">
        <f>$S$180</f>
        <v>#DIV/0!</v>
      </c>
      <c r="T534" s="482" t="s">
        <v>15</v>
      </c>
      <c r="U534" s="428" t="e">
        <f>ROUND(S534*$C534/100,0)</f>
        <v>#DIV/0!</v>
      </c>
      <c r="V534" s="409"/>
      <c r="W534" s="410"/>
      <c r="X534" s="410"/>
      <c r="Y534" s="410"/>
      <c r="Z534" s="409"/>
      <c r="AA534" s="409"/>
      <c r="AB534" s="409"/>
      <c r="AC534" s="409"/>
      <c r="AD534" s="409"/>
      <c r="AE534" s="409"/>
      <c r="AF534" s="409"/>
      <c r="AG534" s="409"/>
      <c r="AH534" s="409"/>
      <c r="AI534" s="409"/>
      <c r="AJ534" s="409"/>
      <c r="AK534" s="409"/>
      <c r="AL534" s="409"/>
      <c r="AM534" s="409"/>
      <c r="AN534" s="409"/>
      <c r="AO534" s="409"/>
      <c r="AP534" s="409"/>
    </row>
    <row r="535" spans="1:44" hidden="1">
      <c r="A535" s="452" t="s">
        <v>64</v>
      </c>
      <c r="B535" s="452"/>
      <c r="C535" s="480">
        <f>'[7]Rate Design Work eff 10-14-16'!C534</f>
        <v>0</v>
      </c>
      <c r="D535" s="464">
        <f>'[7]Rate Design Work eff 9-15-17'!D534</f>
        <v>6.3240000000000007</v>
      </c>
      <c r="E535" s="482" t="s">
        <v>15</v>
      </c>
      <c r="F535" s="428">
        <f>ROUND(D535*C535/100,0)</f>
        <v>0</v>
      </c>
      <c r="G535" s="464">
        <f>$G$181</f>
        <v>6.4720000000000004</v>
      </c>
      <c r="H535" s="482" t="s">
        <v>15</v>
      </c>
      <c r="I535" s="428">
        <f>ROUND(G535*$C535/100,0)</f>
        <v>0</v>
      </c>
      <c r="J535" s="428"/>
      <c r="K535" s="464" t="e">
        <f>$K$181</f>
        <v>#REF!</v>
      </c>
      <c r="L535" s="482" t="s">
        <v>15</v>
      </c>
      <c r="M535" s="428" t="e">
        <f>ROUND(K535*$C535/100,0)</f>
        <v>#REF!</v>
      </c>
      <c r="N535" s="428"/>
      <c r="O535" s="464" t="e">
        <f>$O$181</f>
        <v>#DIV/0!</v>
      </c>
      <c r="P535" s="482" t="s">
        <v>15</v>
      </c>
      <c r="Q535" s="428" t="e">
        <f>ROUND(O535*$C535/100,0)</f>
        <v>#DIV/0!</v>
      </c>
      <c r="R535" s="428"/>
      <c r="S535" s="464" t="e">
        <f>$S$181</f>
        <v>#DIV/0!</v>
      </c>
      <c r="T535" s="482" t="s">
        <v>15</v>
      </c>
      <c r="U535" s="428" t="e">
        <f>ROUND(S535*$C535/100,0)</f>
        <v>#DIV/0!</v>
      </c>
      <c r="V535" s="409"/>
      <c r="W535" s="410"/>
      <c r="X535" s="410"/>
      <c r="Y535" s="410"/>
      <c r="Z535" s="409"/>
      <c r="AA535" s="409"/>
      <c r="AB535" s="409"/>
      <c r="AC535" s="409"/>
      <c r="AD535" s="409"/>
      <c r="AE535" s="409"/>
      <c r="AF535" s="409"/>
      <c r="AG535" s="409"/>
      <c r="AH535" s="409"/>
      <c r="AI535" s="409"/>
      <c r="AJ535" s="409"/>
      <c r="AK535" s="409"/>
      <c r="AL535" s="409"/>
      <c r="AM535" s="409"/>
      <c r="AN535" s="409"/>
      <c r="AO535" s="409"/>
      <c r="AP535" s="409"/>
    </row>
    <row r="536" spans="1:44" hidden="1">
      <c r="A536" s="452" t="s">
        <v>65</v>
      </c>
      <c r="B536" s="452"/>
      <c r="C536" s="480">
        <f>'[7]Rate Design Work eff 10-14-16'!C535</f>
        <v>0</v>
      </c>
      <c r="D536" s="488">
        <f>'[7]Rate Design Work eff 9-15-17'!D535</f>
        <v>57</v>
      </c>
      <c r="E536" s="482" t="s">
        <v>15</v>
      </c>
      <c r="F536" s="428">
        <f>ROUND(D536*C536/100,0)</f>
        <v>0</v>
      </c>
      <c r="G536" s="488">
        <f>$G$182</f>
        <v>58</v>
      </c>
      <c r="H536" s="482" t="s">
        <v>15</v>
      </c>
      <c r="I536" s="428">
        <f>ROUND(G536*$C536/100,0)</f>
        <v>0</v>
      </c>
      <c r="J536" s="428"/>
      <c r="K536" s="488" t="str">
        <f>$K$182</f>
        <v xml:space="preserve"> </v>
      </c>
      <c r="L536" s="482" t="s">
        <v>15</v>
      </c>
      <c r="M536" s="428">
        <f>ROUND(K536*$C536/100,0)</f>
        <v>0</v>
      </c>
      <c r="N536" s="428"/>
      <c r="O536" s="488" t="e">
        <f>$O$182</f>
        <v>#DIV/0!</v>
      </c>
      <c r="P536" s="482" t="s">
        <v>15</v>
      </c>
      <c r="Q536" s="428" t="e">
        <f>ROUND(O536*$C536/100,0)</f>
        <v>#DIV/0!</v>
      </c>
      <c r="R536" s="428"/>
      <c r="S536" s="488" t="e">
        <f>$S$182</f>
        <v>#DIV/0!</v>
      </c>
      <c r="T536" s="482" t="s">
        <v>15</v>
      </c>
      <c r="U536" s="428" t="e">
        <f>ROUND(S536*$C536/100,0)</f>
        <v>#DIV/0!</v>
      </c>
      <c r="V536" s="409"/>
      <c r="W536" s="410"/>
      <c r="X536" s="410"/>
      <c r="Y536" s="410"/>
      <c r="Z536" s="409"/>
      <c r="AA536" s="409"/>
      <c r="AB536" s="409"/>
      <c r="AC536" s="409"/>
      <c r="AD536" s="409"/>
      <c r="AE536" s="409"/>
      <c r="AF536" s="409"/>
      <c r="AG536" s="409"/>
      <c r="AH536" s="409"/>
      <c r="AI536" s="409"/>
      <c r="AJ536" s="409"/>
      <c r="AK536" s="409"/>
      <c r="AL536" s="409"/>
      <c r="AM536" s="409"/>
      <c r="AN536" s="409"/>
      <c r="AO536" s="409"/>
      <c r="AP536" s="409"/>
    </row>
    <row r="537" spans="1:44" s="26" customFormat="1" hidden="1">
      <c r="A537" s="25" t="s">
        <v>66</v>
      </c>
      <c r="C537" s="27">
        <f>C533</f>
        <v>4897</v>
      </c>
      <c r="D537" s="24">
        <f>'[7]Rate Design Work eff 9-15-17'!D536</f>
        <v>0</v>
      </c>
      <c r="E537" s="28"/>
      <c r="F537" s="29"/>
      <c r="G537" s="30">
        <f>G183</f>
        <v>0</v>
      </c>
      <c r="H537" s="114" t="s">
        <v>15</v>
      </c>
      <c r="I537" s="29">
        <f t="shared" ref="I537:I539" si="118">ROUND(G537*$C537/100,0)</f>
        <v>0</v>
      </c>
      <c r="J537" s="29"/>
      <c r="K537" s="30" t="str">
        <f>K183</f>
        <v xml:space="preserve"> </v>
      </c>
      <c r="L537" s="114" t="s">
        <v>15</v>
      </c>
      <c r="M537" s="29">
        <f t="shared" ref="M537:M539" si="119">ROUND(K537*$C537/100,0)</f>
        <v>0</v>
      </c>
      <c r="N537" s="29"/>
      <c r="O537" s="30" t="str">
        <f>O183</f>
        <v xml:space="preserve"> </v>
      </c>
      <c r="P537" s="114" t="s">
        <v>15</v>
      </c>
      <c r="Q537" s="29">
        <f t="shared" ref="Q537:Q539" si="120">ROUND(O537*$C537/100,0)</f>
        <v>0</v>
      </c>
      <c r="R537" s="29"/>
      <c r="S537" s="30">
        <f>S183</f>
        <v>0</v>
      </c>
      <c r="T537" s="114" t="s">
        <v>15</v>
      </c>
      <c r="U537" s="29">
        <f t="shared" ref="U537:U539" si="121">ROUND(S537*$C537/100,0)</f>
        <v>0</v>
      </c>
      <c r="W537" s="22"/>
      <c r="Z537" s="33"/>
      <c r="AA537" s="33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R537" s="32"/>
    </row>
    <row r="538" spans="1:44" s="26" customFormat="1" hidden="1">
      <c r="A538" s="25" t="s">
        <v>67</v>
      </c>
      <c r="C538" s="27">
        <f>C534</f>
        <v>889</v>
      </c>
      <c r="D538" s="24">
        <f>'[7]Rate Design Work eff 9-15-17'!D537</f>
        <v>0</v>
      </c>
      <c r="E538" s="28"/>
      <c r="F538" s="29"/>
      <c r="G538" s="30">
        <f>G184</f>
        <v>0</v>
      </c>
      <c r="H538" s="114" t="s">
        <v>15</v>
      </c>
      <c r="I538" s="29">
        <f t="shared" si="118"/>
        <v>0</v>
      </c>
      <c r="J538" s="29"/>
      <c r="K538" s="30" t="str">
        <f>K184</f>
        <v xml:space="preserve"> </v>
      </c>
      <c r="L538" s="114" t="s">
        <v>15</v>
      </c>
      <c r="M538" s="29">
        <f t="shared" si="119"/>
        <v>0</v>
      </c>
      <c r="N538" s="29"/>
      <c r="O538" s="30" t="str">
        <f>O184</f>
        <v xml:space="preserve"> </v>
      </c>
      <c r="P538" s="114" t="s">
        <v>15</v>
      </c>
      <c r="Q538" s="29">
        <f t="shared" si="120"/>
        <v>0</v>
      </c>
      <c r="R538" s="29"/>
      <c r="S538" s="30">
        <f>S184</f>
        <v>0</v>
      </c>
      <c r="T538" s="114" t="s">
        <v>15</v>
      </c>
      <c r="U538" s="29">
        <f t="shared" si="121"/>
        <v>0</v>
      </c>
      <c r="W538" s="22"/>
      <c r="Z538" s="33"/>
      <c r="AA538" s="33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R538" s="32"/>
    </row>
    <row r="539" spans="1:44" s="26" customFormat="1" hidden="1">
      <c r="A539" s="25" t="s">
        <v>68</v>
      </c>
      <c r="C539" s="27">
        <f>C535</f>
        <v>0</v>
      </c>
      <c r="D539" s="24">
        <f>'[7]Rate Design Work eff 9-15-17'!D538</f>
        <v>0</v>
      </c>
      <c r="E539" s="28"/>
      <c r="F539" s="29"/>
      <c r="G539" s="30">
        <f>G185</f>
        <v>0</v>
      </c>
      <c r="H539" s="114" t="s">
        <v>15</v>
      </c>
      <c r="I539" s="29">
        <f t="shared" si="118"/>
        <v>0</v>
      </c>
      <c r="J539" s="29"/>
      <c r="K539" s="30" t="str">
        <f>K185</f>
        <v xml:space="preserve"> </v>
      </c>
      <c r="L539" s="114" t="s">
        <v>15</v>
      </c>
      <c r="M539" s="29">
        <f t="shared" si="119"/>
        <v>0</v>
      </c>
      <c r="N539" s="29"/>
      <c r="O539" s="30" t="str">
        <f>O185</f>
        <v xml:space="preserve"> </v>
      </c>
      <c r="P539" s="114" t="s">
        <v>15</v>
      </c>
      <c r="Q539" s="29">
        <f t="shared" si="120"/>
        <v>0</v>
      </c>
      <c r="R539" s="29"/>
      <c r="S539" s="30">
        <f>S185</f>
        <v>0</v>
      </c>
      <c r="T539" s="114" t="s">
        <v>15</v>
      </c>
      <c r="U539" s="29">
        <f t="shared" si="121"/>
        <v>0</v>
      </c>
      <c r="W539" s="22"/>
      <c r="Z539" s="33"/>
      <c r="AA539" s="33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R539" s="32"/>
    </row>
    <row r="540" spans="1:44" hidden="1">
      <c r="A540" s="489" t="s">
        <v>72</v>
      </c>
      <c r="B540" s="452"/>
      <c r="C540" s="480"/>
      <c r="D540" s="490">
        <f>'[7]Rate Design Work eff 9-15-17'!D539</f>
        <v>-0.01</v>
      </c>
      <c r="E540" s="482"/>
      <c r="F540" s="428"/>
      <c r="G540" s="490">
        <v>-0.01</v>
      </c>
      <c r="H540" s="482"/>
      <c r="I540" s="428"/>
      <c r="J540" s="428"/>
      <c r="K540" s="490">
        <v>-0.01</v>
      </c>
      <c r="L540" s="482"/>
      <c r="M540" s="428"/>
      <c r="N540" s="428"/>
      <c r="O540" s="490">
        <v>-0.01</v>
      </c>
      <c r="P540" s="482"/>
      <c r="Q540" s="428"/>
      <c r="R540" s="428"/>
      <c r="S540" s="490">
        <v>-0.01</v>
      </c>
      <c r="T540" s="482"/>
      <c r="U540" s="428"/>
      <c r="V540" s="409"/>
      <c r="W540" s="410"/>
      <c r="X540" s="410"/>
      <c r="Y540" s="410"/>
      <c r="Z540" s="409"/>
      <c r="AA540" s="409"/>
      <c r="AB540" s="409"/>
      <c r="AC540" s="409"/>
      <c r="AD540" s="409"/>
      <c r="AE540" s="409"/>
      <c r="AF540" s="409"/>
      <c r="AG540" s="409"/>
      <c r="AH540" s="409"/>
      <c r="AI540" s="409"/>
      <c r="AJ540" s="409"/>
      <c r="AK540" s="409"/>
      <c r="AL540" s="409"/>
      <c r="AM540" s="409"/>
      <c r="AN540" s="409"/>
      <c r="AO540" s="409"/>
      <c r="AP540" s="409"/>
    </row>
    <row r="541" spans="1:44" hidden="1">
      <c r="A541" s="452" t="s">
        <v>56</v>
      </c>
      <c r="B541" s="452"/>
      <c r="C541" s="480">
        <v>0</v>
      </c>
      <c r="D541" s="491">
        <f>'[7]Rate Design Work eff 9-15-17'!D540</f>
        <v>117.12</v>
      </c>
      <c r="E541" s="492"/>
      <c r="F541" s="428">
        <f>-ROUND(D541*$C541/100,0)</f>
        <v>0</v>
      </c>
      <c r="G541" s="491">
        <f>G527</f>
        <v>119.88</v>
      </c>
      <c r="H541" s="492"/>
      <c r="I541" s="428">
        <f>-ROUND(G541*$C541/100,0)</f>
        <v>0</v>
      </c>
      <c r="J541" s="428"/>
      <c r="K541" s="491">
        <f>K527</f>
        <v>117.12</v>
      </c>
      <c r="L541" s="492"/>
      <c r="M541" s="428">
        <f>-ROUND(K541*$C541/100,0)</f>
        <v>0</v>
      </c>
      <c r="N541" s="428"/>
      <c r="O541" s="491" t="str">
        <f>O527</f>
        <v xml:space="preserve"> </v>
      </c>
      <c r="P541" s="492"/>
      <c r="Q541" s="428">
        <f>-ROUND(O541*$C541/100,0)</f>
        <v>0</v>
      </c>
      <c r="R541" s="428"/>
      <c r="S541" s="491" t="str">
        <f>S527</f>
        <v xml:space="preserve"> </v>
      </c>
      <c r="T541" s="492"/>
      <c r="U541" s="428">
        <f>-ROUND(S541*$C541/100,0)</f>
        <v>0</v>
      </c>
      <c r="V541" s="409"/>
      <c r="W541" s="410"/>
      <c r="X541" s="410"/>
      <c r="Y541" s="410"/>
      <c r="Z541" s="409"/>
      <c r="AA541" s="409"/>
      <c r="AB541" s="409"/>
      <c r="AC541" s="409"/>
      <c r="AD541" s="409"/>
      <c r="AE541" s="409"/>
      <c r="AF541" s="409"/>
      <c r="AG541" s="409"/>
      <c r="AH541" s="409"/>
      <c r="AI541" s="409"/>
      <c r="AJ541" s="409"/>
      <c r="AK541" s="409"/>
      <c r="AL541" s="409"/>
      <c r="AM541" s="409"/>
      <c r="AN541" s="409"/>
      <c r="AO541" s="409"/>
      <c r="AP541" s="409"/>
    </row>
    <row r="542" spans="1:44" hidden="1">
      <c r="A542" s="452" t="s">
        <v>57</v>
      </c>
      <c r="B542" s="452"/>
      <c r="C542" s="480">
        <v>0</v>
      </c>
      <c r="D542" s="491">
        <f>'[7]Rate Design Work eff 9-15-17'!D541</f>
        <v>174.48</v>
      </c>
      <c r="E542" s="492"/>
      <c r="F542" s="428">
        <f t="shared" ref="F542:F544" si="122">-ROUND(D542*$C542/100,0)</f>
        <v>0</v>
      </c>
      <c r="G542" s="491">
        <f>G528</f>
        <v>178.68</v>
      </c>
      <c r="H542" s="492"/>
      <c r="I542" s="428">
        <f>-ROUND(G542*$C542/100,0)</f>
        <v>0</v>
      </c>
      <c r="J542" s="428"/>
      <c r="K542" s="491">
        <f>K528</f>
        <v>174.48</v>
      </c>
      <c r="L542" s="492"/>
      <c r="M542" s="428">
        <f>-ROUND(K542*$C542/100,0)</f>
        <v>0</v>
      </c>
      <c r="N542" s="428"/>
      <c r="O542" s="491" t="str">
        <f>O528</f>
        <v xml:space="preserve"> </v>
      </c>
      <c r="P542" s="492"/>
      <c r="Q542" s="428">
        <f>-ROUND(O542*$C542/100,0)</f>
        <v>0</v>
      </c>
      <c r="R542" s="428"/>
      <c r="S542" s="491" t="str">
        <f>S528</f>
        <v xml:space="preserve"> </v>
      </c>
      <c r="T542" s="492"/>
      <c r="U542" s="428">
        <f>-ROUND(S542*$C542/100,0)</f>
        <v>0</v>
      </c>
      <c r="V542" s="409"/>
      <c r="W542" s="410"/>
      <c r="X542" s="410"/>
      <c r="Y542" s="410"/>
      <c r="Z542" s="409"/>
      <c r="AA542" s="409"/>
      <c r="AB542" s="409"/>
      <c r="AC542" s="409"/>
      <c r="AD542" s="409"/>
      <c r="AE542" s="409"/>
      <c r="AF542" s="409"/>
      <c r="AG542" s="409"/>
      <c r="AH542" s="409"/>
      <c r="AI542" s="409"/>
      <c r="AJ542" s="409"/>
      <c r="AK542" s="409"/>
      <c r="AL542" s="409"/>
      <c r="AM542" s="409"/>
      <c r="AN542" s="409"/>
      <c r="AO542" s="409"/>
      <c r="AP542" s="409"/>
    </row>
    <row r="543" spans="1:44" hidden="1">
      <c r="A543" s="452" t="s">
        <v>73</v>
      </c>
      <c r="B543" s="452"/>
      <c r="C543" s="480">
        <v>0</v>
      </c>
      <c r="D543" s="491">
        <f>'[7]Rate Design Work eff 9-15-17'!D542</f>
        <v>12.24</v>
      </c>
      <c r="E543" s="492"/>
      <c r="F543" s="428">
        <f t="shared" si="122"/>
        <v>0</v>
      </c>
      <c r="G543" s="491">
        <f>G529</f>
        <v>12.48</v>
      </c>
      <c r="H543" s="492"/>
      <c r="I543" s="428">
        <f>-ROUND(G543*$C543/100,0)</f>
        <v>0</v>
      </c>
      <c r="J543" s="428"/>
      <c r="K543" s="491">
        <f>K529</f>
        <v>12.24</v>
      </c>
      <c r="L543" s="492"/>
      <c r="M543" s="428">
        <f>-ROUND(K543*$C543/100,0)</f>
        <v>0</v>
      </c>
      <c r="N543" s="428"/>
      <c r="O543" s="491" t="str">
        <f>O529</f>
        <v xml:space="preserve"> </v>
      </c>
      <c r="P543" s="492"/>
      <c r="Q543" s="428">
        <f>-ROUND(O543*$C543/100,0)</f>
        <v>0</v>
      </c>
      <c r="R543" s="428"/>
      <c r="S543" s="491" t="str">
        <f>S529</f>
        <v xml:space="preserve"> </v>
      </c>
      <c r="T543" s="492"/>
      <c r="U543" s="428">
        <f>-ROUND(S543*$C543/100,0)</f>
        <v>0</v>
      </c>
      <c r="V543" s="409"/>
      <c r="W543" s="410"/>
      <c r="X543" s="410"/>
      <c r="Y543" s="410"/>
      <c r="Z543" s="409"/>
      <c r="AA543" s="409"/>
      <c r="AB543" s="409"/>
      <c r="AC543" s="409"/>
      <c r="AD543" s="409"/>
      <c r="AE543" s="409"/>
      <c r="AF543" s="409"/>
      <c r="AG543" s="409"/>
      <c r="AH543" s="409"/>
      <c r="AI543" s="409"/>
      <c r="AJ543" s="409"/>
      <c r="AK543" s="409"/>
      <c r="AL543" s="409"/>
      <c r="AM543" s="409"/>
      <c r="AN543" s="409"/>
      <c r="AO543" s="409"/>
      <c r="AP543" s="409"/>
    </row>
    <row r="544" spans="1:44" hidden="1">
      <c r="A544" s="452" t="s">
        <v>74</v>
      </c>
      <c r="B544" s="452"/>
      <c r="C544" s="480">
        <v>0</v>
      </c>
      <c r="D544" s="491">
        <f>'[7]Rate Design Work eff 9-15-17'!D543</f>
        <v>3.7</v>
      </c>
      <c r="E544" s="482"/>
      <c r="F544" s="428">
        <f t="shared" si="122"/>
        <v>0</v>
      </c>
      <c r="G544" s="491">
        <f>G532</f>
        <v>3.8</v>
      </c>
      <c r="H544" s="482"/>
      <c r="I544" s="428">
        <f>-ROUND(G544*$C544/100,0)</f>
        <v>0</v>
      </c>
      <c r="J544" s="428"/>
      <c r="K544" s="491" t="e">
        <f>K532</f>
        <v>#REF!</v>
      </c>
      <c r="L544" s="482"/>
      <c r="M544" s="428" t="e">
        <f>-ROUND(K544*$C544/100,0)</f>
        <v>#REF!</v>
      </c>
      <c r="N544" s="428"/>
      <c r="O544" s="491" t="e">
        <f>O532</f>
        <v>#DIV/0!</v>
      </c>
      <c r="P544" s="482"/>
      <c r="Q544" s="428" t="e">
        <f>-ROUND(O544*$C544/100,0)</f>
        <v>#DIV/0!</v>
      </c>
      <c r="R544" s="428"/>
      <c r="S544" s="491" t="e">
        <f>S532</f>
        <v>#DIV/0!</v>
      </c>
      <c r="T544" s="482"/>
      <c r="U544" s="428" t="e">
        <f>-ROUND(S544*$C544/100,0)</f>
        <v>#DIV/0!</v>
      </c>
      <c r="V544" s="409"/>
      <c r="W544" s="410"/>
      <c r="X544" s="410"/>
      <c r="Y544" s="410"/>
      <c r="Z544" s="409"/>
      <c r="AA544" s="409"/>
      <c r="AB544" s="409"/>
      <c r="AC544" s="409"/>
      <c r="AD544" s="409"/>
      <c r="AE544" s="409"/>
      <c r="AF544" s="409"/>
      <c r="AG544" s="409"/>
      <c r="AH544" s="409"/>
      <c r="AI544" s="409"/>
      <c r="AJ544" s="409"/>
      <c r="AK544" s="409"/>
      <c r="AL544" s="409"/>
      <c r="AM544" s="409"/>
      <c r="AN544" s="409"/>
      <c r="AO544" s="409"/>
      <c r="AP544" s="409"/>
    </row>
    <row r="545" spans="1:44" hidden="1">
      <c r="A545" s="452" t="s">
        <v>75</v>
      </c>
      <c r="B545" s="452"/>
      <c r="C545" s="480">
        <v>0</v>
      </c>
      <c r="D545" s="493">
        <f>'[7]Rate Design Work eff 9-15-17'!D544</f>
        <v>10.628</v>
      </c>
      <c r="E545" s="482" t="s">
        <v>15</v>
      </c>
      <c r="F545" s="428">
        <f>ROUND(D545*$C545/100*D540,0)</f>
        <v>0</v>
      </c>
      <c r="G545" s="493">
        <f>G533</f>
        <v>10.878</v>
      </c>
      <c r="H545" s="482" t="s">
        <v>15</v>
      </c>
      <c r="I545" s="428">
        <f>ROUND(G545*$C545/100*G540,0)</f>
        <v>0</v>
      </c>
      <c r="J545" s="428"/>
      <c r="K545" s="493" t="e">
        <f>K533</f>
        <v>#REF!</v>
      </c>
      <c r="L545" s="482" t="s">
        <v>15</v>
      </c>
      <c r="M545" s="428" t="e">
        <f>ROUND(K545*$C545/100*K540,0)</f>
        <v>#REF!</v>
      </c>
      <c r="N545" s="428"/>
      <c r="O545" s="493" t="e">
        <f>O533</f>
        <v>#DIV/0!</v>
      </c>
      <c r="P545" s="482" t="s">
        <v>15</v>
      </c>
      <c r="Q545" s="428" t="e">
        <f>ROUND(O545*$C545/100*O540,0)</f>
        <v>#DIV/0!</v>
      </c>
      <c r="R545" s="428"/>
      <c r="S545" s="493" t="e">
        <f>S533</f>
        <v>#DIV/0!</v>
      </c>
      <c r="T545" s="482" t="s">
        <v>15</v>
      </c>
      <c r="U545" s="428" t="e">
        <f>ROUND(S545*$C545/100*S540,0)</f>
        <v>#DIV/0!</v>
      </c>
      <c r="V545" s="409"/>
      <c r="W545" s="410"/>
      <c r="X545" s="410"/>
      <c r="Y545" s="410"/>
      <c r="Z545" s="409"/>
      <c r="AA545" s="409"/>
      <c r="AB545" s="409"/>
      <c r="AC545" s="409"/>
      <c r="AD545" s="409"/>
      <c r="AE545" s="409"/>
      <c r="AF545" s="409"/>
      <c r="AG545" s="409"/>
      <c r="AH545" s="409"/>
      <c r="AI545" s="409"/>
      <c r="AJ545" s="409"/>
      <c r="AK545" s="409"/>
      <c r="AL545" s="409"/>
      <c r="AM545" s="409"/>
      <c r="AN545" s="409"/>
      <c r="AO545" s="409"/>
      <c r="AP545" s="409"/>
    </row>
    <row r="546" spans="1:44" hidden="1">
      <c r="A546" s="452" t="s">
        <v>63</v>
      </c>
      <c r="B546" s="452"/>
      <c r="C546" s="480">
        <v>0</v>
      </c>
      <c r="D546" s="493">
        <f>'[7]Rate Design Work eff 9-15-17'!D545</f>
        <v>7.3410000000000002</v>
      </c>
      <c r="E546" s="482" t="s">
        <v>15</v>
      </c>
      <c r="F546" s="428">
        <f>ROUND(D546*$C546/100*D540,0)</f>
        <v>0</v>
      </c>
      <c r="G546" s="493">
        <f>G534</f>
        <v>7.5140000000000002</v>
      </c>
      <c r="H546" s="482" t="s">
        <v>15</v>
      </c>
      <c r="I546" s="428">
        <f>ROUND(G546*$C546/100*G540,0)</f>
        <v>0</v>
      </c>
      <c r="J546" s="428"/>
      <c r="K546" s="493" t="e">
        <f>K534</f>
        <v>#REF!</v>
      </c>
      <c r="L546" s="482" t="s">
        <v>15</v>
      </c>
      <c r="M546" s="428" t="e">
        <f>ROUND(K546*$C546/100*K540,0)</f>
        <v>#REF!</v>
      </c>
      <c r="N546" s="428"/>
      <c r="O546" s="493" t="e">
        <f>O534</f>
        <v>#DIV/0!</v>
      </c>
      <c r="P546" s="482" t="s">
        <v>15</v>
      </c>
      <c r="Q546" s="428" t="e">
        <f>ROUND(O546*$C546/100*O540,0)</f>
        <v>#DIV/0!</v>
      </c>
      <c r="R546" s="428"/>
      <c r="S546" s="493" t="e">
        <f>S534</f>
        <v>#DIV/0!</v>
      </c>
      <c r="T546" s="482" t="s">
        <v>15</v>
      </c>
      <c r="U546" s="428" t="e">
        <f>ROUND(S546*$C546/100*S540,0)</f>
        <v>#DIV/0!</v>
      </c>
      <c r="V546" s="409"/>
      <c r="W546" s="410"/>
      <c r="X546" s="410"/>
      <c r="Y546" s="410"/>
      <c r="Z546" s="409"/>
      <c r="AA546" s="409"/>
      <c r="AB546" s="409"/>
      <c r="AC546" s="409"/>
      <c r="AD546" s="409"/>
      <c r="AE546" s="409"/>
      <c r="AF546" s="409"/>
      <c r="AG546" s="409"/>
      <c r="AH546" s="409"/>
      <c r="AI546" s="409"/>
      <c r="AJ546" s="409"/>
      <c r="AK546" s="409"/>
      <c r="AL546" s="409"/>
      <c r="AM546" s="409"/>
      <c r="AN546" s="409"/>
      <c r="AO546" s="409"/>
      <c r="AP546" s="409"/>
    </row>
    <row r="547" spans="1:44" hidden="1">
      <c r="A547" s="452" t="s">
        <v>64</v>
      </c>
      <c r="B547" s="452"/>
      <c r="C547" s="480">
        <v>0</v>
      </c>
      <c r="D547" s="493">
        <f>'[7]Rate Design Work eff 9-15-17'!D546</f>
        <v>6.3240000000000007</v>
      </c>
      <c r="E547" s="482" t="s">
        <v>15</v>
      </c>
      <c r="F547" s="428">
        <f>ROUND(D547*$C547/100*D540,0)</f>
        <v>0</v>
      </c>
      <c r="G547" s="493">
        <f>G535</f>
        <v>6.4720000000000004</v>
      </c>
      <c r="H547" s="482" t="s">
        <v>15</v>
      </c>
      <c r="I547" s="428">
        <f>ROUND(G547*$C547/100*G540,0)</f>
        <v>0</v>
      </c>
      <c r="J547" s="428"/>
      <c r="K547" s="493" t="e">
        <f>K535</f>
        <v>#REF!</v>
      </c>
      <c r="L547" s="482" t="s">
        <v>15</v>
      </c>
      <c r="M547" s="428" t="e">
        <f>ROUND(K547*$C547/100*K540,0)</f>
        <v>#REF!</v>
      </c>
      <c r="N547" s="428"/>
      <c r="O547" s="493" t="e">
        <f>O535</f>
        <v>#DIV/0!</v>
      </c>
      <c r="P547" s="482" t="s">
        <v>15</v>
      </c>
      <c r="Q547" s="428" t="e">
        <f>ROUND(O547*$C547/100*O540,0)</f>
        <v>#DIV/0!</v>
      </c>
      <c r="R547" s="428"/>
      <c r="S547" s="493" t="e">
        <f>S535</f>
        <v>#DIV/0!</v>
      </c>
      <c r="T547" s="482" t="s">
        <v>15</v>
      </c>
      <c r="U547" s="428" t="e">
        <f>ROUND(S547*$C547/100*S540,0)</f>
        <v>#DIV/0!</v>
      </c>
      <c r="V547" s="409"/>
      <c r="W547" s="410"/>
      <c r="X547" s="410"/>
      <c r="Y547" s="410"/>
      <c r="Z547" s="409"/>
      <c r="AA547" s="409"/>
      <c r="AB547" s="409"/>
      <c r="AC547" s="409"/>
      <c r="AD547" s="409"/>
      <c r="AE547" s="409"/>
      <c r="AF547" s="409"/>
      <c r="AG547" s="409"/>
      <c r="AH547" s="409"/>
      <c r="AI547" s="409"/>
      <c r="AJ547" s="409"/>
      <c r="AK547" s="409"/>
      <c r="AL547" s="409"/>
      <c r="AM547" s="409"/>
      <c r="AN547" s="409"/>
      <c r="AO547" s="409"/>
      <c r="AP547" s="409"/>
    </row>
    <row r="548" spans="1:44" hidden="1">
      <c r="A548" s="452" t="s">
        <v>65</v>
      </c>
      <c r="B548" s="452"/>
      <c r="C548" s="480">
        <v>0</v>
      </c>
      <c r="D548" s="494">
        <f>'[7]Rate Design Work eff 9-15-17'!D547</f>
        <v>57</v>
      </c>
      <c r="E548" s="482" t="s">
        <v>15</v>
      </c>
      <c r="F548" s="428">
        <f>ROUND(D548*$C548/100*D540,0)</f>
        <v>0</v>
      </c>
      <c r="G548" s="494">
        <f>G536</f>
        <v>58</v>
      </c>
      <c r="H548" s="482" t="s">
        <v>15</v>
      </c>
      <c r="I548" s="428">
        <f>ROUND(G548*$C548/100*G540,0)</f>
        <v>0</v>
      </c>
      <c r="J548" s="428"/>
      <c r="K548" s="494" t="str">
        <f>K536</f>
        <v xml:space="preserve"> </v>
      </c>
      <c r="L548" s="482" t="s">
        <v>15</v>
      </c>
      <c r="M548" s="428">
        <f>ROUND(K548*$C548/100*K540,0)</f>
        <v>0</v>
      </c>
      <c r="N548" s="428"/>
      <c r="O548" s="494" t="e">
        <f>O536</f>
        <v>#DIV/0!</v>
      </c>
      <c r="P548" s="482" t="s">
        <v>15</v>
      </c>
      <c r="Q548" s="428" t="e">
        <f>ROUND(O548*$C548/100*O540,0)</f>
        <v>#DIV/0!</v>
      </c>
      <c r="R548" s="428"/>
      <c r="S548" s="494" t="e">
        <f>S536</f>
        <v>#DIV/0!</v>
      </c>
      <c r="T548" s="482" t="s">
        <v>15</v>
      </c>
      <c r="U548" s="428" t="e">
        <f>ROUND(S548*$C548/100*S540,0)</f>
        <v>#DIV/0!</v>
      </c>
      <c r="V548" s="409"/>
      <c r="W548" s="410"/>
      <c r="X548" s="410"/>
      <c r="Y548" s="410"/>
      <c r="Z548" s="409"/>
      <c r="AA548" s="409"/>
      <c r="AB548" s="409"/>
      <c r="AC548" s="409"/>
      <c r="AD548" s="409"/>
      <c r="AE548" s="409"/>
      <c r="AF548" s="409"/>
      <c r="AG548" s="409"/>
      <c r="AH548" s="409"/>
      <c r="AI548" s="409"/>
      <c r="AJ548" s="409"/>
      <c r="AK548" s="409"/>
      <c r="AL548" s="409"/>
      <c r="AM548" s="409"/>
      <c r="AN548" s="409"/>
      <c r="AO548" s="409"/>
      <c r="AP548" s="409"/>
    </row>
    <row r="549" spans="1:44" hidden="1">
      <c r="A549" s="452" t="s">
        <v>76</v>
      </c>
      <c r="B549" s="452"/>
      <c r="C549" s="480">
        <v>0</v>
      </c>
      <c r="D549" s="495">
        <f>'[7]Rate Design Work eff 9-15-17'!D548</f>
        <v>60</v>
      </c>
      <c r="E549" s="482"/>
      <c r="F549" s="428">
        <f>ROUND(D549*C549,0)</f>
        <v>0</v>
      </c>
      <c r="G549" s="495">
        <f>$G$198</f>
        <v>60</v>
      </c>
      <c r="H549" s="482"/>
      <c r="I549" s="428">
        <f>ROUND(G549*$C549,0)</f>
        <v>0</v>
      </c>
      <c r="J549" s="428"/>
      <c r="K549" s="495" t="str">
        <f>$K$198</f>
        <v xml:space="preserve"> </v>
      </c>
      <c r="L549" s="482"/>
      <c r="M549" s="428">
        <f>ROUND(K549*$C549,0)</f>
        <v>0</v>
      </c>
      <c r="N549" s="428"/>
      <c r="O549" s="495" t="e">
        <f>$O$198</f>
        <v>#DIV/0!</v>
      </c>
      <c r="P549" s="482"/>
      <c r="Q549" s="428" t="e">
        <f>ROUND(O549*$C549,0)</f>
        <v>#DIV/0!</v>
      </c>
      <c r="R549" s="428"/>
      <c r="S549" s="495" t="e">
        <f>$S$198</f>
        <v>#DIV/0!</v>
      </c>
      <c r="T549" s="482"/>
      <c r="U549" s="428" t="e">
        <f>ROUND(S549*$C549,0)</f>
        <v>#DIV/0!</v>
      </c>
      <c r="V549" s="409"/>
      <c r="W549" s="410"/>
      <c r="X549" s="410"/>
      <c r="Y549" s="410"/>
      <c r="Z549" s="409"/>
      <c r="AA549" s="409"/>
      <c r="AB549" s="409"/>
      <c r="AC549" s="409"/>
      <c r="AD549" s="409"/>
      <c r="AE549" s="409"/>
      <c r="AF549" s="409"/>
      <c r="AG549" s="409"/>
      <c r="AH549" s="409"/>
      <c r="AI549" s="409"/>
      <c r="AJ549" s="409"/>
      <c r="AK549" s="409"/>
      <c r="AL549" s="409"/>
      <c r="AM549" s="409"/>
      <c r="AN549" s="409"/>
      <c r="AO549" s="409"/>
      <c r="AP549" s="409"/>
    </row>
    <row r="550" spans="1:44" hidden="1">
      <c r="A550" s="452" t="s">
        <v>77</v>
      </c>
      <c r="B550" s="452"/>
      <c r="C550" s="480">
        <v>0</v>
      </c>
      <c r="D550" s="496">
        <f>'[7]Rate Design Work eff 9-15-17'!D549</f>
        <v>-30</v>
      </c>
      <c r="E550" s="482" t="s">
        <v>15</v>
      </c>
      <c r="F550" s="428">
        <f>ROUND(D550*C550/100,0)</f>
        <v>0</v>
      </c>
      <c r="G550" s="496">
        <f>$G$199</f>
        <v>-30</v>
      </c>
      <c r="H550" s="482" t="s">
        <v>15</v>
      </c>
      <c r="I550" s="428">
        <f>ROUND(G550*$C550/100,0)</f>
        <v>0</v>
      </c>
      <c r="J550" s="428"/>
      <c r="K550" s="496">
        <f>$K$199</f>
        <v>-30</v>
      </c>
      <c r="L550" s="482" t="s">
        <v>15</v>
      </c>
      <c r="M550" s="428">
        <f>ROUND(K550*$C550/100,0)</f>
        <v>0</v>
      </c>
      <c r="N550" s="428"/>
      <c r="O550" s="496" t="str">
        <f>$O$199</f>
        <v xml:space="preserve"> </v>
      </c>
      <c r="P550" s="482" t="s">
        <v>15</v>
      </c>
      <c r="Q550" s="428">
        <f>ROUND(O550*$C550/100,0)</f>
        <v>0</v>
      </c>
      <c r="R550" s="428"/>
      <c r="S550" s="496" t="str">
        <f>$S$199</f>
        <v xml:space="preserve"> </v>
      </c>
      <c r="T550" s="482" t="s">
        <v>15</v>
      </c>
      <c r="U550" s="428">
        <f>ROUND(S550*$C550/100,0)</f>
        <v>0</v>
      </c>
      <c r="V550" s="409"/>
      <c r="W550" s="410"/>
      <c r="X550" s="410"/>
      <c r="Y550" s="410"/>
      <c r="Z550" s="409"/>
      <c r="AA550" s="409"/>
      <c r="AB550" s="409"/>
      <c r="AC550" s="409"/>
      <c r="AD550" s="409"/>
      <c r="AE550" s="409"/>
      <c r="AF550" s="409"/>
      <c r="AG550" s="409"/>
      <c r="AH550" s="409"/>
      <c r="AI550" s="409"/>
      <c r="AJ550" s="409"/>
      <c r="AK550" s="409"/>
      <c r="AL550" s="409"/>
      <c r="AM550" s="409"/>
      <c r="AN550" s="409"/>
      <c r="AO550" s="409"/>
      <c r="AP550" s="409"/>
    </row>
    <row r="551" spans="1:44" s="26" customFormat="1" hidden="1">
      <c r="A551" s="25" t="s">
        <v>66</v>
      </c>
      <c r="C551" s="27">
        <f>C545</f>
        <v>0</v>
      </c>
      <c r="D551" s="24">
        <f>'[7]Rate Design Work eff 9-15-17'!D550</f>
        <v>0</v>
      </c>
      <c r="E551" s="28"/>
      <c r="F551" s="29"/>
      <c r="G551" s="30">
        <f>G183</f>
        <v>0</v>
      </c>
      <c r="H551" s="114" t="s">
        <v>15</v>
      </c>
      <c r="I551" s="428">
        <f>ROUND(G551*$C551/100*G540,0)</f>
        <v>0</v>
      </c>
      <c r="J551" s="428"/>
      <c r="K551" s="30" t="str">
        <f>K183</f>
        <v xml:space="preserve"> </v>
      </c>
      <c r="L551" s="114" t="s">
        <v>15</v>
      </c>
      <c r="M551" s="428">
        <f>ROUND(K551*$C551/100*K540,0)</f>
        <v>0</v>
      </c>
      <c r="N551" s="428"/>
      <c r="O551" s="30" t="str">
        <f>O183</f>
        <v xml:space="preserve"> </v>
      </c>
      <c r="P551" s="114" t="s">
        <v>15</v>
      </c>
      <c r="Q551" s="428">
        <f>ROUND(O551*$C551/100*O540,0)</f>
        <v>0</v>
      </c>
      <c r="R551" s="428"/>
      <c r="S551" s="30">
        <f>S183</f>
        <v>0</v>
      </c>
      <c r="T551" s="114" t="s">
        <v>15</v>
      </c>
      <c r="U551" s="428">
        <f>ROUND(S551*$C551/100*S540,0)</f>
        <v>0</v>
      </c>
      <c r="W551" s="22"/>
      <c r="Z551" s="33"/>
      <c r="AA551" s="33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R551" s="32"/>
    </row>
    <row r="552" spans="1:44" s="26" customFormat="1" hidden="1">
      <c r="A552" s="25" t="s">
        <v>67</v>
      </c>
      <c r="C552" s="27">
        <f>C546</f>
        <v>0</v>
      </c>
      <c r="D552" s="24">
        <f>'[7]Rate Design Work eff 9-15-17'!D551</f>
        <v>0</v>
      </c>
      <c r="E552" s="28"/>
      <c r="F552" s="29"/>
      <c r="G552" s="30">
        <f>G184</f>
        <v>0</v>
      </c>
      <c r="H552" s="114" t="s">
        <v>15</v>
      </c>
      <c r="I552" s="428">
        <f>ROUND(G552*$C552/100*G540,0)</f>
        <v>0</v>
      </c>
      <c r="J552" s="428"/>
      <c r="K552" s="30" t="str">
        <f>K184</f>
        <v xml:space="preserve"> </v>
      </c>
      <c r="L552" s="114" t="s">
        <v>15</v>
      </c>
      <c r="M552" s="428">
        <f>ROUND(K552*$C552/100*K540,0)</f>
        <v>0</v>
      </c>
      <c r="N552" s="428"/>
      <c r="O552" s="30" t="str">
        <f>O184</f>
        <v xml:space="preserve"> </v>
      </c>
      <c r="P552" s="114" t="s">
        <v>15</v>
      </c>
      <c r="Q552" s="428">
        <f>ROUND(O552*$C552/100*O540,0)</f>
        <v>0</v>
      </c>
      <c r="R552" s="428"/>
      <c r="S552" s="30">
        <f>S184</f>
        <v>0</v>
      </c>
      <c r="T552" s="114" t="s">
        <v>15</v>
      </c>
      <c r="U552" s="428">
        <f>ROUND(S552*$C552/100*S540,0)</f>
        <v>0</v>
      </c>
      <c r="W552" s="22"/>
      <c r="Z552" s="33"/>
      <c r="AA552" s="33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R552" s="32"/>
    </row>
    <row r="553" spans="1:44" s="26" customFormat="1" hidden="1">
      <c r="A553" s="25" t="s">
        <v>68</v>
      </c>
      <c r="C553" s="27">
        <f>C547</f>
        <v>0</v>
      </c>
      <c r="D553" s="24">
        <f>'[7]Rate Design Work eff 9-15-17'!D552</f>
        <v>0</v>
      </c>
      <c r="E553" s="28"/>
      <c r="F553" s="29"/>
      <c r="G553" s="30">
        <f>G185</f>
        <v>0</v>
      </c>
      <c r="H553" s="114" t="s">
        <v>15</v>
      </c>
      <c r="I553" s="428">
        <f>ROUND(G553*$C553/100*G540,0)</f>
        <v>0</v>
      </c>
      <c r="J553" s="428"/>
      <c r="K553" s="30" t="str">
        <f>K185</f>
        <v xml:space="preserve"> </v>
      </c>
      <c r="L553" s="114" t="s">
        <v>15</v>
      </c>
      <c r="M553" s="428">
        <f>ROUND(K553*$C553/100*K540,0)</f>
        <v>0</v>
      </c>
      <c r="N553" s="428"/>
      <c r="O553" s="30" t="str">
        <f>O185</f>
        <v xml:space="preserve"> </v>
      </c>
      <c r="P553" s="114" t="s">
        <v>15</v>
      </c>
      <c r="Q553" s="428">
        <f>ROUND(O553*$C553/100*O540,0)</f>
        <v>0</v>
      </c>
      <c r="R553" s="428"/>
      <c r="S553" s="30">
        <f>S185</f>
        <v>0</v>
      </c>
      <c r="T553" s="114" t="s">
        <v>15</v>
      </c>
      <c r="U553" s="428">
        <f>ROUND(S553*$C553/100*S540,0)</f>
        <v>0</v>
      </c>
      <c r="W553" s="22"/>
      <c r="Z553" s="33"/>
      <c r="AA553" s="33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R553" s="32"/>
    </row>
    <row r="554" spans="1:44" hidden="1">
      <c r="A554" s="452" t="s">
        <v>44</v>
      </c>
      <c r="B554" s="452"/>
      <c r="C554" s="480">
        <f>SUM(C533:C535)</f>
        <v>5786</v>
      </c>
      <c r="D554" s="488"/>
      <c r="E554" s="482"/>
      <c r="F554" s="428">
        <f>SUM(F527:F550)</f>
        <v>2110</v>
      </c>
      <c r="G554" s="488"/>
      <c r="H554" s="482"/>
      <c r="I554" s="428">
        <f>SUM(I527:I553)</f>
        <v>2161</v>
      </c>
      <c r="J554" s="428"/>
      <c r="K554" s="488"/>
      <c r="L554" s="482"/>
      <c r="M554" s="428" t="e">
        <f>SUM(M527:M553)</f>
        <v>#REF!</v>
      </c>
      <c r="N554" s="428"/>
      <c r="O554" s="488"/>
      <c r="P554" s="482"/>
      <c r="Q554" s="428" t="e">
        <f>SUM(Q527:Q553)</f>
        <v>#DIV/0!</v>
      </c>
      <c r="R554" s="428"/>
      <c r="S554" s="488"/>
      <c r="T554" s="482"/>
      <c r="U554" s="428" t="e">
        <f>SUM(U527:U553)</f>
        <v>#DIV/0!</v>
      </c>
      <c r="V554" s="409"/>
      <c r="W554" s="410"/>
      <c r="X554" s="410"/>
      <c r="Y554" s="410"/>
      <c r="Z554" s="409"/>
      <c r="AA554" s="409"/>
      <c r="AB554" s="409"/>
      <c r="AC554" s="409"/>
      <c r="AD554" s="409"/>
      <c r="AE554" s="409"/>
      <c r="AF554" s="409"/>
      <c r="AG554" s="409"/>
      <c r="AH554" s="409"/>
      <c r="AI554" s="409"/>
      <c r="AJ554" s="409"/>
      <c r="AK554" s="409"/>
      <c r="AL554" s="409"/>
      <c r="AM554" s="409"/>
      <c r="AN554" s="409"/>
      <c r="AO554" s="409"/>
      <c r="AP554" s="409"/>
    </row>
    <row r="555" spans="1:44" hidden="1">
      <c r="A555" s="452" t="s">
        <v>18</v>
      </c>
      <c r="B555" s="452"/>
      <c r="C555" s="507">
        <f>'[7]Table 2'!H73</f>
        <v>17.989857077409003</v>
      </c>
      <c r="D555" s="439"/>
      <c r="E555" s="439"/>
      <c r="F555" s="498">
        <f>'[7]Table 3'!E73</f>
        <v>6.4701450675839931</v>
      </c>
      <c r="G555" s="439"/>
      <c r="H555" s="439"/>
      <c r="I555" s="498">
        <f>F555</f>
        <v>6.4701450675839931</v>
      </c>
      <c r="J555" s="483"/>
      <c r="K555" s="439"/>
      <c r="L555" s="439"/>
      <c r="M555" s="498" t="e">
        <f>M204/I204*I555</f>
        <v>#DIV/0!</v>
      </c>
      <c r="N555" s="483"/>
      <c r="O555" s="439"/>
      <c r="P555" s="439"/>
      <c r="Q555" s="498" t="e">
        <f>Q204/I204*I555</f>
        <v>#DIV/0!</v>
      </c>
      <c r="R555" s="483"/>
      <c r="S555" s="439"/>
      <c r="T555" s="439"/>
      <c r="U555" s="498" t="e">
        <f>U204/I204*I555</f>
        <v>#DIV/0!</v>
      </c>
      <c r="V555" s="49"/>
      <c r="W555" s="48"/>
      <c r="X555" s="410"/>
      <c r="Y555" s="410"/>
      <c r="Z555" s="409"/>
      <c r="AA555" s="409"/>
      <c r="AB555" s="409"/>
      <c r="AC555" s="409"/>
      <c r="AD555" s="409"/>
      <c r="AE555" s="409"/>
      <c r="AF555" s="409"/>
      <c r="AG555" s="409"/>
      <c r="AH555" s="409"/>
      <c r="AI555" s="409"/>
      <c r="AJ555" s="409"/>
      <c r="AK555" s="409"/>
      <c r="AL555" s="409"/>
      <c r="AM555" s="409"/>
      <c r="AN555" s="409"/>
      <c r="AO555" s="409"/>
      <c r="AP555" s="409"/>
    </row>
    <row r="556" spans="1:44" ht="16.5" hidden="1" thickBot="1">
      <c r="A556" s="452" t="s">
        <v>45</v>
      </c>
      <c r="B556" s="452"/>
      <c r="C556" s="472">
        <f>SUM(C554:C555)</f>
        <v>5803.9898570774094</v>
      </c>
      <c r="D556" s="505"/>
      <c r="E556" s="500"/>
      <c r="F556" s="501">
        <f>F554+F555</f>
        <v>2116.4701450675839</v>
      </c>
      <c r="G556" s="505"/>
      <c r="H556" s="500"/>
      <c r="I556" s="501">
        <f>I554+I555</f>
        <v>2167.4701450675839</v>
      </c>
      <c r="J556" s="483"/>
      <c r="K556" s="505"/>
      <c r="L556" s="500"/>
      <c r="M556" s="501" t="e">
        <f>M554+M555</f>
        <v>#REF!</v>
      </c>
      <c r="N556" s="501"/>
      <c r="O556" s="505"/>
      <c r="P556" s="500"/>
      <c r="Q556" s="501" t="e">
        <f>Q554+Q555</f>
        <v>#DIV/0!</v>
      </c>
      <c r="R556" s="501"/>
      <c r="S556" s="505"/>
      <c r="T556" s="500"/>
      <c r="U556" s="501" t="e">
        <f>U554+U555</f>
        <v>#DIV/0!</v>
      </c>
      <c r="V556" s="50"/>
      <c r="W556" s="51"/>
      <c r="X556" s="410"/>
      <c r="Y556" s="410"/>
      <c r="Z556" s="409"/>
      <c r="AA556" s="409"/>
      <c r="AB556" s="409"/>
      <c r="AC556" s="409"/>
      <c r="AD556" s="409"/>
      <c r="AE556" s="409"/>
      <c r="AF556" s="409"/>
      <c r="AG556" s="409"/>
      <c r="AH556" s="409"/>
      <c r="AI556" s="409"/>
      <c r="AJ556" s="409"/>
      <c r="AK556" s="409"/>
      <c r="AL556" s="409"/>
      <c r="AM556" s="409"/>
      <c r="AN556" s="409"/>
      <c r="AO556" s="409"/>
      <c r="AP556" s="409"/>
    </row>
    <row r="557" spans="1:44" hidden="1">
      <c r="A557" s="452"/>
      <c r="B557" s="452"/>
      <c r="C557" s="459"/>
      <c r="D557" s="495" t="s">
        <v>14</v>
      </c>
      <c r="E557" s="452"/>
      <c r="F557" s="428"/>
      <c r="G557" s="509" t="s">
        <v>14</v>
      </c>
      <c r="H557" s="452"/>
      <c r="I557" s="428" t="s">
        <v>14</v>
      </c>
      <c r="J557" s="428"/>
      <c r="K557" s="509" t="s">
        <v>14</v>
      </c>
      <c r="L557" s="452"/>
      <c r="M557" s="428" t="s">
        <v>14</v>
      </c>
      <c r="N557" s="428"/>
      <c r="O557" s="509" t="s">
        <v>14</v>
      </c>
      <c r="P557" s="452"/>
      <c r="Q557" s="428" t="s">
        <v>14</v>
      </c>
      <c r="R557" s="428"/>
      <c r="S557" s="509" t="s">
        <v>14</v>
      </c>
      <c r="T557" s="452"/>
      <c r="U557" s="428" t="s">
        <v>14</v>
      </c>
      <c r="V557" s="409"/>
      <c r="W557" s="410"/>
      <c r="X557" s="410"/>
      <c r="Y557" s="410"/>
      <c r="Z557" s="409"/>
      <c r="AA557" s="409"/>
      <c r="AB557" s="409"/>
      <c r="AC557" s="409"/>
      <c r="AD557" s="409"/>
      <c r="AE557" s="409"/>
      <c r="AF557" s="409"/>
      <c r="AG557" s="409"/>
      <c r="AH557" s="409"/>
      <c r="AI557" s="409"/>
      <c r="AJ557" s="409"/>
      <c r="AK557" s="409"/>
      <c r="AL557" s="409"/>
      <c r="AM557" s="409"/>
      <c r="AN557" s="409"/>
      <c r="AO557" s="409"/>
      <c r="AP557" s="409"/>
    </row>
    <row r="558" spans="1:44">
      <c r="A558" s="458" t="s">
        <v>90</v>
      </c>
      <c r="B558" s="452"/>
      <c r="C558" s="511"/>
      <c r="D558" s="428"/>
      <c r="E558" s="452"/>
      <c r="F558" s="452"/>
      <c r="G558" s="428"/>
      <c r="H558" s="452"/>
      <c r="I558" s="428" t="s">
        <v>14</v>
      </c>
      <c r="J558" s="428"/>
      <c r="K558" s="428"/>
      <c r="L558" s="452"/>
      <c r="M558" s="428" t="s">
        <v>14</v>
      </c>
      <c r="N558" s="428"/>
      <c r="O558" s="428"/>
      <c r="P558" s="452"/>
      <c r="Q558" s="428" t="s">
        <v>14</v>
      </c>
      <c r="R558" s="428"/>
      <c r="S558" s="428"/>
      <c r="T558" s="452"/>
      <c r="U558" s="428" t="s">
        <v>14</v>
      </c>
      <c r="V558" s="409"/>
      <c r="W558" s="410"/>
      <c r="X558" s="410"/>
      <c r="Y558" s="410"/>
      <c r="Z558" s="409"/>
      <c r="AA558" s="409"/>
      <c r="AB558" s="409"/>
      <c r="AC558" s="409"/>
      <c r="AD558" s="409"/>
      <c r="AE558" s="409"/>
      <c r="AF558" s="409"/>
      <c r="AG558" s="409"/>
      <c r="AH558" s="409"/>
      <c r="AI558" s="409"/>
      <c r="AJ558" s="409"/>
      <c r="AK558" s="409"/>
      <c r="AL558" s="409"/>
      <c r="AM558" s="409"/>
      <c r="AN558" s="409"/>
      <c r="AO558" s="409"/>
      <c r="AP558" s="409"/>
    </row>
    <row r="559" spans="1:44">
      <c r="A559" s="482" t="s">
        <v>91</v>
      </c>
      <c r="B559" s="452"/>
      <c r="C559" s="452" t="s">
        <v>14</v>
      </c>
      <c r="D559" s="428"/>
      <c r="E559" s="452"/>
      <c r="F559" s="452"/>
      <c r="G559" s="428"/>
      <c r="H559" s="452"/>
      <c r="I559" s="452"/>
      <c r="J559" s="452"/>
      <c r="K559" s="428"/>
      <c r="L559" s="452"/>
      <c r="M559" s="452"/>
      <c r="N559" s="452"/>
      <c r="O559" s="428"/>
      <c r="P559" s="452"/>
      <c r="Q559" s="452"/>
      <c r="R559" s="452"/>
      <c r="S559" s="428"/>
      <c r="T559" s="452"/>
      <c r="U559" s="452"/>
      <c r="V559" s="409"/>
      <c r="W559" s="410"/>
      <c r="X559" s="410"/>
      <c r="Y559" s="410"/>
      <c r="Z559" s="409"/>
      <c r="AA559" s="409"/>
      <c r="AB559" s="409"/>
      <c r="AC559" s="409"/>
      <c r="AD559" s="409"/>
      <c r="AE559" s="409"/>
      <c r="AF559" s="409"/>
      <c r="AG559" s="409"/>
      <c r="AH559" s="409"/>
      <c r="AI559" s="409"/>
      <c r="AJ559" s="409"/>
      <c r="AK559" s="409"/>
      <c r="AL559" s="409"/>
      <c r="AM559" s="409"/>
      <c r="AN559" s="409"/>
      <c r="AO559" s="409"/>
      <c r="AP559" s="409"/>
    </row>
    <row r="560" spans="1:44">
      <c r="A560" s="482"/>
      <c r="B560" s="452"/>
      <c r="C560" s="452"/>
      <c r="D560" s="428"/>
      <c r="E560" s="452"/>
      <c r="F560" s="452"/>
      <c r="G560" s="428"/>
      <c r="H560" s="452"/>
      <c r="I560" s="452"/>
      <c r="J560" s="452"/>
      <c r="K560" s="428"/>
      <c r="L560" s="452"/>
      <c r="M560" s="452"/>
      <c r="N560" s="452"/>
      <c r="O560" s="428"/>
      <c r="P560" s="452"/>
      <c r="Q560" s="452"/>
      <c r="R560" s="452"/>
      <c r="S560" s="428"/>
      <c r="T560" s="452"/>
      <c r="U560" s="452"/>
      <c r="V560" s="409"/>
      <c r="W560" s="410"/>
      <c r="X560" s="410"/>
      <c r="Y560" s="410"/>
      <c r="Z560" s="409"/>
      <c r="AA560" s="409"/>
      <c r="AB560" s="409"/>
      <c r="AC560" s="409"/>
      <c r="AD560" s="409"/>
      <c r="AE560" s="409"/>
      <c r="AF560" s="409"/>
      <c r="AG560" s="409"/>
      <c r="AH560" s="409"/>
      <c r="AI560" s="409"/>
      <c r="AJ560" s="409"/>
      <c r="AK560" s="409"/>
      <c r="AL560" s="409"/>
      <c r="AM560" s="409"/>
      <c r="AN560" s="409"/>
      <c r="AO560" s="409"/>
      <c r="AP560" s="409"/>
    </row>
    <row r="561" spans="1:44">
      <c r="A561" s="482" t="s">
        <v>59</v>
      </c>
      <c r="B561" s="452"/>
      <c r="C561" s="480"/>
      <c r="D561" s="428"/>
      <c r="E561" s="452"/>
      <c r="F561" s="452"/>
      <c r="G561" s="428"/>
      <c r="H561" s="452"/>
      <c r="I561" s="452"/>
      <c r="J561" s="452"/>
      <c r="K561" s="428"/>
      <c r="L561" s="452"/>
      <c r="M561" s="452"/>
      <c r="N561" s="452"/>
      <c r="O561" s="428"/>
      <c r="P561" s="452"/>
      <c r="Q561" s="452"/>
      <c r="R561" s="452"/>
      <c r="S561" s="428"/>
      <c r="T561" s="452"/>
      <c r="U561" s="452"/>
      <c r="V561" s="409"/>
      <c r="W561" s="410"/>
      <c r="X561" s="410"/>
      <c r="Y561" s="410"/>
      <c r="Z561" s="409"/>
      <c r="AA561" s="409"/>
      <c r="AB561" s="409"/>
      <c r="AC561" s="409"/>
      <c r="AD561" s="409"/>
      <c r="AE561" s="409"/>
      <c r="AF561" s="409"/>
      <c r="AG561" s="409"/>
      <c r="AH561" s="409"/>
      <c r="AI561" s="409"/>
      <c r="AJ561" s="409"/>
      <c r="AK561" s="409"/>
      <c r="AL561" s="409"/>
      <c r="AM561" s="409"/>
      <c r="AN561" s="409"/>
      <c r="AO561" s="409"/>
      <c r="AP561" s="409"/>
    </row>
    <row r="562" spans="1:44">
      <c r="A562" s="482" t="s">
        <v>92</v>
      </c>
      <c r="B562" s="452"/>
      <c r="C562" s="480">
        <v>0</v>
      </c>
      <c r="D562" s="468">
        <f>'[7]Rate Design Work eff 9-15-17'!D561</f>
        <v>264</v>
      </c>
      <c r="E562" s="482"/>
      <c r="F562" s="492">
        <f>ROUND(D562*$C562,0)</f>
        <v>0</v>
      </c>
      <c r="G562" s="468">
        <f>'[7]Rate Design Work eff 9-15-17'!G561</f>
        <v>268</v>
      </c>
      <c r="H562" s="482"/>
      <c r="I562" s="492">
        <f>ROUND(G562*$C562,0)</f>
        <v>0</v>
      </c>
      <c r="J562" s="492"/>
      <c r="K562" s="468">
        <f>'[7]Rate Design Work eff 10-14-16'!K561</f>
        <v>264</v>
      </c>
      <c r="L562" s="482"/>
      <c r="M562" s="492">
        <f>'[7]Rate Design Work eff 10-14-16'!M561</f>
        <v>0</v>
      </c>
      <c r="N562" s="492"/>
      <c r="O562" s="468" t="str">
        <f>'[7]Rate Design Work eff 10-14-16'!O561</f>
        <v xml:space="preserve"> </v>
      </c>
      <c r="P562" s="482"/>
      <c r="Q562" s="492">
        <f>'[7]Rate Design Work eff 10-14-16'!Q561</f>
        <v>0</v>
      </c>
      <c r="R562" s="492"/>
      <c r="S562" s="468" t="str">
        <f>'[7]Rate Design Work eff 10-14-16'!S561</f>
        <v xml:space="preserve"> </v>
      </c>
      <c r="T562" s="482"/>
      <c r="U562" s="492">
        <f>'[7]Rate Design Work eff 10-14-16'!U561</f>
        <v>0</v>
      </c>
      <c r="V562" s="409"/>
      <c r="W562" s="410"/>
      <c r="X562" s="410"/>
      <c r="Y562" s="410"/>
      <c r="Z562" s="409"/>
      <c r="AA562" s="409"/>
      <c r="AB562" s="409"/>
      <c r="AC562" s="409"/>
      <c r="AD562" s="409"/>
      <c r="AE562" s="409"/>
      <c r="AF562" s="409"/>
      <c r="AG562" s="409"/>
      <c r="AH562" s="409"/>
      <c r="AI562" s="409"/>
      <c r="AJ562" s="409"/>
      <c r="AK562" s="409"/>
      <c r="AL562" s="409"/>
      <c r="AM562" s="409"/>
      <c r="AN562" s="409"/>
      <c r="AO562" s="409"/>
      <c r="AP562" s="409"/>
    </row>
    <row r="563" spans="1:44">
      <c r="A563" s="482" t="s">
        <v>93</v>
      </c>
      <c r="B563" s="452"/>
      <c r="C563" s="480">
        <v>0</v>
      </c>
      <c r="D563" s="468">
        <f>'[7]Rate Design Work eff 9-15-17'!D562</f>
        <v>98</v>
      </c>
      <c r="E563" s="482"/>
      <c r="F563" s="492">
        <f>ROUND(D563*$C563,0)</f>
        <v>0</v>
      </c>
      <c r="G563" s="468">
        <f>'[7]Rate Design Work eff 9-15-17'!G562</f>
        <v>100</v>
      </c>
      <c r="H563" s="482"/>
      <c r="I563" s="492">
        <f>ROUND(G563*$C563,0)</f>
        <v>0</v>
      </c>
      <c r="J563" s="492"/>
      <c r="K563" s="468">
        <f>'[7]Rate Design Work eff 10-14-16'!K562</f>
        <v>98</v>
      </c>
      <c r="L563" s="482"/>
      <c r="M563" s="492">
        <f>'[7]Rate Design Work eff 10-14-16'!M562</f>
        <v>0</v>
      </c>
      <c r="N563" s="492"/>
      <c r="O563" s="468" t="str">
        <f>'[7]Rate Design Work eff 10-14-16'!O562</f>
        <v xml:space="preserve"> </v>
      </c>
      <c r="P563" s="482"/>
      <c r="Q563" s="492">
        <f>'[7]Rate Design Work eff 10-14-16'!Q562</f>
        <v>0</v>
      </c>
      <c r="R563" s="492"/>
      <c r="S563" s="468" t="str">
        <f>'[7]Rate Design Work eff 10-14-16'!S562</f>
        <v xml:space="preserve"> </v>
      </c>
      <c r="T563" s="482"/>
      <c r="U563" s="492">
        <f>'[7]Rate Design Work eff 10-14-16'!U562</f>
        <v>0</v>
      </c>
      <c r="V563" s="409"/>
      <c r="W563" s="410"/>
      <c r="X563" s="410"/>
      <c r="Y563" s="410"/>
      <c r="Z563" s="409"/>
      <c r="AA563" s="409"/>
      <c r="AB563" s="409"/>
      <c r="AC563" s="409"/>
      <c r="AD563" s="409"/>
      <c r="AE563" s="409"/>
      <c r="AF563" s="409"/>
      <c r="AG563" s="409"/>
      <c r="AH563" s="409"/>
      <c r="AI563" s="409"/>
      <c r="AJ563" s="409"/>
      <c r="AK563" s="409"/>
      <c r="AL563" s="409"/>
      <c r="AM563" s="409"/>
      <c r="AN563" s="409"/>
      <c r="AO563" s="409"/>
      <c r="AP563" s="409"/>
    </row>
    <row r="564" spans="1:44">
      <c r="A564" s="482" t="s">
        <v>94</v>
      </c>
      <c r="B564" s="452"/>
      <c r="C564" s="480">
        <v>0</v>
      </c>
      <c r="D564" s="468">
        <f>'[7]Rate Design Work eff 9-15-17'!D563</f>
        <v>195</v>
      </c>
      <c r="E564" s="484"/>
      <c r="F564" s="492">
        <f>ROUND(D564*$C564,0)</f>
        <v>0</v>
      </c>
      <c r="G564" s="468">
        <f>'[7]Rate Design Work eff 9-15-17'!G563</f>
        <v>200</v>
      </c>
      <c r="H564" s="484"/>
      <c r="I564" s="492">
        <f>ROUND(G564*$C564,0)</f>
        <v>0</v>
      </c>
      <c r="J564" s="492"/>
      <c r="K564" s="468">
        <f>'[7]Rate Design Work eff 10-14-16'!K563</f>
        <v>195</v>
      </c>
      <c r="L564" s="484"/>
      <c r="M564" s="492">
        <f>'[7]Rate Design Work eff 10-14-16'!M563</f>
        <v>0</v>
      </c>
      <c r="N564" s="492"/>
      <c r="O564" s="468" t="str">
        <f>'[7]Rate Design Work eff 10-14-16'!O563</f>
        <v xml:space="preserve"> </v>
      </c>
      <c r="P564" s="484"/>
      <c r="Q564" s="492">
        <f>'[7]Rate Design Work eff 10-14-16'!Q563</f>
        <v>0</v>
      </c>
      <c r="R564" s="492"/>
      <c r="S564" s="468" t="str">
        <f>'[7]Rate Design Work eff 10-14-16'!S563</f>
        <v xml:space="preserve"> </v>
      </c>
      <c r="T564" s="484"/>
      <c r="U564" s="492">
        <f>'[7]Rate Design Work eff 10-14-16'!U563</f>
        <v>0</v>
      </c>
      <c r="V564" s="409"/>
      <c r="W564" s="410"/>
      <c r="X564" s="410"/>
      <c r="Y564" s="410"/>
      <c r="Z564" s="409"/>
      <c r="AA564" s="409"/>
      <c r="AB564" s="409"/>
      <c r="AC564" s="409"/>
      <c r="AD564" s="409"/>
      <c r="AE564" s="409"/>
      <c r="AF564" s="409"/>
      <c r="AG564" s="409"/>
      <c r="AH564" s="409"/>
      <c r="AI564" s="409"/>
      <c r="AJ564" s="409"/>
      <c r="AK564" s="409"/>
      <c r="AL564" s="409"/>
      <c r="AM564" s="409"/>
      <c r="AN564" s="409"/>
      <c r="AO564" s="409"/>
      <c r="AP564" s="409"/>
    </row>
    <row r="565" spans="1:44">
      <c r="A565" s="482" t="s">
        <v>60</v>
      </c>
      <c r="B565" s="452"/>
      <c r="C565" s="480">
        <f>SUM(C562:C564)</f>
        <v>0</v>
      </c>
      <c r="D565" s="468"/>
      <c r="E565" s="482"/>
      <c r="F565" s="492"/>
      <c r="G565" s="468"/>
      <c r="H565" s="482"/>
      <c r="I565" s="492"/>
      <c r="J565" s="492"/>
      <c r="K565" s="468"/>
      <c r="L565" s="482"/>
      <c r="M565" s="492"/>
      <c r="N565" s="492"/>
      <c r="O565" s="468"/>
      <c r="P565" s="482"/>
      <c r="Q565" s="492"/>
      <c r="R565" s="492"/>
      <c r="S565" s="468"/>
      <c r="T565" s="482"/>
      <c r="U565" s="492"/>
      <c r="V565" s="409"/>
      <c r="W565" s="410"/>
      <c r="X565" s="410"/>
      <c r="Y565" s="410"/>
      <c r="Z565" s="409"/>
      <c r="AA565" s="409"/>
      <c r="AB565" s="409"/>
      <c r="AC565" s="409"/>
      <c r="AD565" s="409"/>
      <c r="AE565" s="409"/>
      <c r="AF565" s="409"/>
      <c r="AG565" s="409"/>
      <c r="AH565" s="409"/>
      <c r="AI565" s="409"/>
      <c r="AJ565" s="409"/>
      <c r="AK565" s="409"/>
      <c r="AL565" s="409"/>
      <c r="AM565" s="409"/>
      <c r="AN565" s="409"/>
      <c r="AO565" s="409"/>
      <c r="AP565" s="409"/>
    </row>
    <row r="566" spans="1:44">
      <c r="A566" s="482" t="s">
        <v>93</v>
      </c>
      <c r="B566" s="452"/>
      <c r="C566" s="480">
        <v>0</v>
      </c>
      <c r="D566" s="468">
        <f>'[7]Rate Design Work eff 9-15-17'!D565</f>
        <v>1.79</v>
      </c>
      <c r="E566" s="482" t="s">
        <v>14</v>
      </c>
      <c r="F566" s="492">
        <f>ROUND(D566*$C566,0)</f>
        <v>0</v>
      </c>
      <c r="G566" s="468">
        <f>'[7]Rate Design Work eff 9-15-17'!G565</f>
        <v>1.83</v>
      </c>
      <c r="H566" s="482" t="s">
        <v>14</v>
      </c>
      <c r="I566" s="492">
        <f>ROUND(G566*$C566,0)</f>
        <v>0</v>
      </c>
      <c r="J566" s="492"/>
      <c r="K566" s="468">
        <f>'[7]Rate Design Work eff 10-14-16'!K565</f>
        <v>1.79</v>
      </c>
      <c r="L566" s="482" t="s">
        <v>14</v>
      </c>
      <c r="M566" s="492">
        <f>'[7]Rate Design Work eff 10-14-16'!M565</f>
        <v>0</v>
      </c>
      <c r="N566" s="492"/>
      <c r="O566" s="468" t="str">
        <f>'[7]Rate Design Work eff 10-14-16'!O565</f>
        <v xml:space="preserve"> </v>
      </c>
      <c r="P566" s="482" t="s">
        <v>14</v>
      </c>
      <c r="Q566" s="492">
        <f>'[7]Rate Design Work eff 10-14-16'!Q565</f>
        <v>0</v>
      </c>
      <c r="R566" s="492"/>
      <c r="S566" s="468" t="str">
        <f>'[7]Rate Design Work eff 10-14-16'!S565</f>
        <v xml:space="preserve"> </v>
      </c>
      <c r="T566" s="482" t="s">
        <v>14</v>
      </c>
      <c r="U566" s="492">
        <f>'[7]Rate Design Work eff 10-14-16'!U565</f>
        <v>0</v>
      </c>
      <c r="V566" s="409"/>
      <c r="W566" s="410"/>
      <c r="X566" s="410"/>
      <c r="Y566" s="410"/>
      <c r="Z566" s="409"/>
      <c r="AA566" s="409"/>
      <c r="AB566" s="409"/>
      <c r="AC566" s="409"/>
      <c r="AD566" s="409"/>
      <c r="AE566" s="409"/>
      <c r="AF566" s="409"/>
      <c r="AG566" s="409"/>
      <c r="AH566" s="409"/>
      <c r="AI566" s="409"/>
      <c r="AJ566" s="409"/>
      <c r="AK566" s="409"/>
      <c r="AL566" s="409"/>
      <c r="AM566" s="409"/>
      <c r="AN566" s="409"/>
      <c r="AO566" s="409"/>
      <c r="AP566" s="409"/>
    </row>
    <row r="567" spans="1:44">
      <c r="A567" s="482" t="s">
        <v>94</v>
      </c>
      <c r="B567" s="452"/>
      <c r="C567" s="480">
        <v>0</v>
      </c>
      <c r="D567" s="468">
        <f>'[7]Rate Design Work eff 9-15-17'!D566</f>
        <v>1.46</v>
      </c>
      <c r="E567" s="482" t="s">
        <v>14</v>
      </c>
      <c r="F567" s="492">
        <f>ROUND(D567*$C567,0)</f>
        <v>0</v>
      </c>
      <c r="G567" s="468">
        <f>'[7]Rate Design Work eff 9-15-17'!G566</f>
        <v>1.5</v>
      </c>
      <c r="H567" s="482" t="s">
        <v>14</v>
      </c>
      <c r="I567" s="492">
        <f>ROUND(G567*$C567,0)</f>
        <v>0</v>
      </c>
      <c r="J567" s="492"/>
      <c r="K567" s="468">
        <f>'[7]Rate Design Work eff 10-14-16'!K566</f>
        <v>1.46</v>
      </c>
      <c r="L567" s="482" t="s">
        <v>14</v>
      </c>
      <c r="M567" s="492">
        <f>'[7]Rate Design Work eff 10-14-16'!M566</f>
        <v>0</v>
      </c>
      <c r="N567" s="492"/>
      <c r="O567" s="468" t="str">
        <f>'[7]Rate Design Work eff 10-14-16'!O566</f>
        <v xml:space="preserve"> </v>
      </c>
      <c r="P567" s="482" t="s">
        <v>14</v>
      </c>
      <c r="Q567" s="492">
        <f>'[7]Rate Design Work eff 10-14-16'!Q566</f>
        <v>0</v>
      </c>
      <c r="R567" s="492"/>
      <c r="S567" s="468" t="str">
        <f>'[7]Rate Design Work eff 10-14-16'!S566</f>
        <v xml:space="preserve"> </v>
      </c>
      <c r="T567" s="482" t="s">
        <v>14</v>
      </c>
      <c r="U567" s="492">
        <f>'[7]Rate Design Work eff 10-14-16'!U566</f>
        <v>0</v>
      </c>
      <c r="V567" s="409"/>
      <c r="W567" s="410"/>
      <c r="X567" s="410"/>
      <c r="Y567" s="410"/>
      <c r="Z567" s="409"/>
      <c r="AA567" s="409"/>
      <c r="AB567" s="409"/>
      <c r="AC567" s="409"/>
      <c r="AD567" s="409"/>
      <c r="AE567" s="409"/>
      <c r="AF567" s="409"/>
      <c r="AG567" s="409"/>
      <c r="AH567" s="409"/>
      <c r="AI567" s="409"/>
      <c r="AJ567" s="409"/>
      <c r="AK567" s="409"/>
      <c r="AL567" s="409"/>
      <c r="AM567" s="409"/>
      <c r="AN567" s="409"/>
      <c r="AO567" s="409"/>
      <c r="AP567" s="409"/>
    </row>
    <row r="568" spans="1:44">
      <c r="A568" s="439" t="s">
        <v>95</v>
      </c>
      <c r="B568" s="452"/>
      <c r="C568" s="480"/>
      <c r="D568" s="468"/>
      <c r="E568" s="482"/>
      <c r="F568" s="492"/>
      <c r="G568" s="468"/>
      <c r="H568" s="482"/>
      <c r="I568" s="492"/>
      <c r="J568" s="492"/>
      <c r="K568" s="468"/>
      <c r="L568" s="482"/>
      <c r="M568" s="492"/>
      <c r="N568" s="492"/>
      <c r="O568" s="468"/>
      <c r="P568" s="482"/>
      <c r="Q568" s="492"/>
      <c r="R568" s="492"/>
      <c r="S568" s="468"/>
      <c r="T568" s="482"/>
      <c r="U568" s="492"/>
      <c r="V568" s="409"/>
      <c r="W568" s="410"/>
      <c r="X568" s="410"/>
      <c r="Y568" s="410"/>
      <c r="Z568" s="409"/>
      <c r="AA568" s="409"/>
      <c r="AB568" s="409"/>
      <c r="AC568" s="409"/>
      <c r="AD568" s="409"/>
      <c r="AE568" s="409"/>
      <c r="AF568" s="409"/>
      <c r="AG568" s="409"/>
      <c r="AH568" s="409"/>
      <c r="AI568" s="409"/>
      <c r="AJ568" s="409"/>
      <c r="AK568" s="409"/>
      <c r="AL568" s="409"/>
      <c r="AM568" s="409"/>
      <c r="AN568" s="409"/>
      <c r="AO568" s="409"/>
      <c r="AP568" s="409"/>
    </row>
    <row r="569" spans="1:44">
      <c r="A569" s="439" t="s">
        <v>96</v>
      </c>
      <c r="B569" s="452"/>
      <c r="C569" s="480">
        <v>0</v>
      </c>
      <c r="D569" s="468">
        <f>'[7]Rate Design Work eff 9-15-17'!D568</f>
        <v>5.47</v>
      </c>
      <c r="E569" s="482"/>
      <c r="F569" s="492">
        <f>ROUND(D569*$C569,0)</f>
        <v>0</v>
      </c>
      <c r="G569" s="468">
        <f>'[7]Rate Design Work eff 9-15-17'!G568</f>
        <v>5.6</v>
      </c>
      <c r="H569" s="482"/>
      <c r="I569" s="492">
        <f>ROUND(G569*$C569,0)</f>
        <v>0</v>
      </c>
      <c r="J569" s="492"/>
      <c r="K569" s="468" t="e">
        <f>'[7]Rate Design Work eff 10-14-16'!K568</f>
        <v>#REF!</v>
      </c>
      <c r="L569" s="482"/>
      <c r="M569" s="492" t="e">
        <f>'[7]Rate Design Work eff 10-14-16'!M568</f>
        <v>#REF!</v>
      </c>
      <c r="N569" s="492"/>
      <c r="O569" s="468">
        <f>'[7]Rate Design Work eff 10-14-16'!O568</f>
        <v>0</v>
      </c>
      <c r="P569" s="482"/>
      <c r="Q569" s="492">
        <f>'[7]Rate Design Work eff 10-14-16'!Q568</f>
        <v>0</v>
      </c>
      <c r="R569" s="492"/>
      <c r="S569" s="468">
        <f>'[7]Rate Design Work eff 10-14-16'!S568</f>
        <v>0</v>
      </c>
      <c r="T569" s="482"/>
      <c r="U569" s="492">
        <f>'[7]Rate Design Work eff 10-14-16'!U568</f>
        <v>0</v>
      </c>
      <c r="V569" s="409"/>
      <c r="W569" s="410"/>
      <c r="X569" s="410"/>
      <c r="Y569" s="410"/>
      <c r="Z569" s="409"/>
      <c r="AA569" s="409"/>
      <c r="AB569" s="409"/>
      <c r="AC569" s="409"/>
      <c r="AD569" s="409"/>
      <c r="AE569" s="409"/>
      <c r="AF569" s="409"/>
      <c r="AG569" s="409"/>
      <c r="AH569" s="409"/>
      <c r="AI569" s="409"/>
      <c r="AJ569" s="409"/>
      <c r="AK569" s="409"/>
      <c r="AL569" s="409"/>
      <c r="AM569" s="409"/>
      <c r="AN569" s="409"/>
      <c r="AO569" s="409"/>
      <c r="AP569" s="409"/>
    </row>
    <row r="570" spans="1:44">
      <c r="A570" s="482" t="s">
        <v>97</v>
      </c>
      <c r="B570" s="452"/>
      <c r="C570" s="480"/>
      <c r="D570" s="512"/>
      <c r="E570" s="492"/>
      <c r="F570" s="492"/>
      <c r="G570" s="512"/>
      <c r="H570" s="492"/>
      <c r="I570" s="492"/>
      <c r="J570" s="492"/>
      <c r="K570" s="512"/>
      <c r="L570" s="492"/>
      <c r="M570" s="492"/>
      <c r="N570" s="492"/>
      <c r="O570" s="512"/>
      <c r="P570" s="492"/>
      <c r="Q570" s="492"/>
      <c r="R570" s="492"/>
      <c r="S570" s="512"/>
      <c r="T570" s="492"/>
      <c r="U570" s="492"/>
      <c r="V570" s="409"/>
      <c r="W570" s="410"/>
      <c r="X570" s="410"/>
      <c r="Y570" s="410"/>
      <c r="Z570" s="409"/>
      <c r="AA570" s="409"/>
      <c r="AB570" s="409"/>
      <c r="AC570" s="409"/>
      <c r="AD570" s="409"/>
      <c r="AE570" s="409"/>
      <c r="AF570" s="409"/>
      <c r="AG570" s="409"/>
      <c r="AH570" s="409"/>
      <c r="AI570" s="409"/>
      <c r="AJ570" s="409"/>
      <c r="AK570" s="409"/>
      <c r="AL570" s="409"/>
      <c r="AM570" s="409"/>
      <c r="AN570" s="409"/>
      <c r="AO570" s="409"/>
      <c r="AP570" s="409"/>
    </row>
    <row r="571" spans="1:44">
      <c r="A571" s="482" t="s">
        <v>98</v>
      </c>
      <c r="B571" s="452"/>
      <c r="C571" s="480">
        <v>0</v>
      </c>
      <c r="D571" s="493">
        <f>'[7]Rate Design Work eff 9-15-17'!D570</f>
        <v>5.7730000000000006</v>
      </c>
      <c r="E571" s="492" t="s">
        <v>15</v>
      </c>
      <c r="F571" s="492">
        <f>ROUND($C571*D571/100,0)</f>
        <v>0</v>
      </c>
      <c r="G571" s="493">
        <f>'[7]Rate Design Work eff 9-15-17'!G570</f>
        <v>5.9119999999999999</v>
      </c>
      <c r="H571" s="492" t="s">
        <v>15</v>
      </c>
      <c r="I571" s="492">
        <f>ROUND($C571*G571/100,0)</f>
        <v>0</v>
      </c>
      <c r="J571" s="492"/>
      <c r="K571" s="493" t="str">
        <f>'[7]Rate Design Work eff 10-14-16'!K570</f>
        <v xml:space="preserve"> </v>
      </c>
      <c r="L571" s="492" t="s">
        <v>15</v>
      </c>
      <c r="M571" s="492">
        <f>'[7]Rate Design Work eff 10-14-16'!M570</f>
        <v>0</v>
      </c>
      <c r="N571" s="492"/>
      <c r="O571" s="493" t="e">
        <f>'[7]Rate Design Work eff 10-14-16'!O570</f>
        <v>#REF!</v>
      </c>
      <c r="P571" s="492" t="s">
        <v>15</v>
      </c>
      <c r="Q571" s="492" t="e">
        <f>'[7]Rate Design Work eff 10-14-16'!Q570</f>
        <v>#REF!</v>
      </c>
      <c r="R571" s="492"/>
      <c r="S571" s="493" t="e">
        <f>'[7]Rate Design Work eff 10-14-16'!S570</f>
        <v>#REF!</v>
      </c>
      <c r="T571" s="492" t="s">
        <v>15</v>
      </c>
      <c r="U571" s="492" t="e">
        <f>'[7]Rate Design Work eff 10-14-16'!U570</f>
        <v>#REF!</v>
      </c>
      <c r="V571" s="409"/>
      <c r="W571" s="410"/>
      <c r="X571" s="410"/>
      <c r="Y571" s="410"/>
      <c r="Z571" s="409"/>
      <c r="AA571" s="409"/>
      <c r="AB571" s="409"/>
      <c r="AC571" s="409"/>
      <c r="AD571" s="409"/>
      <c r="AE571" s="409"/>
      <c r="AF571" s="409"/>
      <c r="AG571" s="409"/>
      <c r="AH571" s="409"/>
      <c r="AI571" s="409"/>
      <c r="AJ571" s="409"/>
      <c r="AK571" s="409"/>
      <c r="AL571" s="409"/>
      <c r="AM571" s="409"/>
      <c r="AN571" s="409"/>
      <c r="AO571" s="409"/>
      <c r="AP571" s="409"/>
    </row>
    <row r="572" spans="1:44">
      <c r="A572" s="482" t="s">
        <v>64</v>
      </c>
      <c r="B572" s="452"/>
      <c r="C572" s="480">
        <v>0</v>
      </c>
      <c r="D572" s="493">
        <f>'[7]Rate Design Work eff 9-15-17'!D571</f>
        <v>5.2879999999999994</v>
      </c>
      <c r="E572" s="492" t="s">
        <v>15</v>
      </c>
      <c r="F572" s="492">
        <f>ROUND($C572*D572/100,0)</f>
        <v>0</v>
      </c>
      <c r="G572" s="493">
        <f>'[7]Rate Design Work eff 9-15-17'!G571</f>
        <v>5.41</v>
      </c>
      <c r="H572" s="492" t="s">
        <v>15</v>
      </c>
      <c r="I572" s="492">
        <f>ROUND($C572*G572/100,0)</f>
        <v>0</v>
      </c>
      <c r="J572" s="492"/>
      <c r="K572" s="493" t="str">
        <f>'[7]Rate Design Work eff 10-14-16'!K571</f>
        <v xml:space="preserve"> </v>
      </c>
      <c r="L572" s="492" t="s">
        <v>15</v>
      </c>
      <c r="M572" s="492">
        <f>'[7]Rate Design Work eff 10-14-16'!M571</f>
        <v>0</v>
      </c>
      <c r="N572" s="492"/>
      <c r="O572" s="493" t="e">
        <f>'[7]Rate Design Work eff 10-14-16'!O571</f>
        <v>#REF!</v>
      </c>
      <c r="P572" s="492" t="s">
        <v>15</v>
      </c>
      <c r="Q572" s="492" t="e">
        <f>'[7]Rate Design Work eff 10-14-16'!Q571</f>
        <v>#REF!</v>
      </c>
      <c r="R572" s="492"/>
      <c r="S572" s="493" t="e">
        <f>'[7]Rate Design Work eff 10-14-16'!S571</f>
        <v>#REF!</v>
      </c>
      <c r="T572" s="492" t="s">
        <v>15</v>
      </c>
      <c r="U572" s="492" t="e">
        <f>'[7]Rate Design Work eff 10-14-16'!U571</f>
        <v>#REF!</v>
      </c>
      <c r="V572" s="409"/>
      <c r="W572" s="410"/>
      <c r="X572" s="410"/>
      <c r="Y572" s="410"/>
      <c r="Z572" s="409"/>
      <c r="AA572" s="409"/>
      <c r="AB572" s="409"/>
      <c r="AC572" s="409"/>
      <c r="AD572" s="409"/>
      <c r="AE572" s="409"/>
      <c r="AF572" s="409"/>
      <c r="AG572" s="409"/>
      <c r="AH572" s="409"/>
      <c r="AI572" s="409"/>
      <c r="AJ572" s="409"/>
      <c r="AK572" s="409"/>
      <c r="AL572" s="409"/>
      <c r="AM572" s="409"/>
      <c r="AN572" s="409"/>
      <c r="AO572" s="409"/>
      <c r="AP572" s="409"/>
    </row>
    <row r="573" spans="1:44">
      <c r="A573" s="482" t="s">
        <v>65</v>
      </c>
      <c r="B573" s="452"/>
      <c r="C573" s="480">
        <v>0</v>
      </c>
      <c r="D573" s="513">
        <f>'[7]Rate Design Work eff 9-15-17'!D572</f>
        <v>57</v>
      </c>
      <c r="E573" s="492" t="s">
        <v>15</v>
      </c>
      <c r="F573" s="492">
        <f>ROUND(D573*$C573/100,0)</f>
        <v>0</v>
      </c>
      <c r="G573" s="513">
        <f>'[7]Rate Design Work eff 9-15-17'!G572</f>
        <v>58</v>
      </c>
      <c r="H573" s="492" t="s">
        <v>15</v>
      </c>
      <c r="I573" s="492">
        <f>ROUND(G573*$C573,0)</f>
        <v>0</v>
      </c>
      <c r="J573" s="492"/>
      <c r="K573" s="513" t="str">
        <f>'[7]Rate Design Work eff 10-14-16'!K572</f>
        <v xml:space="preserve"> </v>
      </c>
      <c r="L573" s="492" t="s">
        <v>15</v>
      </c>
      <c r="M573" s="492">
        <f>'[7]Rate Design Work eff 10-14-16'!M572</f>
        <v>0</v>
      </c>
      <c r="N573" s="492"/>
      <c r="O573" s="513" t="e">
        <f>'[7]Rate Design Work eff 10-14-16'!O572</f>
        <v>#DIV/0!</v>
      </c>
      <c r="P573" s="492" t="s">
        <v>15</v>
      </c>
      <c r="Q573" s="492" t="e">
        <f>'[7]Rate Design Work eff 10-14-16'!Q572</f>
        <v>#DIV/0!</v>
      </c>
      <c r="R573" s="492"/>
      <c r="S573" s="513" t="e">
        <f>'[7]Rate Design Work eff 10-14-16'!S572</f>
        <v>#DIV/0!</v>
      </c>
      <c r="T573" s="492" t="s">
        <v>15</v>
      </c>
      <c r="U573" s="492" t="e">
        <f>'[7]Rate Design Work eff 10-14-16'!U572</f>
        <v>#DIV/0!</v>
      </c>
      <c r="V573" s="409"/>
      <c r="W573" s="410"/>
      <c r="X573" s="410"/>
      <c r="Y573" s="410"/>
      <c r="Z573" s="409"/>
      <c r="AA573" s="409"/>
      <c r="AB573" s="409"/>
      <c r="AC573" s="409"/>
      <c r="AD573" s="409"/>
      <c r="AE573" s="409"/>
      <c r="AF573" s="409"/>
      <c r="AG573" s="409"/>
      <c r="AH573" s="409"/>
      <c r="AI573" s="409"/>
      <c r="AJ573" s="409"/>
      <c r="AK573" s="409"/>
      <c r="AL573" s="409"/>
      <c r="AM573" s="409"/>
      <c r="AN573" s="409"/>
      <c r="AO573" s="409"/>
      <c r="AP573" s="409"/>
    </row>
    <row r="574" spans="1:44">
      <c r="A574" s="482" t="s">
        <v>99</v>
      </c>
      <c r="B574" s="452"/>
      <c r="C574" s="480">
        <v>0</v>
      </c>
      <c r="D574" s="152">
        <f>'[7]Rate Design Work eff 9-15-17'!D573</f>
        <v>0.06</v>
      </c>
      <c r="E574" s="492" t="s">
        <v>15</v>
      </c>
      <c r="F574" s="492">
        <f>ROUND($C574*D574/100,0)</f>
        <v>0</v>
      </c>
      <c r="G574" s="494">
        <f>'[7]Rate Design Work eff 9-15-17'!G573</f>
        <v>0.06</v>
      </c>
      <c r="H574" s="492" t="s">
        <v>15</v>
      </c>
      <c r="I574" s="492">
        <f>ROUND($C574*G574/100,0)</f>
        <v>0</v>
      </c>
      <c r="J574" s="492"/>
      <c r="K574" s="494" t="str">
        <f>'[7]Rate Design Work eff 10-14-16'!K573</f>
        <v xml:space="preserve"> </v>
      </c>
      <c r="L574" s="492" t="s">
        <v>15</v>
      </c>
      <c r="M574" s="492">
        <f>'[7]Rate Design Work eff 10-14-16'!M573</f>
        <v>0</v>
      </c>
      <c r="N574" s="492"/>
      <c r="O574" s="494" t="e">
        <f>'[7]Rate Design Work eff 10-14-16'!O573</f>
        <v>#DIV/0!</v>
      </c>
      <c r="P574" s="492" t="s">
        <v>15</v>
      </c>
      <c r="Q574" s="492" t="e">
        <f>'[7]Rate Design Work eff 10-14-16'!Q573</f>
        <v>#DIV/0!</v>
      </c>
      <c r="R574" s="492"/>
      <c r="S574" s="494" t="e">
        <f>'[7]Rate Design Work eff 10-14-16'!S573</f>
        <v>#DIV/0!</v>
      </c>
      <c r="T574" s="492" t="s">
        <v>15</v>
      </c>
      <c r="U574" s="492" t="e">
        <f>'[7]Rate Design Work eff 10-14-16'!U573</f>
        <v>#DIV/0!</v>
      </c>
      <c r="V574" s="409"/>
      <c r="W574" s="410"/>
      <c r="X574" s="410"/>
      <c r="Y574" s="410"/>
      <c r="Z574" s="409"/>
      <c r="AA574" s="409"/>
      <c r="AB574" s="409"/>
      <c r="AC574" s="409"/>
      <c r="AD574" s="409"/>
      <c r="AE574" s="409"/>
      <c r="AF574" s="409"/>
      <c r="AG574" s="409"/>
      <c r="AH574" s="409"/>
      <c r="AI574" s="409"/>
      <c r="AJ574" s="409"/>
      <c r="AK574" s="409"/>
      <c r="AL574" s="409"/>
      <c r="AM574" s="409"/>
      <c r="AN574" s="409"/>
      <c r="AO574" s="409"/>
      <c r="AP574" s="409"/>
    </row>
    <row r="575" spans="1:44" s="26" customFormat="1" hidden="1">
      <c r="A575" s="25" t="s">
        <v>100</v>
      </c>
      <c r="C575" s="27">
        <f>C571+C572</f>
        <v>0</v>
      </c>
      <c r="D575" s="24">
        <f>'[7]Rate Design Work eff 9-15-17'!D574</f>
        <v>0</v>
      </c>
      <c r="E575" s="28"/>
      <c r="F575" s="29"/>
      <c r="G575" s="493">
        <f>'[7]Rate Design Work eff 9-15-17'!G574</f>
        <v>0</v>
      </c>
      <c r="H575" s="153" t="s">
        <v>15</v>
      </c>
      <c r="I575" s="153">
        <f t="shared" ref="I575:I576" si="123">ROUND($C575*G575/100,0)</f>
        <v>0</v>
      </c>
      <c r="J575" s="153"/>
      <c r="K575" s="493" t="str">
        <f>'[7]Rate Design Work eff 10-14-16'!K574</f>
        <v xml:space="preserve"> </v>
      </c>
      <c r="L575" s="153" t="s">
        <v>15</v>
      </c>
      <c r="M575" s="492">
        <f>'[7]Rate Design Work eff 10-14-16'!M574</f>
        <v>0</v>
      </c>
      <c r="N575" s="153"/>
      <c r="O575" s="493" t="str">
        <f>'[7]Rate Design Work eff 10-14-16'!O574</f>
        <v xml:space="preserve"> </v>
      </c>
      <c r="P575" s="153" t="s">
        <v>15</v>
      </c>
      <c r="Q575" s="492">
        <f>'[7]Rate Design Work eff 10-14-16'!Q574</f>
        <v>0</v>
      </c>
      <c r="R575" s="153"/>
      <c r="S575" s="493">
        <f>'[7]Rate Design Work eff 10-14-16'!S574</f>
        <v>0</v>
      </c>
      <c r="T575" s="153" t="s">
        <v>15</v>
      </c>
      <c r="U575" s="492">
        <f>'[7]Rate Design Work eff 10-14-16'!U574</f>
        <v>0</v>
      </c>
      <c r="W575" s="22"/>
      <c r="Z575" s="33"/>
      <c r="AA575" s="33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R575" s="32"/>
    </row>
    <row r="576" spans="1:44" s="26" customFormat="1" hidden="1">
      <c r="A576" s="25" t="s">
        <v>101</v>
      </c>
      <c r="C576" s="27">
        <f>C572+C573</f>
        <v>0</v>
      </c>
      <c r="D576" s="24">
        <f>'[7]Rate Design Work eff 9-15-17'!D575</f>
        <v>0</v>
      </c>
      <c r="E576" s="28"/>
      <c r="F576" s="29"/>
      <c r="G576" s="493">
        <f>'[7]Rate Design Work eff 9-15-17'!G575</f>
        <v>0</v>
      </c>
      <c r="H576" s="28"/>
      <c r="I576" s="153">
        <f t="shared" si="123"/>
        <v>0</v>
      </c>
      <c r="J576" s="153"/>
      <c r="K576" s="493" t="str">
        <f>'[7]Rate Design Work eff 10-14-16'!K575</f>
        <v xml:space="preserve"> </v>
      </c>
      <c r="L576" s="28"/>
      <c r="M576" s="492">
        <f>'[7]Rate Design Work eff 10-14-16'!M575</f>
        <v>0</v>
      </c>
      <c r="N576" s="153"/>
      <c r="O576" s="493" t="str">
        <f>'[7]Rate Design Work eff 10-14-16'!O575</f>
        <v xml:space="preserve"> </v>
      </c>
      <c r="P576" s="28"/>
      <c r="Q576" s="492">
        <f>'[7]Rate Design Work eff 10-14-16'!Q575</f>
        <v>0</v>
      </c>
      <c r="R576" s="153"/>
      <c r="S576" s="493">
        <f>'[7]Rate Design Work eff 10-14-16'!S575</f>
        <v>0</v>
      </c>
      <c r="T576" s="28"/>
      <c r="U576" s="492">
        <f>'[7]Rate Design Work eff 10-14-16'!U575</f>
        <v>0</v>
      </c>
      <c r="W576" s="22"/>
      <c r="Z576" s="33"/>
      <c r="AA576" s="33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R576" s="32"/>
    </row>
    <row r="577" spans="1:42">
      <c r="A577" s="514" t="s">
        <v>72</v>
      </c>
      <c r="B577" s="452" t="s">
        <v>14</v>
      </c>
      <c r="C577" s="480"/>
      <c r="D577" s="490">
        <f>'[7]Rate Design Work eff 9-15-17'!D576</f>
        <v>-0.01</v>
      </c>
      <c r="E577" s="515"/>
      <c r="F577" s="515"/>
      <c r="G577" s="490">
        <v>-0.01</v>
      </c>
      <c r="H577" s="515"/>
      <c r="I577" s="428"/>
      <c r="J577" s="428"/>
      <c r="K577" s="490">
        <v>-0.01</v>
      </c>
      <c r="L577" s="515"/>
      <c r="M577" s="428"/>
      <c r="N577" s="428"/>
      <c r="O577" s="490">
        <v>-0.01</v>
      </c>
      <c r="P577" s="515"/>
      <c r="Q577" s="428"/>
      <c r="R577" s="428"/>
      <c r="S577" s="490">
        <v>-0.01</v>
      </c>
      <c r="T577" s="515"/>
      <c r="U577" s="428"/>
      <c r="V577" s="409"/>
      <c r="W577" s="410"/>
      <c r="X577" s="410"/>
      <c r="Y577" s="410"/>
      <c r="Z577" s="409"/>
      <c r="AA577" s="409"/>
      <c r="AB577" s="409"/>
      <c r="AC577" s="409"/>
      <c r="AD577" s="409"/>
      <c r="AE577" s="409"/>
      <c r="AF577" s="409"/>
      <c r="AG577" s="409"/>
      <c r="AH577" s="409"/>
      <c r="AI577" s="409"/>
      <c r="AJ577" s="409"/>
      <c r="AK577" s="409"/>
      <c r="AL577" s="409"/>
      <c r="AM577" s="409"/>
      <c r="AN577" s="409"/>
      <c r="AO577" s="409"/>
      <c r="AP577" s="409"/>
    </row>
    <row r="578" spans="1:42">
      <c r="A578" s="482" t="s">
        <v>92</v>
      </c>
      <c r="B578" s="452"/>
      <c r="C578" s="480">
        <v>0</v>
      </c>
      <c r="D578" s="468">
        <f>'[7]Rate Design Work eff 9-15-17'!D577</f>
        <v>264</v>
      </c>
      <c r="E578" s="482"/>
      <c r="F578" s="492">
        <f t="shared" ref="F578:F583" si="124">ROUND(D578*$C578*$D$577,0)</f>
        <v>0</v>
      </c>
      <c r="G578" s="468">
        <f>G562</f>
        <v>268</v>
      </c>
      <c r="H578" s="482"/>
      <c r="I578" s="492">
        <f t="shared" ref="I578:I583" si="125">ROUND(G578*$C578*$G$577,0)</f>
        <v>0</v>
      </c>
      <c r="J578" s="492"/>
      <c r="K578" s="468">
        <f>K562</f>
        <v>264</v>
      </c>
      <c r="L578" s="482"/>
      <c r="M578" s="492" t="e">
        <f>'[7]Rate Design Work eff 10-14-16'!M577</f>
        <v>#REF!</v>
      </c>
      <c r="N578" s="492"/>
      <c r="O578" s="468" t="str">
        <f>O562</f>
        <v xml:space="preserve"> </v>
      </c>
      <c r="P578" s="482"/>
      <c r="Q578" s="492" t="e">
        <f>'[7]Rate Design Work eff 10-14-16'!Q577</f>
        <v>#REF!</v>
      </c>
      <c r="R578" s="492"/>
      <c r="S578" s="468" t="str">
        <f>S562</f>
        <v xml:space="preserve"> </v>
      </c>
      <c r="T578" s="482"/>
      <c r="U578" s="492" t="e">
        <f>'[7]Rate Design Work eff 10-14-16'!U577</f>
        <v>#REF!</v>
      </c>
      <c r="V578" s="409"/>
      <c r="W578" s="410"/>
      <c r="X578" s="410"/>
      <c r="Y578" s="410"/>
      <c r="Z578" s="409"/>
      <c r="AA578" s="409"/>
      <c r="AB578" s="409"/>
      <c r="AC578" s="409"/>
      <c r="AD578" s="409"/>
      <c r="AE578" s="409"/>
      <c r="AF578" s="409"/>
      <c r="AG578" s="409"/>
      <c r="AH578" s="409"/>
      <c r="AI578" s="409"/>
      <c r="AJ578" s="409"/>
      <c r="AK578" s="409"/>
      <c r="AL578" s="409"/>
      <c r="AM578" s="409"/>
      <c r="AN578" s="409"/>
      <c r="AO578" s="409"/>
      <c r="AP578" s="409"/>
    </row>
    <row r="579" spans="1:42">
      <c r="A579" s="482" t="s">
        <v>93</v>
      </c>
      <c r="B579" s="452"/>
      <c r="C579" s="480">
        <v>0</v>
      </c>
      <c r="D579" s="468">
        <f>'[7]Rate Design Work eff 9-15-17'!D578</f>
        <v>98</v>
      </c>
      <c r="E579" s="482"/>
      <c r="F579" s="492">
        <f t="shared" si="124"/>
        <v>0</v>
      </c>
      <c r="G579" s="468">
        <f>G563</f>
        <v>100</v>
      </c>
      <c r="H579" s="482"/>
      <c r="I579" s="492">
        <f t="shared" si="125"/>
        <v>0</v>
      </c>
      <c r="J579" s="492"/>
      <c r="K579" s="468">
        <f>K563</f>
        <v>98</v>
      </c>
      <c r="L579" s="482"/>
      <c r="M579" s="492" t="e">
        <f>'[7]Rate Design Work eff 10-14-16'!M578</f>
        <v>#REF!</v>
      </c>
      <c r="N579" s="492"/>
      <c r="O579" s="468" t="str">
        <f>O563</f>
        <v xml:space="preserve"> </v>
      </c>
      <c r="P579" s="482"/>
      <c r="Q579" s="492" t="e">
        <f>'[7]Rate Design Work eff 10-14-16'!Q578</f>
        <v>#REF!</v>
      </c>
      <c r="R579" s="492"/>
      <c r="S579" s="468" t="str">
        <f>S563</f>
        <v xml:space="preserve"> </v>
      </c>
      <c r="T579" s="482"/>
      <c r="U579" s="492" t="e">
        <f>'[7]Rate Design Work eff 10-14-16'!U578</f>
        <v>#REF!</v>
      </c>
      <c r="V579" s="409"/>
      <c r="W579" s="410"/>
      <c r="X579" s="410"/>
      <c r="Y579" s="410"/>
      <c r="Z579" s="409"/>
      <c r="AA579" s="409"/>
      <c r="AB579" s="409"/>
      <c r="AC579" s="409"/>
      <c r="AD579" s="409"/>
      <c r="AE579" s="409"/>
      <c r="AF579" s="409"/>
      <c r="AG579" s="409"/>
      <c r="AH579" s="409"/>
      <c r="AI579" s="409"/>
      <c r="AJ579" s="409"/>
      <c r="AK579" s="409"/>
      <c r="AL579" s="409"/>
      <c r="AM579" s="409"/>
      <c r="AN579" s="409"/>
      <c r="AO579" s="409"/>
      <c r="AP579" s="409"/>
    </row>
    <row r="580" spans="1:42">
      <c r="A580" s="482" t="s">
        <v>94</v>
      </c>
      <c r="B580" s="452"/>
      <c r="C580" s="480">
        <v>0</v>
      </c>
      <c r="D580" s="468">
        <f>'[7]Rate Design Work eff 9-15-17'!D579</f>
        <v>195</v>
      </c>
      <c r="E580" s="484"/>
      <c r="F580" s="492">
        <f t="shared" si="124"/>
        <v>0</v>
      </c>
      <c r="G580" s="468">
        <f>G564</f>
        <v>200</v>
      </c>
      <c r="H580" s="484"/>
      <c r="I580" s="492">
        <f t="shared" si="125"/>
        <v>0</v>
      </c>
      <c r="J580" s="492"/>
      <c r="K580" s="468">
        <f>K564</f>
        <v>195</v>
      </c>
      <c r="L580" s="484"/>
      <c r="M580" s="492" t="e">
        <f>'[7]Rate Design Work eff 10-14-16'!M579</f>
        <v>#REF!</v>
      </c>
      <c r="N580" s="492"/>
      <c r="O580" s="468" t="str">
        <f>O564</f>
        <v xml:space="preserve"> </v>
      </c>
      <c r="P580" s="484"/>
      <c r="Q580" s="492" t="e">
        <f>'[7]Rate Design Work eff 10-14-16'!Q579</f>
        <v>#REF!</v>
      </c>
      <c r="R580" s="492"/>
      <c r="S580" s="468" t="str">
        <f>S564</f>
        <v xml:space="preserve"> </v>
      </c>
      <c r="T580" s="484"/>
      <c r="U580" s="492" t="e">
        <f>'[7]Rate Design Work eff 10-14-16'!U579</f>
        <v>#REF!</v>
      </c>
      <c r="V580" s="409"/>
      <c r="W580" s="410"/>
      <c r="X580" s="410"/>
      <c r="Y580" s="410"/>
      <c r="Z580" s="409"/>
      <c r="AA580" s="409"/>
      <c r="AB580" s="409"/>
      <c r="AC580" s="409"/>
      <c r="AD580" s="409"/>
      <c r="AE580" s="409"/>
      <c r="AF580" s="409"/>
      <c r="AG580" s="409"/>
      <c r="AH580" s="409"/>
      <c r="AI580" s="409"/>
      <c r="AJ580" s="409"/>
      <c r="AK580" s="409"/>
      <c r="AL580" s="409"/>
      <c r="AM580" s="409"/>
      <c r="AN580" s="409"/>
      <c r="AO580" s="409"/>
      <c r="AP580" s="409"/>
    </row>
    <row r="581" spans="1:42">
      <c r="A581" s="482" t="s">
        <v>93</v>
      </c>
      <c r="B581" s="452"/>
      <c r="C581" s="480">
        <v>0</v>
      </c>
      <c r="D581" s="468">
        <f>'[7]Rate Design Work eff 9-15-17'!D580</f>
        <v>1.79</v>
      </c>
      <c r="E581" s="482" t="s">
        <v>14</v>
      </c>
      <c r="F581" s="492">
        <f t="shared" si="124"/>
        <v>0</v>
      </c>
      <c r="G581" s="468">
        <f>G566</f>
        <v>1.83</v>
      </c>
      <c r="H581" s="482" t="s">
        <v>14</v>
      </c>
      <c r="I581" s="492">
        <f t="shared" si="125"/>
        <v>0</v>
      </c>
      <c r="J581" s="492"/>
      <c r="K581" s="468">
        <f>K566</f>
        <v>1.79</v>
      </c>
      <c r="L581" s="482" t="s">
        <v>14</v>
      </c>
      <c r="M581" s="492" t="e">
        <f>'[7]Rate Design Work eff 10-14-16'!M580</f>
        <v>#REF!</v>
      </c>
      <c r="N581" s="492"/>
      <c r="O581" s="468" t="str">
        <f>O566</f>
        <v xml:space="preserve"> </v>
      </c>
      <c r="P581" s="482" t="s">
        <v>14</v>
      </c>
      <c r="Q581" s="492" t="e">
        <f>'[7]Rate Design Work eff 10-14-16'!Q580</f>
        <v>#REF!</v>
      </c>
      <c r="R581" s="492"/>
      <c r="S581" s="468" t="str">
        <f>S566</f>
        <v xml:space="preserve"> </v>
      </c>
      <c r="T581" s="482" t="s">
        <v>14</v>
      </c>
      <c r="U581" s="492" t="e">
        <f>'[7]Rate Design Work eff 10-14-16'!U580</f>
        <v>#REF!</v>
      </c>
      <c r="V581" s="409"/>
      <c r="W581" s="410"/>
      <c r="X581" s="410"/>
      <c r="Y581" s="410"/>
      <c r="Z581" s="409"/>
      <c r="AA581" s="409"/>
      <c r="AB581" s="409"/>
      <c r="AC581" s="409"/>
      <c r="AD581" s="409"/>
      <c r="AE581" s="409"/>
      <c r="AF581" s="409"/>
      <c r="AG581" s="409"/>
      <c r="AH581" s="409"/>
      <c r="AI581" s="409"/>
      <c r="AJ581" s="409"/>
      <c r="AK581" s="409"/>
      <c r="AL581" s="409"/>
      <c r="AM581" s="409"/>
      <c r="AN581" s="409"/>
      <c r="AO581" s="409"/>
      <c r="AP581" s="409"/>
    </row>
    <row r="582" spans="1:42">
      <c r="A582" s="482" t="s">
        <v>94</v>
      </c>
      <c r="B582" s="452"/>
      <c r="C582" s="480">
        <v>0</v>
      </c>
      <c r="D582" s="468">
        <f>'[7]Rate Design Work eff 9-15-17'!D581</f>
        <v>1.46</v>
      </c>
      <c r="E582" s="482" t="s">
        <v>14</v>
      </c>
      <c r="F582" s="492">
        <f t="shared" si="124"/>
        <v>0</v>
      </c>
      <c r="G582" s="468">
        <f>G567</f>
        <v>1.5</v>
      </c>
      <c r="H582" s="482" t="s">
        <v>14</v>
      </c>
      <c r="I582" s="492">
        <f t="shared" si="125"/>
        <v>0</v>
      </c>
      <c r="J582" s="492"/>
      <c r="K582" s="468">
        <f>K567</f>
        <v>1.46</v>
      </c>
      <c r="L582" s="482" t="s">
        <v>14</v>
      </c>
      <c r="M582" s="492" t="e">
        <f>'[7]Rate Design Work eff 10-14-16'!M581</f>
        <v>#REF!</v>
      </c>
      <c r="N582" s="492"/>
      <c r="O582" s="468" t="str">
        <f>O567</f>
        <v xml:space="preserve"> </v>
      </c>
      <c r="P582" s="482" t="s">
        <v>14</v>
      </c>
      <c r="Q582" s="492" t="e">
        <f>'[7]Rate Design Work eff 10-14-16'!Q581</f>
        <v>#REF!</v>
      </c>
      <c r="R582" s="492"/>
      <c r="S582" s="468" t="str">
        <f>S567</f>
        <v xml:space="preserve"> </v>
      </c>
      <c r="T582" s="482" t="s">
        <v>14</v>
      </c>
      <c r="U582" s="492" t="e">
        <f>'[7]Rate Design Work eff 10-14-16'!U581</f>
        <v>#REF!</v>
      </c>
      <c r="V582" s="409"/>
      <c r="W582" s="410"/>
      <c r="X582" s="410"/>
      <c r="Y582" s="410"/>
      <c r="Z582" s="409"/>
      <c r="AA582" s="409"/>
      <c r="AB582" s="409"/>
      <c r="AC582" s="409"/>
      <c r="AD582" s="409"/>
      <c r="AE582" s="409"/>
      <c r="AF582" s="409"/>
      <c r="AG582" s="409"/>
      <c r="AH582" s="409"/>
      <c r="AI582" s="409"/>
      <c r="AJ582" s="409"/>
      <c r="AK582" s="409"/>
      <c r="AL582" s="409"/>
      <c r="AM582" s="409"/>
      <c r="AN582" s="409"/>
      <c r="AO582" s="409"/>
      <c r="AP582" s="409"/>
    </row>
    <row r="583" spans="1:42">
      <c r="A583" s="439" t="s">
        <v>96</v>
      </c>
      <c r="B583" s="452"/>
      <c r="C583" s="480">
        <v>0</v>
      </c>
      <c r="D583" s="468">
        <f>'[7]Rate Design Work eff 9-15-17'!D582</f>
        <v>5.47</v>
      </c>
      <c r="E583" s="482"/>
      <c r="F583" s="492">
        <f t="shared" si="124"/>
        <v>0</v>
      </c>
      <c r="G583" s="468">
        <f>G569</f>
        <v>5.6</v>
      </c>
      <c r="H583" s="482"/>
      <c r="I583" s="492">
        <f t="shared" si="125"/>
        <v>0</v>
      </c>
      <c r="J583" s="492"/>
      <c r="K583" s="468" t="e">
        <f>K569</f>
        <v>#REF!</v>
      </c>
      <c r="L583" s="482"/>
      <c r="M583" s="492" t="e">
        <f>'[7]Rate Design Work eff 10-14-16'!M582</f>
        <v>#REF!</v>
      </c>
      <c r="N583" s="492"/>
      <c r="O583" s="468">
        <f>O569</f>
        <v>0</v>
      </c>
      <c r="P583" s="482"/>
      <c r="Q583" s="492" t="e">
        <f>'[7]Rate Design Work eff 10-14-16'!Q582</f>
        <v>#REF!</v>
      </c>
      <c r="R583" s="492"/>
      <c r="S583" s="468">
        <f>S569</f>
        <v>0</v>
      </c>
      <c r="T583" s="482"/>
      <c r="U583" s="492" t="e">
        <f>'[7]Rate Design Work eff 10-14-16'!U582</f>
        <v>#REF!</v>
      </c>
      <c r="V583" s="409"/>
      <c r="W583" s="410"/>
      <c r="X583" s="410"/>
      <c r="Y583" s="410"/>
      <c r="Z583" s="409"/>
      <c r="AA583" s="409"/>
      <c r="AB583" s="409"/>
      <c r="AC583" s="409"/>
      <c r="AD583" s="409"/>
      <c r="AE583" s="409"/>
      <c r="AF583" s="409"/>
      <c r="AG583" s="409"/>
      <c r="AH583" s="409"/>
      <c r="AI583" s="409"/>
      <c r="AJ583" s="409"/>
      <c r="AK583" s="409"/>
      <c r="AL583" s="409"/>
      <c r="AM583" s="409"/>
      <c r="AN583" s="409"/>
      <c r="AO583" s="409"/>
      <c r="AP583" s="409"/>
    </row>
    <row r="584" spans="1:42">
      <c r="A584" s="482" t="s">
        <v>98</v>
      </c>
      <c r="B584" s="452"/>
      <c r="C584" s="480">
        <v>0</v>
      </c>
      <c r="D584" s="491">
        <f>'[7]Rate Design Work eff 9-15-17'!D583</f>
        <v>0</v>
      </c>
      <c r="E584" s="492" t="s">
        <v>15</v>
      </c>
      <c r="F584" s="492">
        <f>ROUND(D584/100*$C584*D577,0)</f>
        <v>0</v>
      </c>
      <c r="G584" s="468">
        <f>G570</f>
        <v>0</v>
      </c>
      <c r="H584" s="492" t="s">
        <v>15</v>
      </c>
      <c r="I584" s="492">
        <f>ROUND(G584/100*$C584*G577,0)</f>
        <v>0</v>
      </c>
      <c r="J584" s="492"/>
      <c r="K584" s="468">
        <f>K570</f>
        <v>0</v>
      </c>
      <c r="L584" s="492" t="s">
        <v>15</v>
      </c>
      <c r="M584" s="492">
        <f>'[7]Rate Design Work eff 10-14-16'!M583</f>
        <v>0</v>
      </c>
      <c r="N584" s="492"/>
      <c r="O584" s="468">
        <f>O570</f>
        <v>0</v>
      </c>
      <c r="P584" s="492" t="s">
        <v>15</v>
      </c>
      <c r="Q584" s="492">
        <f>'[7]Rate Design Work eff 10-14-16'!Q583</f>
        <v>0</v>
      </c>
      <c r="R584" s="492"/>
      <c r="S584" s="468">
        <f>S570</f>
        <v>0</v>
      </c>
      <c r="T584" s="492" t="s">
        <v>15</v>
      </c>
      <c r="U584" s="492">
        <f>'[7]Rate Design Work eff 10-14-16'!U583</f>
        <v>0</v>
      </c>
      <c r="V584" s="409"/>
      <c r="W584" s="410"/>
      <c r="X584" s="410"/>
      <c r="Y584" s="410"/>
      <c r="Z584" s="409"/>
      <c r="AA584" s="409"/>
      <c r="AB584" s="409"/>
      <c r="AC584" s="409"/>
      <c r="AD584" s="409"/>
      <c r="AE584" s="409"/>
      <c r="AF584" s="409"/>
      <c r="AG584" s="409"/>
      <c r="AH584" s="409"/>
      <c r="AI584" s="409"/>
      <c r="AJ584" s="409"/>
      <c r="AK584" s="409"/>
      <c r="AL584" s="409"/>
      <c r="AM584" s="409"/>
      <c r="AN584" s="409"/>
      <c r="AO584" s="409"/>
      <c r="AP584" s="409"/>
    </row>
    <row r="585" spans="1:42">
      <c r="A585" s="482" t="s">
        <v>64</v>
      </c>
      <c r="B585" s="452"/>
      <c r="C585" s="480">
        <v>0</v>
      </c>
      <c r="D585" s="516">
        <f>'[7]Rate Design Work eff 9-15-17'!D584</f>
        <v>5.2879999999999994</v>
      </c>
      <c r="E585" s="492" t="s">
        <v>15</v>
      </c>
      <c r="F585" s="492">
        <f>ROUND(D585/100*$C585*D577,0)</f>
        <v>0</v>
      </c>
      <c r="G585" s="517">
        <f>G572</f>
        <v>5.41</v>
      </c>
      <c r="H585" s="492" t="s">
        <v>15</v>
      </c>
      <c r="I585" s="492">
        <f>ROUND(G585/100*$C585*G577,0)</f>
        <v>0</v>
      </c>
      <c r="J585" s="492"/>
      <c r="K585" s="517" t="str">
        <f>K572</f>
        <v xml:space="preserve"> </v>
      </c>
      <c r="L585" s="492" t="s">
        <v>15</v>
      </c>
      <c r="M585" s="492">
        <f>'[7]Rate Design Work eff 10-14-16'!M584</f>
        <v>0</v>
      </c>
      <c r="N585" s="492"/>
      <c r="O585" s="517" t="e">
        <f>O572</f>
        <v>#REF!</v>
      </c>
      <c r="P585" s="492" t="s">
        <v>15</v>
      </c>
      <c r="Q585" s="492" t="e">
        <f>'[7]Rate Design Work eff 10-14-16'!Q584</f>
        <v>#REF!</v>
      </c>
      <c r="R585" s="492"/>
      <c r="S585" s="517" t="e">
        <f>S572</f>
        <v>#REF!</v>
      </c>
      <c r="T585" s="492" t="s">
        <v>15</v>
      </c>
      <c r="U585" s="492" t="e">
        <f>'[7]Rate Design Work eff 10-14-16'!U584</f>
        <v>#REF!</v>
      </c>
      <c r="V585" s="409"/>
      <c r="W585" s="410"/>
      <c r="X585" s="410"/>
      <c r="Y585" s="410"/>
      <c r="Z585" s="409"/>
      <c r="AA585" s="409"/>
      <c r="AB585" s="409"/>
      <c r="AC585" s="409"/>
      <c r="AD585" s="409"/>
      <c r="AE585" s="409"/>
      <c r="AF585" s="409"/>
      <c r="AG585" s="409"/>
      <c r="AH585" s="409"/>
      <c r="AI585" s="409"/>
      <c r="AJ585" s="409"/>
      <c r="AK585" s="409"/>
      <c r="AL585" s="409"/>
      <c r="AM585" s="409"/>
      <c r="AN585" s="409"/>
      <c r="AO585" s="409"/>
      <c r="AP585" s="409"/>
    </row>
    <row r="586" spans="1:42">
      <c r="A586" s="439" t="s">
        <v>102</v>
      </c>
      <c r="B586" s="452"/>
      <c r="C586" s="480">
        <v>0</v>
      </c>
      <c r="D586" s="518">
        <f>'[7]Rate Design Work eff 9-15-17'!D585</f>
        <v>57</v>
      </c>
      <c r="E586" s="492" t="s">
        <v>15</v>
      </c>
      <c r="F586" s="492">
        <f>ROUND(D586*$C586*$D$577,0)</f>
        <v>0</v>
      </c>
      <c r="G586" s="519">
        <f>G573</f>
        <v>58</v>
      </c>
      <c r="H586" s="492" t="s">
        <v>15</v>
      </c>
      <c r="I586" s="492">
        <f>ROUND(G586*$C586*$G$577,0)</f>
        <v>0</v>
      </c>
      <c r="J586" s="492"/>
      <c r="K586" s="519" t="str">
        <f>K573</f>
        <v xml:space="preserve"> </v>
      </c>
      <c r="L586" s="492" t="s">
        <v>15</v>
      </c>
      <c r="M586" s="492" t="e">
        <f>'[7]Rate Design Work eff 10-14-16'!M585</f>
        <v>#REF!</v>
      </c>
      <c r="N586" s="492"/>
      <c r="O586" s="519" t="e">
        <f>O573</f>
        <v>#DIV/0!</v>
      </c>
      <c r="P586" s="492" t="s">
        <v>15</v>
      </c>
      <c r="Q586" s="492" t="e">
        <f>'[7]Rate Design Work eff 10-14-16'!Q585</f>
        <v>#DIV/0!</v>
      </c>
      <c r="R586" s="492"/>
      <c r="S586" s="519" t="e">
        <f>S573</f>
        <v>#DIV/0!</v>
      </c>
      <c r="T586" s="492" t="s">
        <v>15</v>
      </c>
      <c r="U586" s="492" t="e">
        <f>'[7]Rate Design Work eff 10-14-16'!U585</f>
        <v>#DIV/0!</v>
      </c>
      <c r="V586" s="409"/>
      <c r="W586" s="410"/>
      <c r="X586" s="410"/>
      <c r="Y586" s="410"/>
      <c r="Z586" s="409"/>
      <c r="AA586" s="409"/>
      <c r="AB586" s="409"/>
      <c r="AC586" s="409"/>
      <c r="AD586" s="409"/>
      <c r="AE586" s="409"/>
      <c r="AF586" s="409"/>
      <c r="AG586" s="409"/>
      <c r="AH586" s="409"/>
      <c r="AI586" s="409"/>
      <c r="AJ586" s="409"/>
      <c r="AK586" s="409"/>
      <c r="AL586" s="409"/>
      <c r="AM586" s="409"/>
      <c r="AN586" s="409"/>
      <c r="AO586" s="409"/>
      <c r="AP586" s="409"/>
    </row>
    <row r="587" spans="1:42">
      <c r="A587" s="439" t="s">
        <v>103</v>
      </c>
      <c r="B587" s="452"/>
      <c r="C587" s="480">
        <v>0</v>
      </c>
      <c r="D587" s="520">
        <f>'[7]Rate Design Work eff 9-15-17'!D586</f>
        <v>0.06</v>
      </c>
      <c r="E587" s="492" t="s">
        <v>15</v>
      </c>
      <c r="F587" s="492">
        <f>ROUND(D587/100*$C587*D577,0)</f>
        <v>0</v>
      </c>
      <c r="G587" s="152">
        <f>G574</f>
        <v>0.06</v>
      </c>
      <c r="H587" s="492" t="s">
        <v>15</v>
      </c>
      <c r="I587" s="492">
        <f>ROUND(G587/100*$C587*G577,0)</f>
        <v>0</v>
      </c>
      <c r="J587" s="492"/>
      <c r="K587" s="152" t="str">
        <f>K574</f>
        <v xml:space="preserve"> </v>
      </c>
      <c r="L587" s="492" t="s">
        <v>15</v>
      </c>
      <c r="M587" s="492">
        <f>'[7]Rate Design Work eff 10-14-16'!M586</f>
        <v>0</v>
      </c>
      <c r="N587" s="492"/>
      <c r="O587" s="152" t="e">
        <f>O574</f>
        <v>#DIV/0!</v>
      </c>
      <c r="P587" s="492" t="s">
        <v>15</v>
      </c>
      <c r="Q587" s="492" t="e">
        <f>'[7]Rate Design Work eff 10-14-16'!Q586</f>
        <v>#DIV/0!</v>
      </c>
      <c r="R587" s="492"/>
      <c r="S587" s="152" t="e">
        <f>S574</f>
        <v>#DIV/0!</v>
      </c>
      <c r="T587" s="492" t="s">
        <v>15</v>
      </c>
      <c r="U587" s="492" t="e">
        <f>'[7]Rate Design Work eff 10-14-16'!U586</f>
        <v>#DIV/0!</v>
      </c>
      <c r="V587" s="409"/>
      <c r="W587" s="410"/>
      <c r="X587" s="410"/>
      <c r="Y587" s="410"/>
      <c r="Z587" s="409"/>
      <c r="AA587" s="409"/>
      <c r="AB587" s="409"/>
      <c r="AC587" s="409"/>
      <c r="AD587" s="409"/>
      <c r="AE587" s="409"/>
      <c r="AF587" s="409"/>
      <c r="AG587" s="409"/>
      <c r="AH587" s="409"/>
      <c r="AI587" s="409"/>
      <c r="AJ587" s="409"/>
      <c r="AK587" s="409"/>
      <c r="AL587" s="409"/>
      <c r="AM587" s="409"/>
      <c r="AN587" s="409"/>
      <c r="AO587" s="409"/>
      <c r="AP587" s="409"/>
    </row>
    <row r="588" spans="1:42">
      <c r="A588" s="482" t="s">
        <v>104</v>
      </c>
      <c r="B588" s="452"/>
      <c r="C588" s="480">
        <v>0</v>
      </c>
      <c r="D588" s="509">
        <f>'[7]Rate Design Work eff 9-15-17'!D587</f>
        <v>60</v>
      </c>
      <c r="E588" s="521" t="s">
        <v>14</v>
      </c>
      <c r="F588" s="492">
        <f>ROUND(D588*$C588,0)</f>
        <v>0</v>
      </c>
      <c r="G588" s="509">
        <v>60</v>
      </c>
      <c r="H588" s="521" t="s">
        <v>14</v>
      </c>
      <c r="I588" s="492">
        <f>ROUND(G588*$C588,0)</f>
        <v>0</v>
      </c>
      <c r="J588" s="492"/>
      <c r="K588" s="509">
        <v>60</v>
      </c>
      <c r="L588" s="521" t="s">
        <v>14</v>
      </c>
      <c r="M588" s="492">
        <f>'[7]Rate Design Work eff 10-14-16'!M587</f>
        <v>0</v>
      </c>
      <c r="N588" s="492"/>
      <c r="O588" s="509">
        <v>60</v>
      </c>
      <c r="P588" s="521" t="s">
        <v>14</v>
      </c>
      <c r="Q588" s="492">
        <f>'[7]Rate Design Work eff 10-14-16'!Q587</f>
        <v>0</v>
      </c>
      <c r="R588" s="492"/>
      <c r="S588" s="509">
        <v>60</v>
      </c>
      <c r="T588" s="521" t="s">
        <v>14</v>
      </c>
      <c r="U588" s="492">
        <f>'[7]Rate Design Work eff 10-14-16'!U587</f>
        <v>0</v>
      </c>
      <c r="V588" s="409"/>
      <c r="W588" s="410"/>
      <c r="X588" s="410"/>
      <c r="Y588" s="410"/>
      <c r="Z588" s="409"/>
      <c r="AA588" s="409"/>
      <c r="AB588" s="409"/>
      <c r="AC588" s="409"/>
      <c r="AD588" s="409"/>
      <c r="AE588" s="409"/>
      <c r="AF588" s="409"/>
      <c r="AG588" s="409"/>
      <c r="AH588" s="409"/>
      <c r="AI588" s="409"/>
      <c r="AJ588" s="409"/>
      <c r="AK588" s="409"/>
      <c r="AL588" s="409"/>
      <c r="AM588" s="409"/>
      <c r="AN588" s="409"/>
      <c r="AO588" s="409"/>
      <c r="AP588" s="409"/>
    </row>
    <row r="589" spans="1:42">
      <c r="A589" s="482" t="s">
        <v>105</v>
      </c>
      <c r="B589" s="452"/>
      <c r="C589" s="480">
        <v>0</v>
      </c>
      <c r="D589" s="494">
        <f>'[7]Rate Design Work eff 9-15-17'!D588</f>
        <v>-30</v>
      </c>
      <c r="E589" s="492" t="s">
        <v>15</v>
      </c>
      <c r="F589" s="492">
        <f>ROUND(D589*$C589*$D$577,0)</f>
        <v>0</v>
      </c>
      <c r="G589" s="494">
        <v>-30</v>
      </c>
      <c r="H589" s="492" t="s">
        <v>15</v>
      </c>
      <c r="I589" s="492">
        <f>ROUND(G589*$C589*$G$577,0)</f>
        <v>0</v>
      </c>
      <c r="J589" s="492"/>
      <c r="K589" s="494">
        <v>-30</v>
      </c>
      <c r="L589" s="492" t="s">
        <v>15</v>
      </c>
      <c r="M589" s="492" t="e">
        <f>'[7]Rate Design Work eff 10-14-16'!M588</f>
        <v>#REF!</v>
      </c>
      <c r="N589" s="492"/>
      <c r="O589" s="494">
        <v>-30</v>
      </c>
      <c r="P589" s="492" t="s">
        <v>15</v>
      </c>
      <c r="Q589" s="492" t="e">
        <f>'[7]Rate Design Work eff 10-14-16'!Q588</f>
        <v>#REF!</v>
      </c>
      <c r="R589" s="492"/>
      <c r="S589" s="494">
        <v>-30</v>
      </c>
      <c r="T589" s="492" t="s">
        <v>15</v>
      </c>
      <c r="U589" s="492" t="e">
        <f>'[7]Rate Design Work eff 10-14-16'!U588</f>
        <v>#REF!</v>
      </c>
      <c r="V589" s="409"/>
      <c r="W589" s="410"/>
      <c r="X589" s="410"/>
      <c r="Y589" s="504" t="s">
        <v>14</v>
      </c>
      <c r="Z589" s="409"/>
      <c r="AA589" s="409"/>
      <c r="AB589" s="409"/>
      <c r="AC589" s="409"/>
      <c r="AD589" s="409"/>
      <c r="AE589" s="409"/>
      <c r="AF589" s="409"/>
      <c r="AG589" s="409"/>
      <c r="AH589" s="409"/>
      <c r="AI589" s="409"/>
      <c r="AJ589" s="409"/>
      <c r="AK589" s="409"/>
      <c r="AL589" s="409"/>
      <c r="AM589" s="409"/>
      <c r="AN589" s="409"/>
      <c r="AO589" s="409"/>
      <c r="AP589" s="409"/>
    </row>
    <row r="590" spans="1:42">
      <c r="A590" s="439" t="s">
        <v>106</v>
      </c>
      <c r="B590" s="452"/>
      <c r="C590" s="480">
        <v>0</v>
      </c>
      <c r="D590" s="491">
        <f>'[7]Rate Design Work eff 9-15-17'!D589</f>
        <v>2.7349999999999999</v>
      </c>
      <c r="E590" s="492"/>
      <c r="F590" s="492">
        <f>ROUND(D590*$C590*$D$577,0)</f>
        <v>0</v>
      </c>
      <c r="G590" s="468">
        <f>G583/2</f>
        <v>2.8</v>
      </c>
      <c r="H590" s="492"/>
      <c r="I590" s="492">
        <f>ROUND($C590*G590,0)</f>
        <v>0</v>
      </c>
      <c r="J590" s="492"/>
      <c r="K590" s="468" t="e">
        <f>K583/2</f>
        <v>#REF!</v>
      </c>
      <c r="L590" s="492"/>
      <c r="M590" s="492" t="e">
        <f>'[7]Rate Design Work eff 10-14-16'!M589</f>
        <v>#REF!</v>
      </c>
      <c r="N590" s="492"/>
      <c r="O590" s="468">
        <f>O583/2</f>
        <v>0</v>
      </c>
      <c r="P590" s="492"/>
      <c r="Q590" s="492">
        <f>'[7]Rate Design Work eff 10-14-16'!Q589</f>
        <v>0</v>
      </c>
      <c r="R590" s="492"/>
      <c r="S590" s="468">
        <f>S583/2</f>
        <v>0</v>
      </c>
      <c r="T590" s="492"/>
      <c r="U590" s="492">
        <f>'[7]Rate Design Work eff 10-14-16'!U589</f>
        <v>0</v>
      </c>
      <c r="V590" s="409"/>
      <c r="W590" s="410"/>
      <c r="X590" s="410"/>
      <c r="Y590" s="410"/>
      <c r="Z590" s="409"/>
      <c r="AA590" s="409"/>
      <c r="AB590" s="409"/>
      <c r="AC590" s="409"/>
      <c r="AD590" s="409"/>
      <c r="AE590" s="409"/>
      <c r="AF590" s="409"/>
      <c r="AG590" s="409"/>
      <c r="AH590" s="409"/>
      <c r="AI590" s="409"/>
      <c r="AJ590" s="409"/>
      <c r="AK590" s="409"/>
      <c r="AL590" s="409"/>
      <c r="AM590" s="409"/>
      <c r="AN590" s="409"/>
      <c r="AO590" s="409"/>
      <c r="AP590" s="409"/>
    </row>
    <row r="591" spans="1:42">
      <c r="A591" s="439" t="s">
        <v>107</v>
      </c>
      <c r="B591" s="452"/>
      <c r="C591" s="480">
        <v>0</v>
      </c>
      <c r="D591" s="491">
        <f>'[7]Rate Design Work eff 9-15-17'!D590</f>
        <v>21.88</v>
      </c>
      <c r="E591" s="492"/>
      <c r="F591" s="492">
        <f>ROUND($C591*D591/100,0)</f>
        <v>0</v>
      </c>
      <c r="G591" s="468">
        <f>G583*4</f>
        <v>22.4</v>
      </c>
      <c r="H591" s="492"/>
      <c r="I591" s="492">
        <f>ROUND($C591*G591,0)</f>
        <v>0</v>
      </c>
      <c r="J591" s="492"/>
      <c r="K591" s="468" t="e">
        <f>K583*4</f>
        <v>#REF!</v>
      </c>
      <c r="L591" s="492"/>
      <c r="M591" s="492" t="e">
        <f>'[7]Rate Design Work eff 10-14-16'!M590</f>
        <v>#REF!</v>
      </c>
      <c r="N591" s="492"/>
      <c r="O591" s="468">
        <f>O583*4</f>
        <v>0</v>
      </c>
      <c r="P591" s="492"/>
      <c r="Q591" s="492">
        <f>'[7]Rate Design Work eff 10-14-16'!Q590</f>
        <v>0</v>
      </c>
      <c r="R591" s="492"/>
      <c r="S591" s="468">
        <f>S583*4</f>
        <v>0</v>
      </c>
      <c r="T591" s="492"/>
      <c r="U591" s="492">
        <f>'[7]Rate Design Work eff 10-14-16'!U590</f>
        <v>0</v>
      </c>
      <c r="V591" s="409"/>
      <c r="W591" s="410"/>
      <c r="X591" s="410"/>
      <c r="Y591" s="410"/>
      <c r="Z591" s="409"/>
      <c r="AA591" s="409"/>
      <c r="AB591" s="409"/>
      <c r="AC591" s="409"/>
      <c r="AD591" s="409"/>
      <c r="AE591" s="409"/>
      <c r="AF591" s="409"/>
      <c r="AG591" s="409"/>
      <c r="AH591" s="409"/>
      <c r="AI591" s="409"/>
      <c r="AJ591" s="409"/>
      <c r="AK591" s="409"/>
      <c r="AL591" s="409"/>
      <c r="AM591" s="409"/>
      <c r="AN591" s="409"/>
      <c r="AO591" s="409"/>
      <c r="AP591" s="409"/>
    </row>
    <row r="592" spans="1:42">
      <c r="A592" s="411" t="s">
        <v>108</v>
      </c>
      <c r="B592" s="467"/>
      <c r="C592" s="480">
        <v>0</v>
      </c>
      <c r="D592" s="493">
        <f>'[7]Rate Design Work eff 9-15-17'!D591</f>
        <v>21.151999999999997</v>
      </c>
      <c r="E592" s="492" t="s">
        <v>15</v>
      </c>
      <c r="F592" s="492">
        <f>ROUND($C592*D592/100,0)</f>
        <v>0</v>
      </c>
      <c r="G592" s="493">
        <f>(G572)*4</f>
        <v>21.64</v>
      </c>
      <c r="H592" s="492" t="s">
        <v>15</v>
      </c>
      <c r="I592" s="492">
        <f>ROUND($C592*G592/100,0)</f>
        <v>0</v>
      </c>
      <c r="J592" s="492"/>
      <c r="K592" s="493">
        <f>(K572)*4</f>
        <v>0</v>
      </c>
      <c r="L592" s="492" t="s">
        <v>15</v>
      </c>
      <c r="M592" s="492">
        <f>'[7]Rate Design Work eff 10-14-16'!M591</f>
        <v>0</v>
      </c>
      <c r="N592" s="492"/>
      <c r="O592" s="493" t="e">
        <f>(O572)*4</f>
        <v>#REF!</v>
      </c>
      <c r="P592" s="492" t="s">
        <v>15</v>
      </c>
      <c r="Q592" s="492" t="e">
        <f>'[7]Rate Design Work eff 10-14-16'!Q591</f>
        <v>#REF!</v>
      </c>
      <c r="R592" s="492"/>
      <c r="S592" s="493" t="e">
        <f>(S572)*4</f>
        <v>#REF!</v>
      </c>
      <c r="T592" s="492" t="s">
        <v>15</v>
      </c>
      <c r="U592" s="492" t="e">
        <f>'[7]Rate Design Work eff 10-14-16'!U591</f>
        <v>#REF!</v>
      </c>
      <c r="V592" s="477" t="s">
        <v>109</v>
      </c>
      <c r="W592" s="410"/>
      <c r="X592" s="410"/>
      <c r="Y592" s="410"/>
      <c r="Z592" s="409"/>
      <c r="AA592" s="409"/>
      <c r="AB592" s="409"/>
      <c r="AC592" s="409"/>
      <c r="AD592" s="409"/>
      <c r="AE592" s="409"/>
      <c r="AF592" s="409"/>
      <c r="AG592" s="409"/>
      <c r="AH592" s="409"/>
      <c r="AI592" s="409"/>
      <c r="AJ592" s="409"/>
      <c r="AK592" s="409"/>
      <c r="AL592" s="409"/>
      <c r="AM592" s="409"/>
      <c r="AN592" s="409"/>
      <c r="AO592" s="409"/>
      <c r="AP592" s="409"/>
    </row>
    <row r="593" spans="1:44" s="26" customFormat="1" hidden="1">
      <c r="A593" s="25" t="s">
        <v>100</v>
      </c>
      <c r="C593" s="27">
        <f>C584+C585</f>
        <v>0</v>
      </c>
      <c r="D593" s="24">
        <f>'[7]Rate Design Work eff 9-15-17'!D592</f>
        <v>0</v>
      </c>
      <c r="E593" s="28"/>
      <c r="F593" s="29"/>
      <c r="G593" s="30">
        <f>G616</f>
        <v>0</v>
      </c>
      <c r="H593" s="114" t="s">
        <v>15</v>
      </c>
      <c r="I593" s="153">
        <f t="shared" ref="I593:I594" si="126">ROUND($C593*G593/100,0)</f>
        <v>0</v>
      </c>
      <c r="J593" s="153"/>
      <c r="K593" s="30" t="str">
        <f>K616</f>
        <v xml:space="preserve"> </v>
      </c>
      <c r="L593" s="114" t="s">
        <v>15</v>
      </c>
      <c r="M593" s="492">
        <f>'[7]Rate Design Work eff 10-14-16'!M592</f>
        <v>0</v>
      </c>
      <c r="N593" s="153"/>
      <c r="O593" s="30" t="str">
        <f>O616</f>
        <v xml:space="preserve"> </v>
      </c>
      <c r="P593" s="114" t="s">
        <v>15</v>
      </c>
      <c r="Q593" s="492">
        <f>'[7]Rate Design Work eff 10-14-16'!Q592</f>
        <v>0</v>
      </c>
      <c r="R593" s="153"/>
      <c r="S593" s="30">
        <f>S616</f>
        <v>0</v>
      </c>
      <c r="T593" s="114" t="s">
        <v>15</v>
      </c>
      <c r="U593" s="492">
        <f>'[7]Rate Design Work eff 10-14-16'!U592</f>
        <v>0</v>
      </c>
      <c r="W593" s="22"/>
      <c r="Z593" s="33"/>
      <c r="AA593" s="33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R593" s="32"/>
    </row>
    <row r="594" spans="1:44" s="26" customFormat="1" hidden="1">
      <c r="A594" s="25" t="s">
        <v>101</v>
      </c>
      <c r="C594" s="27">
        <f>C585+C586</f>
        <v>0</v>
      </c>
      <c r="D594" s="24">
        <f>'[7]Rate Design Work eff 9-15-17'!D593</f>
        <v>0</v>
      </c>
      <c r="E594" s="28"/>
      <c r="F594" s="29"/>
      <c r="G594" s="30">
        <f>G617</f>
        <v>0</v>
      </c>
      <c r="H594" s="114" t="s">
        <v>15</v>
      </c>
      <c r="I594" s="153">
        <f t="shared" si="126"/>
        <v>0</v>
      </c>
      <c r="J594" s="153"/>
      <c r="K594" s="30" t="str">
        <f>K617</f>
        <v xml:space="preserve"> </v>
      </c>
      <c r="L594" s="114" t="s">
        <v>15</v>
      </c>
      <c r="M594" s="492">
        <f>'[7]Rate Design Work eff 10-14-16'!M593</f>
        <v>0</v>
      </c>
      <c r="N594" s="153"/>
      <c r="O594" s="30" t="str">
        <f>O617</f>
        <v xml:space="preserve"> </v>
      </c>
      <c r="P594" s="114" t="s">
        <v>15</v>
      </c>
      <c r="Q594" s="492">
        <f>'[7]Rate Design Work eff 10-14-16'!Q593</f>
        <v>0</v>
      </c>
      <c r="R594" s="153"/>
      <c r="S594" s="30">
        <f>S617</f>
        <v>0</v>
      </c>
      <c r="T594" s="114" t="s">
        <v>15</v>
      </c>
      <c r="U594" s="492">
        <f>'[7]Rate Design Work eff 10-14-16'!U593</f>
        <v>0</v>
      </c>
      <c r="W594" s="22"/>
      <c r="Z594" s="33"/>
      <c r="AA594" s="33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R594" s="32"/>
    </row>
    <row r="595" spans="1:44">
      <c r="A595" s="452" t="s">
        <v>44</v>
      </c>
      <c r="B595" s="452"/>
      <c r="C595" s="480">
        <f>SUM(C571:C572)</f>
        <v>0</v>
      </c>
      <c r="D595" s="488"/>
      <c r="E595" s="482"/>
      <c r="F595" s="428">
        <f>SUM(F562:F592)</f>
        <v>0</v>
      </c>
      <c r="G595" s="488"/>
      <c r="H595" s="482"/>
      <c r="I595" s="428">
        <f>SUM(I562:I594)</f>
        <v>0</v>
      </c>
      <c r="J595" s="428"/>
      <c r="K595" s="488"/>
      <c r="L595" s="482"/>
      <c r="M595" s="428" t="e">
        <f>SUM(M562:M594)</f>
        <v>#REF!</v>
      </c>
      <c r="N595" s="428"/>
      <c r="O595" s="488"/>
      <c r="P595" s="482"/>
      <c r="Q595" s="428" t="e">
        <f>SUM(Q562:Q594)</f>
        <v>#REF!</v>
      </c>
      <c r="R595" s="428"/>
      <c r="S595" s="488"/>
      <c r="T595" s="482"/>
      <c r="U595" s="428" t="e">
        <f>SUM(U562:U594)</f>
        <v>#REF!</v>
      </c>
      <c r="V595" s="409"/>
      <c r="W595" s="410"/>
      <c r="X595" s="410"/>
      <c r="Y595" s="410"/>
      <c r="Z595" s="409"/>
      <c r="AA595" s="409"/>
      <c r="AB595" s="409"/>
      <c r="AC595" s="409"/>
      <c r="AD595" s="409"/>
      <c r="AE595" s="409"/>
      <c r="AF595" s="409"/>
      <c r="AG595" s="409"/>
      <c r="AH595" s="409"/>
      <c r="AI595" s="409"/>
      <c r="AJ595" s="409"/>
      <c r="AK595" s="409"/>
      <c r="AL595" s="409"/>
      <c r="AM595" s="409"/>
      <c r="AN595" s="409"/>
      <c r="AO595" s="409"/>
      <c r="AP595" s="409"/>
    </row>
    <row r="596" spans="1:44">
      <c r="A596" s="452" t="s">
        <v>18</v>
      </c>
      <c r="B596" s="452"/>
      <c r="C596" s="507">
        <v>0</v>
      </c>
      <c r="D596" s="439"/>
      <c r="E596" s="439"/>
      <c r="F596" s="437">
        <v>0</v>
      </c>
      <c r="G596" s="439"/>
      <c r="H596" s="439"/>
      <c r="I596" s="437">
        <v>0</v>
      </c>
      <c r="J596" s="438"/>
      <c r="K596" s="439"/>
      <c r="L596" s="439"/>
      <c r="M596" s="437">
        <v>0</v>
      </c>
      <c r="N596" s="438"/>
      <c r="O596" s="439"/>
      <c r="P596" s="439"/>
      <c r="Q596" s="437">
        <v>0</v>
      </c>
      <c r="R596" s="438"/>
      <c r="S596" s="439"/>
      <c r="T596" s="439"/>
      <c r="U596" s="437">
        <v>0</v>
      </c>
      <c r="V596" s="49"/>
      <c r="W596" s="48"/>
      <c r="X596" s="410"/>
      <c r="Y596" s="410"/>
      <c r="Z596" s="409"/>
      <c r="AA596" s="409"/>
      <c r="AB596" s="409"/>
      <c r="AC596" s="409"/>
      <c r="AD596" s="409"/>
      <c r="AE596" s="409"/>
      <c r="AF596" s="409"/>
      <c r="AG596" s="409"/>
      <c r="AH596" s="409"/>
      <c r="AI596" s="409"/>
      <c r="AJ596" s="409"/>
      <c r="AK596" s="409"/>
      <c r="AL596" s="409"/>
      <c r="AM596" s="409"/>
      <c r="AN596" s="409"/>
      <c r="AO596" s="409"/>
      <c r="AP596" s="409"/>
    </row>
    <row r="597" spans="1:44" ht="16.5" thickBot="1">
      <c r="A597" s="452" t="s">
        <v>45</v>
      </c>
      <c r="B597" s="452"/>
      <c r="C597" s="522">
        <f>SUM(C595:C596)</f>
        <v>0</v>
      </c>
      <c r="D597" s="505"/>
      <c r="E597" s="500"/>
      <c r="F597" s="501">
        <f>SUM(F595:F596)</f>
        <v>0</v>
      </c>
      <c r="G597" s="505"/>
      <c r="H597" s="500"/>
      <c r="I597" s="501">
        <f>SUM(I595:I596)</f>
        <v>0</v>
      </c>
      <c r="J597" s="483"/>
      <c r="K597" s="505"/>
      <c r="L597" s="500"/>
      <c r="M597" s="501" t="e">
        <f>SUM(M595:M596)</f>
        <v>#REF!</v>
      </c>
      <c r="N597" s="501"/>
      <c r="O597" s="505"/>
      <c r="P597" s="500"/>
      <c r="Q597" s="501" t="e">
        <f>SUM(Q595:Q596)</f>
        <v>#REF!</v>
      </c>
      <c r="R597" s="501"/>
      <c r="S597" s="505"/>
      <c r="T597" s="500"/>
      <c r="U597" s="501" t="e">
        <f>SUM(U595:U596)</f>
        <v>#REF!</v>
      </c>
      <c r="V597" s="50"/>
      <c r="W597" s="51"/>
      <c r="X597" s="410"/>
      <c r="Y597" s="410"/>
      <c r="Z597" s="409"/>
      <c r="AA597" s="409"/>
      <c r="AB597" s="409"/>
      <c r="AC597" s="409"/>
      <c r="AD597" s="409"/>
      <c r="AE597" s="409"/>
      <c r="AF597" s="409"/>
      <c r="AG597" s="409"/>
      <c r="AH597" s="409"/>
      <c r="AI597" s="409"/>
      <c r="AJ597" s="409"/>
      <c r="AK597" s="409"/>
      <c r="AL597" s="409"/>
      <c r="AM597" s="409"/>
      <c r="AN597" s="409"/>
      <c r="AO597" s="409"/>
      <c r="AP597" s="409"/>
    </row>
    <row r="598" spans="1:44" ht="16.5" thickTop="1">
      <c r="A598" s="452"/>
      <c r="B598" s="523"/>
      <c r="C598" s="459"/>
      <c r="D598" s="495"/>
      <c r="E598" s="452"/>
      <c r="F598" s="428"/>
      <c r="G598" s="495"/>
      <c r="H598" s="452"/>
      <c r="I598" s="428"/>
      <c r="J598" s="428"/>
      <c r="K598" s="495"/>
      <c r="L598" s="452"/>
      <c r="M598" s="428"/>
      <c r="N598" s="428"/>
      <c r="O598" s="495"/>
      <c r="P598" s="452"/>
      <c r="Q598" s="428"/>
      <c r="R598" s="428"/>
      <c r="S598" s="495"/>
      <c r="T598" s="452"/>
      <c r="U598" s="428"/>
      <c r="V598" s="409"/>
      <c r="W598" s="410"/>
      <c r="X598" s="410"/>
      <c r="Y598" s="410"/>
      <c r="Z598" s="409"/>
      <c r="AA598" s="409"/>
      <c r="AB598" s="409"/>
      <c r="AC598" s="409"/>
      <c r="AD598" s="409"/>
      <c r="AE598" s="409"/>
      <c r="AF598" s="409"/>
      <c r="AG598" s="409"/>
      <c r="AH598" s="409"/>
      <c r="AI598" s="409"/>
      <c r="AJ598" s="409"/>
      <c r="AK598" s="409"/>
      <c r="AL598" s="409"/>
      <c r="AM598" s="409"/>
      <c r="AN598" s="409"/>
      <c r="AO598" s="409"/>
      <c r="AP598" s="409"/>
    </row>
    <row r="599" spans="1:44">
      <c r="A599" s="458" t="s">
        <v>110</v>
      </c>
      <c r="B599" s="452"/>
      <c r="C599" s="452"/>
      <c r="D599" s="428"/>
      <c r="E599" s="452"/>
      <c r="F599" s="452"/>
      <c r="G599" s="428"/>
      <c r="H599" s="452"/>
      <c r="I599" s="452"/>
      <c r="J599" s="452"/>
      <c r="K599" s="428"/>
      <c r="L599" s="452"/>
      <c r="M599" s="452"/>
      <c r="N599" s="452"/>
      <c r="O599" s="428"/>
      <c r="P599" s="452"/>
      <c r="Q599" s="452"/>
      <c r="R599" s="452"/>
      <c r="S599" s="428"/>
      <c r="T599" s="452"/>
      <c r="U599" s="452"/>
      <c r="V599" s="409"/>
      <c r="W599" s="410"/>
      <c r="X599" s="410"/>
      <c r="Y599" s="410"/>
      <c r="Z599" s="409"/>
      <c r="AA599" s="409"/>
      <c r="AB599" s="409"/>
      <c r="AC599" s="409"/>
      <c r="AD599" s="409"/>
      <c r="AE599" s="409"/>
      <c r="AF599" s="409"/>
      <c r="AG599" s="409"/>
      <c r="AH599" s="409"/>
      <c r="AI599" s="409"/>
      <c r="AJ599" s="409"/>
      <c r="AK599" s="409"/>
      <c r="AL599" s="409"/>
      <c r="AM599" s="409"/>
      <c r="AN599" s="409"/>
      <c r="AO599" s="409"/>
      <c r="AP599" s="409"/>
    </row>
    <row r="600" spans="1:44">
      <c r="A600" s="439" t="s">
        <v>112</v>
      </c>
      <c r="B600" s="452"/>
      <c r="C600" s="452"/>
      <c r="D600" s="428"/>
      <c r="E600" s="452"/>
      <c r="F600" s="452"/>
      <c r="G600" s="428"/>
      <c r="H600" s="452"/>
      <c r="I600" s="452"/>
      <c r="J600" s="452"/>
      <c r="K600" s="428"/>
      <c r="L600" s="452"/>
      <c r="M600" s="452"/>
      <c r="N600" s="452"/>
      <c r="O600" s="428"/>
      <c r="P600" s="452"/>
      <c r="Q600" s="452"/>
      <c r="R600" s="452"/>
      <c r="S600" s="428"/>
      <c r="T600" s="452"/>
      <c r="U600" s="452"/>
      <c r="V600" s="409"/>
      <c r="W600" s="410"/>
      <c r="X600" s="410"/>
      <c r="Y600" s="410"/>
      <c r="Z600" s="409"/>
      <c r="AA600" s="409"/>
      <c r="AB600" s="409"/>
      <c r="AC600" s="409"/>
      <c r="AD600" s="409"/>
      <c r="AE600" s="409"/>
      <c r="AF600" s="409"/>
      <c r="AG600" s="409"/>
      <c r="AH600" s="409"/>
      <c r="AI600" s="409"/>
      <c r="AJ600" s="409"/>
      <c r="AK600" s="409"/>
      <c r="AL600" s="409"/>
      <c r="AM600" s="409"/>
      <c r="AN600" s="409"/>
      <c r="AO600" s="409"/>
      <c r="AP600" s="409"/>
    </row>
    <row r="601" spans="1:44">
      <c r="A601" s="482"/>
      <c r="B601" s="452"/>
      <c r="C601" s="452"/>
      <c r="D601" s="428"/>
      <c r="E601" s="452"/>
      <c r="F601" s="452"/>
      <c r="G601" s="428"/>
      <c r="H601" s="452"/>
      <c r="I601" s="452"/>
      <c r="J601" s="452"/>
      <c r="K601" s="428"/>
      <c r="L601" s="452"/>
      <c r="M601" s="452"/>
      <c r="N601" s="452"/>
      <c r="O601" s="428"/>
      <c r="P601" s="452"/>
      <c r="Q601" s="452"/>
      <c r="R601" s="452"/>
      <c r="S601" s="428"/>
      <c r="T601" s="452"/>
      <c r="U601" s="452"/>
      <c r="V601" s="409"/>
      <c r="X601" s="410"/>
      <c r="Y601" s="410"/>
      <c r="Z601" s="409"/>
      <c r="AA601" s="409"/>
      <c r="AB601" s="409"/>
      <c r="AC601" s="409"/>
      <c r="AD601" s="409"/>
      <c r="AE601" s="409"/>
      <c r="AF601" s="409"/>
      <c r="AG601" s="409"/>
      <c r="AH601" s="409"/>
      <c r="AI601" s="409"/>
      <c r="AJ601" s="409"/>
      <c r="AK601" s="409"/>
      <c r="AL601" s="409"/>
      <c r="AM601" s="409"/>
      <c r="AN601" s="409"/>
      <c r="AO601" s="409"/>
      <c r="AP601" s="409"/>
    </row>
    <row r="602" spans="1:44">
      <c r="A602" s="482" t="s">
        <v>59</v>
      </c>
      <c r="B602" s="452"/>
      <c r="C602" s="480"/>
      <c r="D602" s="428"/>
      <c r="E602" s="452"/>
      <c r="F602" s="452"/>
      <c r="G602" s="428"/>
      <c r="H602" s="452"/>
      <c r="I602" s="452"/>
      <c r="J602" s="452"/>
      <c r="K602" s="428"/>
      <c r="L602" s="452"/>
      <c r="M602" s="452"/>
      <c r="N602" s="452"/>
      <c r="O602" s="428"/>
      <c r="P602" s="452"/>
      <c r="Q602" s="452"/>
      <c r="R602" s="452"/>
      <c r="S602" s="428"/>
      <c r="T602" s="452"/>
      <c r="U602" s="452"/>
      <c r="V602" s="409"/>
      <c r="W602" s="410"/>
      <c r="X602" s="524" t="s">
        <v>113</v>
      </c>
      <c r="Y602" s="524"/>
      <c r="Z602" s="409"/>
      <c r="AA602" s="409"/>
      <c r="AB602" s="409"/>
      <c r="AC602" s="409"/>
      <c r="AD602" s="409"/>
      <c r="AE602" s="409"/>
      <c r="AF602" s="409"/>
      <c r="AH602" s="409"/>
      <c r="AI602" s="409"/>
      <c r="AJ602" s="409"/>
      <c r="AK602" s="409"/>
      <c r="AL602" s="409"/>
      <c r="AM602" s="409"/>
      <c r="AN602" s="409"/>
      <c r="AO602" s="409"/>
      <c r="AP602" s="409"/>
    </row>
    <row r="603" spans="1:44">
      <c r="A603" s="482" t="s">
        <v>92</v>
      </c>
      <c r="B603" s="452"/>
      <c r="C603" s="480">
        <f>C645+C683</f>
        <v>413.66666666666674</v>
      </c>
      <c r="D603" s="463">
        <f>'[7]Rate Design Work eff 9-15-17'!D602</f>
        <v>264</v>
      </c>
      <c r="E603" s="482"/>
      <c r="F603" s="492">
        <f>F645+F683</f>
        <v>109208</v>
      </c>
      <c r="G603" s="463">
        <f>'[7]Rate Design Work eff 9-15-17'!G602</f>
        <v>268</v>
      </c>
      <c r="H603" s="482"/>
      <c r="I603" s="492">
        <f>I645+I683</f>
        <v>110863</v>
      </c>
      <c r="J603" s="492"/>
      <c r="K603" s="463">
        <f>'[7]Rate Design Work eff 10-14-16'!K602</f>
        <v>264</v>
      </c>
      <c r="L603" s="482"/>
      <c r="M603" s="492">
        <f>'[7]Rate Design Work eff 10-14-16'!M602</f>
        <v>109208</v>
      </c>
      <c r="N603" s="492"/>
      <c r="O603" s="463" t="str">
        <f>'[7]Rate Design Work eff 10-14-16'!O602</f>
        <v xml:space="preserve"> </v>
      </c>
      <c r="P603" s="482"/>
      <c r="Q603" s="492">
        <f>'[7]Rate Design Work eff 10-14-16'!Q602</f>
        <v>0</v>
      </c>
      <c r="R603" s="428"/>
      <c r="S603" s="463" t="str">
        <f>'[7]Rate Design Work eff 10-14-16'!S602</f>
        <v xml:space="preserve"> </v>
      </c>
      <c r="T603" s="452"/>
      <c r="U603" s="428">
        <f>'[7]Rate Design Work eff 10-14-16'!U602</f>
        <v>0</v>
      </c>
      <c r="X603" s="41">
        <f>(G603-D603)/D603</f>
        <v>1.5151515151515152E-2</v>
      </c>
      <c r="Y603" s="41"/>
      <c r="AG603" s="479"/>
      <c r="AH603" s="479"/>
      <c r="AK603" s="409"/>
      <c r="AL603" s="409"/>
      <c r="AM603" s="409"/>
      <c r="AN603" s="409"/>
      <c r="AO603" s="409"/>
      <c r="AP603" s="409"/>
    </row>
    <row r="604" spans="1:44">
      <c r="A604" s="482" t="s">
        <v>93</v>
      </c>
      <c r="B604" s="452"/>
      <c r="C604" s="480">
        <f>C646+C684</f>
        <v>8716.2666666666191</v>
      </c>
      <c r="D604" s="463">
        <f>'[7]Rate Design Work eff 9-15-17'!D603</f>
        <v>98</v>
      </c>
      <c r="E604" s="482"/>
      <c r="F604" s="492">
        <f>F646+F684</f>
        <v>854194</v>
      </c>
      <c r="G604" s="463">
        <f>'[7]Rate Design Work eff 9-15-17'!G603</f>
        <v>100</v>
      </c>
      <c r="H604" s="482"/>
      <c r="I604" s="492">
        <f>I646+I684</f>
        <v>871627</v>
      </c>
      <c r="J604" s="492"/>
      <c r="K604" s="463">
        <f>'[7]Rate Design Work eff 10-14-16'!K603</f>
        <v>98</v>
      </c>
      <c r="L604" s="482"/>
      <c r="M604" s="492">
        <f>'[7]Rate Design Work eff 10-14-16'!M603</f>
        <v>854194</v>
      </c>
      <c r="N604" s="492"/>
      <c r="O604" s="463" t="str">
        <f>'[7]Rate Design Work eff 10-14-16'!O603</f>
        <v xml:space="preserve"> </v>
      </c>
      <c r="P604" s="482"/>
      <c r="Q604" s="492">
        <f>'[7]Rate Design Work eff 10-14-16'!Q603</f>
        <v>0</v>
      </c>
      <c r="R604" s="428"/>
      <c r="S604" s="463" t="str">
        <f>'[7]Rate Design Work eff 10-14-16'!S603</f>
        <v xml:space="preserve"> </v>
      </c>
      <c r="T604" s="452"/>
      <c r="U604" s="428">
        <f>'[7]Rate Design Work eff 10-14-16'!U603</f>
        <v>0</v>
      </c>
      <c r="X604" s="41">
        <f>(G604-D604)/D604</f>
        <v>2.0408163265306121E-2</v>
      </c>
      <c r="Y604" s="41"/>
      <c r="AA604" s="431"/>
      <c r="AB604" s="62"/>
      <c r="AC604" s="431"/>
      <c r="AD604" s="62"/>
      <c r="AE604" s="431"/>
      <c r="AF604" s="431"/>
      <c r="AG604" s="62"/>
      <c r="AH604" s="62"/>
      <c r="AJ604" s="66"/>
      <c r="AK604" s="409"/>
      <c r="AL604" s="409"/>
      <c r="AM604" s="409"/>
      <c r="AN604" s="409"/>
      <c r="AO604" s="409"/>
      <c r="AP604" s="409"/>
    </row>
    <row r="605" spans="1:44">
      <c r="A605" s="482" t="s">
        <v>94</v>
      </c>
      <c r="B605" s="452"/>
      <c r="C605" s="480">
        <f>C647+C685</f>
        <v>3900.3000000000029</v>
      </c>
      <c r="D605" s="463">
        <f>'[7]Rate Design Work eff 9-15-17'!D604</f>
        <v>195</v>
      </c>
      <c r="E605" s="484"/>
      <c r="F605" s="492">
        <f>F647+F685</f>
        <v>760559</v>
      </c>
      <c r="G605" s="463">
        <f>'[7]Rate Design Work eff 9-15-17'!G604</f>
        <v>200</v>
      </c>
      <c r="H605" s="484"/>
      <c r="I605" s="492">
        <f>I647+I685</f>
        <v>780060</v>
      </c>
      <c r="J605" s="492"/>
      <c r="K605" s="463">
        <f>'[7]Rate Design Work eff 10-14-16'!K604</f>
        <v>195</v>
      </c>
      <c r="L605" s="484"/>
      <c r="M605" s="492">
        <f>'[7]Rate Design Work eff 10-14-16'!M604</f>
        <v>760559</v>
      </c>
      <c r="N605" s="492"/>
      <c r="O605" s="463" t="str">
        <f>'[7]Rate Design Work eff 10-14-16'!O604</f>
        <v xml:space="preserve"> </v>
      </c>
      <c r="P605" s="484"/>
      <c r="Q605" s="492">
        <f>'[7]Rate Design Work eff 10-14-16'!Q604</f>
        <v>0</v>
      </c>
      <c r="R605" s="428"/>
      <c r="S605" s="463" t="str">
        <f>'[7]Rate Design Work eff 10-14-16'!S604</f>
        <v xml:space="preserve"> </v>
      </c>
      <c r="T605" s="452"/>
      <c r="U605" s="428">
        <f>'[7]Rate Design Work eff 10-14-16'!U604</f>
        <v>0</v>
      </c>
      <c r="X605" s="41">
        <f>(G605-D605)/D605</f>
        <v>2.564102564102564E-2</v>
      </c>
      <c r="Y605" s="41"/>
      <c r="AA605" s="431"/>
      <c r="AB605" s="62"/>
      <c r="AC605" s="431"/>
      <c r="AD605" s="62"/>
      <c r="AE605" s="431"/>
      <c r="AF605" s="431"/>
      <c r="AG605" s="62"/>
      <c r="AH605" s="62"/>
      <c r="AJ605" s="66"/>
      <c r="AK605" s="409"/>
      <c r="AL605" s="409"/>
      <c r="AM605" s="409"/>
      <c r="AN605" s="409"/>
      <c r="AO605" s="409"/>
      <c r="AP605" s="409"/>
    </row>
    <row r="606" spans="1:44">
      <c r="A606" s="482" t="s">
        <v>60</v>
      </c>
      <c r="B606" s="452"/>
      <c r="C606" s="480">
        <f>SUM(C603:C605)</f>
        <v>13030.233333333288</v>
      </c>
      <c r="D606" s="463"/>
      <c r="E606" s="482"/>
      <c r="F606" s="492"/>
      <c r="G606" s="463"/>
      <c r="H606" s="482"/>
      <c r="I606" s="492"/>
      <c r="J606" s="492"/>
      <c r="K606" s="463"/>
      <c r="L606" s="482"/>
      <c r="M606" s="492"/>
      <c r="N606" s="492"/>
      <c r="O606" s="463"/>
      <c r="P606" s="482"/>
      <c r="Q606" s="492"/>
      <c r="R606" s="492"/>
      <c r="S606" s="463"/>
      <c r="T606" s="482"/>
      <c r="U606" s="492"/>
      <c r="AA606" s="431"/>
      <c r="AB606" s="62"/>
      <c r="AC606" s="431"/>
      <c r="AD606" s="62"/>
      <c r="AE606" s="431"/>
      <c r="AF606" s="431"/>
      <c r="AG606" s="62"/>
      <c r="AH606" s="62"/>
      <c r="AJ606" s="66"/>
      <c r="AK606" s="409"/>
      <c r="AL606" s="409"/>
      <c r="AM606" s="409"/>
      <c r="AN606" s="409"/>
      <c r="AO606" s="409"/>
      <c r="AP606" s="409"/>
    </row>
    <row r="607" spans="1:44">
      <c r="A607" s="482" t="s">
        <v>93</v>
      </c>
      <c r="B607" s="452"/>
      <c r="C607" s="480">
        <f>C649+C687</f>
        <v>1499067</v>
      </c>
      <c r="D607" s="463">
        <f>'[7]Rate Design Work eff 9-15-17'!D606</f>
        <v>1.79</v>
      </c>
      <c r="E607" s="482" t="s">
        <v>14</v>
      </c>
      <c r="F607" s="492">
        <f>F649+F687</f>
        <v>2683330</v>
      </c>
      <c r="G607" s="463">
        <f>'[7]Rate Design Work eff 9-15-17'!G606</f>
        <v>1.83</v>
      </c>
      <c r="H607" s="482" t="s">
        <v>14</v>
      </c>
      <c r="I607" s="492">
        <f>I649+I687</f>
        <v>2743292</v>
      </c>
      <c r="J607" s="492"/>
      <c r="K607" s="463">
        <f>'[7]Rate Design Work eff 10-14-16'!K606</f>
        <v>1.79</v>
      </c>
      <c r="L607" s="482" t="s">
        <v>14</v>
      </c>
      <c r="M607" s="492">
        <f>'[7]Rate Design Work eff 10-14-16'!M606</f>
        <v>2683330</v>
      </c>
      <c r="N607" s="492"/>
      <c r="O607" s="463" t="str">
        <f>'[7]Rate Design Work eff 10-14-16'!O606</f>
        <v xml:space="preserve"> </v>
      </c>
      <c r="P607" s="482" t="s">
        <v>14</v>
      </c>
      <c r="Q607" s="492">
        <f>'[7]Rate Design Work eff 10-14-16'!Q606</f>
        <v>0</v>
      </c>
      <c r="R607" s="428"/>
      <c r="S607" s="463" t="str">
        <f>'[7]Rate Design Work eff 10-14-16'!S606</f>
        <v xml:space="preserve"> </v>
      </c>
      <c r="T607" s="452"/>
      <c r="U607" s="428">
        <f>'[7]Rate Design Work eff 10-14-16'!U606</f>
        <v>0</v>
      </c>
      <c r="W607" s="465" t="s">
        <v>14</v>
      </c>
      <c r="X607" s="41">
        <f>(G607-D607)/D607</f>
        <v>2.2346368715083817E-2</v>
      </c>
      <c r="Y607" s="41"/>
      <c r="AA607" s="431"/>
      <c r="AB607" s="485"/>
      <c r="AC607" s="431"/>
      <c r="AD607" s="485"/>
      <c r="AE607" s="431"/>
      <c r="AF607" s="431"/>
      <c r="AG607" s="485"/>
      <c r="AH607" s="485"/>
      <c r="AJ607" s="409"/>
      <c r="AK607" s="409"/>
      <c r="AL607" s="409"/>
      <c r="AM607" s="409"/>
      <c r="AN607" s="409"/>
      <c r="AO607" s="409"/>
      <c r="AP607" s="409"/>
    </row>
    <row r="608" spans="1:44">
      <c r="A608" s="482" t="s">
        <v>94</v>
      </c>
      <c r="B608" s="452"/>
      <c r="C608" s="480">
        <f>C650+C688</f>
        <v>1976046</v>
      </c>
      <c r="D608" s="463">
        <f>'[7]Rate Design Work eff 9-15-17'!D607</f>
        <v>1.46</v>
      </c>
      <c r="E608" s="482" t="s">
        <v>14</v>
      </c>
      <c r="F608" s="492">
        <f>F650+F688</f>
        <v>2885027</v>
      </c>
      <c r="G608" s="463">
        <f>'[7]Rate Design Work eff 9-15-17'!G607</f>
        <v>1.5</v>
      </c>
      <c r="H608" s="482" t="s">
        <v>14</v>
      </c>
      <c r="I608" s="492">
        <f>I650+I688</f>
        <v>2964069</v>
      </c>
      <c r="J608" s="492"/>
      <c r="K608" s="463">
        <f>'[7]Rate Design Work eff 10-14-16'!K607</f>
        <v>1.46</v>
      </c>
      <c r="L608" s="482" t="s">
        <v>14</v>
      </c>
      <c r="M608" s="492">
        <f>'[7]Rate Design Work eff 10-14-16'!M607</f>
        <v>2885027</v>
      </c>
      <c r="N608" s="492"/>
      <c r="O608" s="463" t="str">
        <f>'[7]Rate Design Work eff 10-14-16'!O607</f>
        <v xml:space="preserve"> </v>
      </c>
      <c r="P608" s="482" t="s">
        <v>14</v>
      </c>
      <c r="Q608" s="492">
        <f>'[7]Rate Design Work eff 10-14-16'!Q607</f>
        <v>0</v>
      </c>
      <c r="R608" s="428"/>
      <c r="S608" s="463" t="str">
        <f>'[7]Rate Design Work eff 10-14-16'!S607</f>
        <v xml:space="preserve"> </v>
      </c>
      <c r="T608" s="452"/>
      <c r="U608" s="428">
        <f>'[7]Rate Design Work eff 10-14-16'!U607</f>
        <v>0</v>
      </c>
      <c r="X608" s="41">
        <f>(G608-D608)/D608</f>
        <v>2.7397260273972629E-2</v>
      </c>
      <c r="Y608" s="41"/>
      <c r="AA608" s="431"/>
      <c r="AB608" s="431"/>
      <c r="AJ608" s="409"/>
      <c r="AK608" s="409"/>
      <c r="AL608" s="409"/>
      <c r="AM608" s="409"/>
      <c r="AN608" s="409"/>
      <c r="AO608" s="409"/>
      <c r="AP608" s="409"/>
    </row>
    <row r="609" spans="1:44">
      <c r="A609" s="439" t="s">
        <v>95</v>
      </c>
      <c r="B609" s="452"/>
      <c r="C609" s="480"/>
      <c r="D609" s="468"/>
      <c r="E609" s="482"/>
      <c r="F609" s="492"/>
      <c r="G609" s="468"/>
      <c r="H609" s="482"/>
      <c r="I609" s="492"/>
      <c r="J609" s="492"/>
      <c r="K609" s="468"/>
      <c r="L609" s="482"/>
      <c r="M609" s="492"/>
      <c r="N609" s="492"/>
      <c r="O609" s="468"/>
      <c r="P609" s="482"/>
      <c r="Q609" s="492"/>
      <c r="R609" s="492"/>
      <c r="S609" s="468"/>
      <c r="T609" s="482"/>
      <c r="U609" s="492"/>
      <c r="Z609" s="417"/>
      <c r="AJ609" s="409"/>
      <c r="AK609" s="409"/>
      <c r="AL609" s="409"/>
      <c r="AM609" s="409"/>
      <c r="AN609" s="409"/>
      <c r="AO609" s="409"/>
      <c r="AP609" s="409"/>
    </row>
    <row r="610" spans="1:44">
      <c r="A610" s="439" t="s">
        <v>96</v>
      </c>
      <c r="B610" s="452"/>
      <c r="C610" s="480">
        <f>C652+C690</f>
        <v>2642724.5</v>
      </c>
      <c r="D610" s="463">
        <f>'[7]Rate Design Work eff 9-15-17'!D609</f>
        <v>5.47</v>
      </c>
      <c r="E610" s="482"/>
      <c r="F610" s="492">
        <f>F652+F690</f>
        <v>14455703</v>
      </c>
      <c r="G610" s="463">
        <f>'[7]Rate Design Work eff 9-15-17'!G609</f>
        <v>5.6</v>
      </c>
      <c r="H610" s="482"/>
      <c r="I610" s="492">
        <f>I652+I690</f>
        <v>14799258</v>
      </c>
      <c r="J610" s="492"/>
      <c r="K610" s="463" t="e">
        <f>'[7]Rate Design Work eff 10-14-16'!K609</f>
        <v>#REF!</v>
      </c>
      <c r="L610" s="482"/>
      <c r="M610" s="492" t="e">
        <f>'[7]Rate Design Work eff 10-14-16'!M609</f>
        <v>#REF!</v>
      </c>
      <c r="N610" s="492"/>
      <c r="O610" s="463">
        <f>'[7]Rate Design Work eff 10-14-16'!O609</f>
        <v>0</v>
      </c>
      <c r="P610" s="482"/>
      <c r="Q610" s="492" t="e">
        <f>'[7]Rate Design Work eff 10-14-16'!Q609</f>
        <v>#REF!</v>
      </c>
      <c r="R610" s="492"/>
      <c r="S610" s="463">
        <f>'[7]Rate Design Work eff 10-14-16'!S609</f>
        <v>0</v>
      </c>
      <c r="T610" s="482"/>
      <c r="U610" s="428" t="e">
        <f>'[7]Rate Design Work eff 10-14-16'!U609</f>
        <v>#REF!</v>
      </c>
      <c r="X610" s="41">
        <f>(G610-D610)/D610</f>
        <v>2.3765996343692853E-2</v>
      </c>
      <c r="Y610" s="41"/>
      <c r="Z610" s="417"/>
      <c r="AJ610" s="409"/>
      <c r="AK610" s="409"/>
      <c r="AL610" s="409"/>
      <c r="AM610" s="409"/>
      <c r="AN610" s="409"/>
      <c r="AO610" s="409"/>
      <c r="AP610" s="409"/>
    </row>
    <row r="611" spans="1:44">
      <c r="A611" s="439" t="s">
        <v>114</v>
      </c>
      <c r="B611" s="452"/>
      <c r="C611" s="480">
        <f>C653+C691</f>
        <v>3580.1666666666692</v>
      </c>
      <c r="D611" s="525">
        <f>'[7]Rate Design Work eff 9-15-17'!D610</f>
        <v>5.47</v>
      </c>
      <c r="E611" s="482"/>
      <c r="F611" s="492">
        <f>F653+F691</f>
        <v>19584</v>
      </c>
      <c r="G611" s="525">
        <f>G610</f>
        <v>5.6</v>
      </c>
      <c r="H611" s="482"/>
      <c r="I611" s="492">
        <f>I653+I691</f>
        <v>20049</v>
      </c>
      <c r="J611" s="492"/>
      <c r="K611" s="525" t="e">
        <f>K610</f>
        <v>#REF!</v>
      </c>
      <c r="L611" s="482"/>
      <c r="M611" s="492" t="e">
        <f>'[7]Rate Design Work eff 10-14-16'!M610</f>
        <v>#REF!</v>
      </c>
      <c r="N611" s="492"/>
      <c r="O611" s="525">
        <f>O610</f>
        <v>0</v>
      </c>
      <c r="P611" s="482"/>
      <c r="Q611" s="492">
        <f>'[7]Rate Design Work eff 10-14-16'!Q610</f>
        <v>0</v>
      </c>
      <c r="R611" s="492"/>
      <c r="S611" s="525">
        <f>S610</f>
        <v>0</v>
      </c>
      <c r="T611" s="482"/>
      <c r="U611" s="428">
        <f>'[7]Rate Design Work eff 10-14-16'!U610</f>
        <v>0</v>
      </c>
      <c r="X611" s="41">
        <f>(G611-D611)/D611</f>
        <v>2.3765996343692853E-2</v>
      </c>
      <c r="Y611" s="41"/>
      <c r="Z611" s="417"/>
      <c r="AJ611" s="409"/>
      <c r="AK611" s="409"/>
      <c r="AL611" s="409"/>
      <c r="AM611" s="409"/>
      <c r="AN611" s="409"/>
      <c r="AO611" s="409"/>
      <c r="AP611" s="409"/>
    </row>
    <row r="612" spans="1:44">
      <c r="A612" s="482" t="s">
        <v>97</v>
      </c>
      <c r="B612" s="452"/>
      <c r="C612" s="480"/>
      <c r="D612" s="463"/>
      <c r="E612" s="482"/>
      <c r="F612" s="492"/>
      <c r="G612" s="463"/>
      <c r="H612" s="482"/>
      <c r="I612" s="492"/>
      <c r="J612" s="492"/>
      <c r="K612" s="463"/>
      <c r="L612" s="482"/>
      <c r="M612" s="492"/>
      <c r="N612" s="492"/>
      <c r="O612" s="463"/>
      <c r="P612" s="482"/>
      <c r="Q612" s="492"/>
      <c r="R612" s="492"/>
      <c r="S612" s="463"/>
      <c r="T612" s="482"/>
      <c r="U612" s="492"/>
      <c r="Z612" s="465" t="s">
        <v>14</v>
      </c>
      <c r="AJ612" s="409"/>
      <c r="AK612" s="409"/>
      <c r="AL612" s="409"/>
      <c r="AM612" s="409"/>
      <c r="AN612" s="409"/>
      <c r="AO612" s="409"/>
      <c r="AP612" s="409"/>
    </row>
    <row r="613" spans="1:44">
      <c r="A613" s="482" t="s">
        <v>98</v>
      </c>
      <c r="B613" s="480"/>
      <c r="C613" s="480">
        <f>C655+C693</f>
        <v>406603312.8503738</v>
      </c>
      <c r="D613" s="166">
        <f>'[7]Rate Design Work eff 9-15-17'!D612</f>
        <v>5.7730000000000006</v>
      </c>
      <c r="E613" s="482" t="s">
        <v>15</v>
      </c>
      <c r="F613" s="492">
        <f>F655+F693</f>
        <v>23473210</v>
      </c>
      <c r="G613" s="166">
        <f>'[7]Rate Design Work eff 9-15-17'!G612</f>
        <v>5.9119999999999999</v>
      </c>
      <c r="H613" s="482" t="s">
        <v>15</v>
      </c>
      <c r="I613" s="492">
        <f>I655+I693</f>
        <v>24038388</v>
      </c>
      <c r="J613" s="492"/>
      <c r="K613" s="166" t="str">
        <f>'[7]Rate Design Work eff 10-14-16'!K612</f>
        <v xml:space="preserve"> </v>
      </c>
      <c r="L613" s="482" t="s">
        <v>14</v>
      </c>
      <c r="M613" s="492">
        <f>'[7]Rate Design Work eff 10-14-16'!M612</f>
        <v>0</v>
      </c>
      <c r="N613" s="492"/>
      <c r="O613" s="166" t="e">
        <f>'[7]Rate Design Work eff 10-14-16'!O612</f>
        <v>#REF!</v>
      </c>
      <c r="P613" s="482" t="s">
        <v>15</v>
      </c>
      <c r="Q613" s="492" t="e">
        <f>'[7]Rate Design Work eff 10-14-16'!Q612</f>
        <v>#REF!</v>
      </c>
      <c r="R613" s="492"/>
      <c r="S613" s="166" t="e">
        <f>'[7]Rate Design Work eff 10-14-16'!S612</f>
        <v>#REF!</v>
      </c>
      <c r="T613" s="482" t="s">
        <v>15</v>
      </c>
      <c r="U613" s="428" t="e">
        <f>'[7]Rate Design Work eff 10-14-16'!U612</f>
        <v>#REF!</v>
      </c>
      <c r="X613" s="41">
        <f>((G613+G616)-D613)/D613</f>
        <v>2.4077602632946359E-2</v>
      </c>
      <c r="Y613" s="41"/>
      <c r="Z613" s="417"/>
      <c r="AJ613" s="409"/>
      <c r="AK613" s="409"/>
      <c r="AL613" s="409"/>
      <c r="AM613" s="409"/>
      <c r="AN613" s="409"/>
      <c r="AO613" s="409"/>
      <c r="AP613" s="409"/>
    </row>
    <row r="614" spans="1:44">
      <c r="A614" s="482" t="s">
        <v>64</v>
      </c>
      <c r="B614" s="480"/>
      <c r="C614" s="480">
        <f>C656+C694</f>
        <v>515912822.9645322</v>
      </c>
      <c r="D614" s="166">
        <f>'[7]Rate Design Work eff 9-15-17'!D613</f>
        <v>5.2879999999999994</v>
      </c>
      <c r="E614" s="482" t="s">
        <v>15</v>
      </c>
      <c r="F614" s="492">
        <f>F656+F694</f>
        <v>27281470</v>
      </c>
      <c r="G614" s="166">
        <f>'[7]Rate Design Work eff 9-15-17'!G613</f>
        <v>5.41</v>
      </c>
      <c r="H614" s="482" t="s">
        <v>15</v>
      </c>
      <c r="I614" s="492">
        <f>I656+I694</f>
        <v>27910884</v>
      </c>
      <c r="J614" s="492"/>
      <c r="K614" s="166" t="str">
        <f>'[7]Rate Design Work eff 10-14-16'!K613</f>
        <v xml:space="preserve"> </v>
      </c>
      <c r="L614" s="482" t="s">
        <v>14</v>
      </c>
      <c r="M614" s="492">
        <f>'[7]Rate Design Work eff 10-14-16'!M613</f>
        <v>0</v>
      </c>
      <c r="N614" s="492"/>
      <c r="O614" s="166" t="e">
        <f>'[7]Rate Design Work eff 10-14-16'!O613</f>
        <v>#REF!</v>
      </c>
      <c r="P614" s="482" t="s">
        <v>15</v>
      </c>
      <c r="Q614" s="492" t="e">
        <f>'[7]Rate Design Work eff 10-14-16'!Q613</f>
        <v>#REF!</v>
      </c>
      <c r="R614" s="492"/>
      <c r="S614" s="166" t="e">
        <f>'[7]Rate Design Work eff 10-14-16'!S613</f>
        <v>#REF!</v>
      </c>
      <c r="T614" s="482" t="s">
        <v>15</v>
      </c>
      <c r="U614" s="428" t="e">
        <f>'[7]Rate Design Work eff 10-14-16'!U613</f>
        <v>#REF!</v>
      </c>
      <c r="X614" s="41">
        <f>((G614+G617)-D614)/D614</f>
        <v>2.3071104387292131E-2</v>
      </c>
      <c r="Y614" s="41"/>
      <c r="Z614" s="417"/>
      <c r="AK614" s="409"/>
      <c r="AL614" s="409"/>
      <c r="AM614" s="409"/>
      <c r="AN614" s="409"/>
      <c r="AO614" s="409"/>
      <c r="AP614" s="409"/>
    </row>
    <row r="615" spans="1:44">
      <c r="A615" s="482" t="s">
        <v>65</v>
      </c>
      <c r="B615" s="452"/>
      <c r="C615" s="480">
        <f>C657+C695</f>
        <v>494491.933333333</v>
      </c>
      <c r="D615" s="404">
        <f>'[7]Rate Design Work eff 9-15-17'!D614</f>
        <v>57</v>
      </c>
      <c r="E615" s="482" t="s">
        <v>15</v>
      </c>
      <c r="F615" s="492">
        <f>F657+F695</f>
        <v>281861</v>
      </c>
      <c r="G615" s="404">
        <f>'[7]Rate Design Work eff 9-15-17'!G614</f>
        <v>58</v>
      </c>
      <c r="H615" s="482" t="s">
        <v>15</v>
      </c>
      <c r="I615" s="492">
        <f>I657+I695</f>
        <v>286806</v>
      </c>
      <c r="J615" s="492"/>
      <c r="K615" s="152" t="str">
        <f>'[7]Rate Design Work eff 10-14-16'!K614</f>
        <v xml:space="preserve"> </v>
      </c>
      <c r="L615" s="482" t="s">
        <v>14</v>
      </c>
      <c r="M615" s="492">
        <f>'[7]Rate Design Work eff 10-14-16'!M614</f>
        <v>0</v>
      </c>
      <c r="N615" s="492"/>
      <c r="O615" s="152" t="e">
        <f>'[7]Rate Design Work eff 10-14-16'!O614</f>
        <v>#DIV/0!</v>
      </c>
      <c r="P615" s="482" t="s">
        <v>15</v>
      </c>
      <c r="Q615" s="492" t="e">
        <f>'[7]Rate Design Work eff 10-14-16'!Q614</f>
        <v>#DIV/0!</v>
      </c>
      <c r="R615" s="492"/>
      <c r="S615" s="152" t="e">
        <f>'[7]Rate Design Work eff 10-14-16'!S614</f>
        <v>#DIV/0!</v>
      </c>
      <c r="T615" s="482" t="s">
        <v>15</v>
      </c>
      <c r="U615" s="428" t="e">
        <f>'[7]Rate Design Work eff 10-14-16'!U614</f>
        <v>#DIV/0!</v>
      </c>
      <c r="X615" s="41">
        <f>(G615-D615)/D615</f>
        <v>1.7543859649122806E-2</v>
      </c>
      <c r="Y615" s="41"/>
      <c r="Z615" s="417"/>
      <c r="AK615" s="409"/>
      <c r="AL615" s="409"/>
      <c r="AM615" s="409"/>
      <c r="AN615" s="409"/>
      <c r="AO615" s="409"/>
      <c r="AP615" s="409"/>
    </row>
    <row r="616" spans="1:44" s="26" customFormat="1" hidden="1">
      <c r="A616" s="25" t="s">
        <v>100</v>
      </c>
      <c r="C616" s="113">
        <f>C613</f>
        <v>406603312.8503738</v>
      </c>
      <c r="D616" s="24">
        <f>'[7]Rate Design Work eff 9-15-17'!D615</f>
        <v>0</v>
      </c>
      <c r="E616" s="28"/>
      <c r="F616" s="29"/>
      <c r="G616" s="166">
        <f>'[7]Rate Design Work eff 9-15-17'!G615</f>
        <v>0</v>
      </c>
      <c r="H616" s="153" t="s">
        <v>15</v>
      </c>
      <c r="I616" s="153">
        <f>I658+I696</f>
        <v>0</v>
      </c>
      <c r="J616" s="153"/>
      <c r="K616" s="166" t="str">
        <f>'[7]Rate Design Work eff 10-14-16'!K615</f>
        <v xml:space="preserve"> </v>
      </c>
      <c r="L616" s="153" t="s">
        <v>14</v>
      </c>
      <c r="M616" s="492">
        <f>'[7]Rate Design Work eff 10-14-16'!M615</f>
        <v>0</v>
      </c>
      <c r="N616" s="153"/>
      <c r="O616" s="166" t="str">
        <f>'[7]Rate Design Work eff 10-14-16'!O615</f>
        <v xml:space="preserve"> </v>
      </c>
      <c r="P616" s="153" t="s">
        <v>14</v>
      </c>
      <c r="Q616" s="492">
        <f>'[7]Rate Design Work eff 10-14-16'!Q615</f>
        <v>0</v>
      </c>
      <c r="R616" s="153"/>
      <c r="S616" s="166">
        <f>'[7]Rate Design Work eff 10-14-16'!S615</f>
        <v>0</v>
      </c>
      <c r="T616" s="153" t="s">
        <v>15</v>
      </c>
      <c r="U616" s="428">
        <f>'[7]Rate Design Work eff 10-14-16'!U615</f>
        <v>0</v>
      </c>
      <c r="V616" s="32"/>
      <c r="W616" s="22"/>
      <c r="Z616" s="33"/>
      <c r="AA616" s="33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R616" s="32"/>
    </row>
    <row r="617" spans="1:44" s="26" customFormat="1" hidden="1">
      <c r="A617" s="25" t="s">
        <v>101</v>
      </c>
      <c r="C617" s="113">
        <f>C614</f>
        <v>515912822.9645322</v>
      </c>
      <c r="D617" s="24">
        <f>'[7]Rate Design Work eff 9-15-17'!D616</f>
        <v>0</v>
      </c>
      <c r="E617" s="28"/>
      <c r="F617" s="29"/>
      <c r="G617" s="166">
        <f>'[7]Rate Design Work eff 9-15-17'!G616</f>
        <v>0</v>
      </c>
      <c r="H617" s="153" t="s">
        <v>15</v>
      </c>
      <c r="I617" s="153">
        <f>I659+I697</f>
        <v>0</v>
      </c>
      <c r="J617" s="153"/>
      <c r="K617" s="166" t="str">
        <f>'[7]Rate Design Work eff 10-14-16'!K616</f>
        <v xml:space="preserve"> </v>
      </c>
      <c r="L617" s="153" t="s">
        <v>14</v>
      </c>
      <c r="M617" s="492">
        <f>'[7]Rate Design Work eff 10-14-16'!M616</f>
        <v>0</v>
      </c>
      <c r="N617" s="153"/>
      <c r="O617" s="166" t="str">
        <f>'[7]Rate Design Work eff 10-14-16'!O616</f>
        <v xml:space="preserve"> </v>
      </c>
      <c r="P617" s="153" t="s">
        <v>14</v>
      </c>
      <c r="Q617" s="492">
        <f>'[7]Rate Design Work eff 10-14-16'!Q616</f>
        <v>0</v>
      </c>
      <c r="R617" s="153"/>
      <c r="S617" s="166">
        <f>'[7]Rate Design Work eff 10-14-16'!S616</f>
        <v>0</v>
      </c>
      <c r="T617" s="153" t="s">
        <v>15</v>
      </c>
      <c r="U617" s="428">
        <f>'[7]Rate Design Work eff 10-14-16'!U616</f>
        <v>0</v>
      </c>
      <c r="V617" s="25" t="s">
        <v>14</v>
      </c>
      <c r="W617" s="22"/>
      <c r="Z617" s="33"/>
      <c r="AA617" s="33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R617" s="32"/>
    </row>
    <row r="618" spans="1:44" s="26" customFormat="1" hidden="1">
      <c r="A618" s="76" t="s">
        <v>115</v>
      </c>
      <c r="B618" s="77"/>
      <c r="C618" s="115"/>
      <c r="D618" s="167">
        <f>'[7]Rate Design Work eff 9-15-17'!D617</f>
        <v>5.7730000000000006</v>
      </c>
      <c r="E618" s="116" t="s">
        <v>15</v>
      </c>
      <c r="F618" s="81"/>
      <c r="G618" s="167">
        <f>G613+G616</f>
        <v>5.9119999999999999</v>
      </c>
      <c r="H618" s="116" t="s">
        <v>15</v>
      </c>
      <c r="I618" s="168"/>
      <c r="J618" s="168"/>
      <c r="K618" s="167">
        <f>K613+K616</f>
        <v>0</v>
      </c>
      <c r="L618" s="116" t="s">
        <v>14</v>
      </c>
      <c r="M618" s="168"/>
      <c r="N618" s="168"/>
      <c r="O618" s="167" t="e">
        <f>O613+O616</f>
        <v>#REF!</v>
      </c>
      <c r="P618" s="116" t="s">
        <v>15</v>
      </c>
      <c r="Q618" s="168"/>
      <c r="R618" s="168"/>
      <c r="S618" s="167" t="e">
        <f>S613+S616</f>
        <v>#REF!</v>
      </c>
      <c r="T618" s="116" t="s">
        <v>15</v>
      </c>
      <c r="U618" s="168"/>
      <c r="V618" s="25"/>
      <c r="W618" s="22"/>
      <c r="X618" s="41">
        <f>(G618-D618)/D618</f>
        <v>2.4077602632946359E-2</v>
      </c>
      <c r="Z618" s="33"/>
      <c r="AA618" s="33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R618" s="32"/>
    </row>
    <row r="619" spans="1:44" s="26" customFormat="1" hidden="1">
      <c r="A619" s="76" t="s">
        <v>116</v>
      </c>
      <c r="B619" s="77"/>
      <c r="C619" s="115"/>
      <c r="D619" s="167">
        <f>'[7]Rate Design Work eff 9-15-17'!D618</f>
        <v>5.2879999999999994</v>
      </c>
      <c r="E619" s="116" t="s">
        <v>15</v>
      </c>
      <c r="F619" s="81"/>
      <c r="G619" s="167">
        <f>G614+G617</f>
        <v>5.41</v>
      </c>
      <c r="H619" s="116" t="s">
        <v>15</v>
      </c>
      <c r="I619" s="168"/>
      <c r="J619" s="168"/>
      <c r="K619" s="167">
        <f>K614+K617</f>
        <v>0</v>
      </c>
      <c r="L619" s="116" t="s">
        <v>14</v>
      </c>
      <c r="M619" s="168"/>
      <c r="N619" s="168"/>
      <c r="O619" s="167" t="e">
        <f>O614+O617</f>
        <v>#REF!</v>
      </c>
      <c r="P619" s="116" t="s">
        <v>15</v>
      </c>
      <c r="Q619" s="168"/>
      <c r="R619" s="168"/>
      <c r="S619" s="167" t="e">
        <f>S614+S617</f>
        <v>#REF!</v>
      </c>
      <c r="T619" s="116" t="s">
        <v>15</v>
      </c>
      <c r="U619" s="168"/>
      <c r="V619" s="25"/>
      <c r="W619" s="22"/>
      <c r="X619" s="41">
        <f>(G619-D619)/D619</f>
        <v>2.3071104387292131E-2</v>
      </c>
      <c r="Z619" s="33"/>
      <c r="AA619" s="33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R619" s="32"/>
    </row>
    <row r="620" spans="1:44">
      <c r="A620" s="514" t="s">
        <v>72</v>
      </c>
      <c r="B620" s="452"/>
      <c r="C620" s="480"/>
      <c r="D620" s="490">
        <f>'[7]Rate Design Work eff 9-15-17'!D619</f>
        <v>-0.01</v>
      </c>
      <c r="E620" s="452"/>
      <c r="F620" s="492"/>
      <c r="G620" s="490">
        <v>-0.01</v>
      </c>
      <c r="H620" s="452"/>
      <c r="I620" s="492"/>
      <c r="J620" s="492"/>
      <c r="K620" s="490">
        <v>-0.01</v>
      </c>
      <c r="L620" s="452"/>
      <c r="M620" s="492"/>
      <c r="N620" s="492"/>
      <c r="O620" s="490">
        <v>-0.01</v>
      </c>
      <c r="P620" s="452"/>
      <c r="Q620" s="492"/>
      <c r="R620" s="492"/>
      <c r="S620" s="490">
        <v>-0.01</v>
      </c>
      <c r="T620" s="452"/>
      <c r="U620" s="492"/>
      <c r="AK620" s="409"/>
      <c r="AL620" s="409"/>
      <c r="AM620" s="409"/>
      <c r="AN620" s="409"/>
      <c r="AO620" s="409"/>
      <c r="AP620" s="409"/>
    </row>
    <row r="621" spans="1:44">
      <c r="A621" s="482" t="s">
        <v>92</v>
      </c>
      <c r="B621" s="452"/>
      <c r="C621" s="480">
        <f t="shared" ref="C621:C632" si="127">C661+C699</f>
        <v>7</v>
      </c>
      <c r="D621" s="468">
        <f>'[7]Rate Design Work eff 9-15-17'!D620</f>
        <v>264</v>
      </c>
      <c r="E621" s="458"/>
      <c r="F621" s="492">
        <f t="shared" ref="F621:F632" si="128">F661+F699</f>
        <v>-18</v>
      </c>
      <c r="G621" s="468">
        <f>G603</f>
        <v>268</v>
      </c>
      <c r="H621" s="458"/>
      <c r="I621" s="492">
        <f t="shared" ref="I621:I635" si="129">I661+I699</f>
        <v>-19</v>
      </c>
      <c r="J621" s="492"/>
      <c r="K621" s="468">
        <f>K603</f>
        <v>264</v>
      </c>
      <c r="L621" s="458"/>
      <c r="M621" s="492">
        <f>'[7]Rate Design Work eff 10-14-16'!M620</f>
        <v>-18</v>
      </c>
      <c r="N621" s="492"/>
      <c r="O621" s="468" t="str">
        <f>O603</f>
        <v xml:space="preserve"> </v>
      </c>
      <c r="P621" s="458"/>
      <c r="Q621" s="492">
        <f>'[7]Rate Design Work eff 10-14-16'!Q620</f>
        <v>0</v>
      </c>
      <c r="R621" s="492"/>
      <c r="S621" s="468" t="str">
        <f>S603</f>
        <v xml:space="preserve"> </v>
      </c>
      <c r="T621" s="458"/>
      <c r="U621" s="428">
        <f>'[7]Rate Design Work eff 10-14-16'!U620</f>
        <v>0</v>
      </c>
      <c r="W621" s="465" t="s">
        <v>14</v>
      </c>
      <c r="AK621" s="409"/>
      <c r="AL621" s="409"/>
      <c r="AM621" s="409"/>
      <c r="AN621" s="409"/>
      <c r="AO621" s="409"/>
      <c r="AP621" s="409"/>
    </row>
    <row r="622" spans="1:44">
      <c r="A622" s="482" t="s">
        <v>93</v>
      </c>
      <c r="B622" s="452"/>
      <c r="C622" s="480">
        <f t="shared" si="127"/>
        <v>57.099999999999966</v>
      </c>
      <c r="D622" s="468">
        <f>'[7]Rate Design Work eff 9-15-17'!D621</f>
        <v>98</v>
      </c>
      <c r="E622" s="458"/>
      <c r="F622" s="492">
        <f t="shared" si="128"/>
        <v>-56</v>
      </c>
      <c r="G622" s="468">
        <f>G604</f>
        <v>100</v>
      </c>
      <c r="H622" s="458"/>
      <c r="I622" s="492">
        <f t="shared" si="129"/>
        <v>-57</v>
      </c>
      <c r="J622" s="492"/>
      <c r="K622" s="468">
        <f>K604</f>
        <v>98</v>
      </c>
      <c r="L622" s="458"/>
      <c r="M622" s="492">
        <f>'[7]Rate Design Work eff 10-14-16'!M621</f>
        <v>-56</v>
      </c>
      <c r="N622" s="492"/>
      <c r="O622" s="468" t="str">
        <f>O604</f>
        <v xml:space="preserve"> </v>
      </c>
      <c r="P622" s="458"/>
      <c r="Q622" s="492">
        <f>'[7]Rate Design Work eff 10-14-16'!Q621</f>
        <v>0</v>
      </c>
      <c r="R622" s="492"/>
      <c r="S622" s="468" t="str">
        <f>S604</f>
        <v xml:space="preserve"> </v>
      </c>
      <c r="T622" s="458"/>
      <c r="U622" s="428">
        <f>'[7]Rate Design Work eff 10-14-16'!U621</f>
        <v>0</v>
      </c>
      <c r="W622" s="526"/>
      <c r="AJ622" s="409"/>
      <c r="AK622" s="409"/>
      <c r="AL622" s="409"/>
      <c r="AM622" s="409"/>
      <c r="AN622" s="409"/>
      <c r="AO622" s="409"/>
      <c r="AP622" s="409"/>
    </row>
    <row r="623" spans="1:44">
      <c r="A623" s="482" t="s">
        <v>94</v>
      </c>
      <c r="B623" s="452"/>
      <c r="C623" s="480">
        <f t="shared" si="127"/>
        <v>71.866666666666703</v>
      </c>
      <c r="D623" s="468">
        <f>'[7]Rate Design Work eff 9-15-17'!D622</f>
        <v>195</v>
      </c>
      <c r="E623" s="527"/>
      <c r="F623" s="492">
        <f t="shared" si="128"/>
        <v>-140</v>
      </c>
      <c r="G623" s="468">
        <f>G605</f>
        <v>200</v>
      </c>
      <c r="H623" s="527"/>
      <c r="I623" s="492">
        <f t="shared" si="129"/>
        <v>-144</v>
      </c>
      <c r="J623" s="492"/>
      <c r="K623" s="468">
        <f>K605</f>
        <v>195</v>
      </c>
      <c r="L623" s="527"/>
      <c r="M623" s="492">
        <f>'[7]Rate Design Work eff 10-14-16'!M622</f>
        <v>-140</v>
      </c>
      <c r="N623" s="492"/>
      <c r="O623" s="468" t="str">
        <f>O605</f>
        <v xml:space="preserve"> </v>
      </c>
      <c r="P623" s="527"/>
      <c r="Q623" s="492">
        <f>'[7]Rate Design Work eff 10-14-16'!Q622</f>
        <v>0</v>
      </c>
      <c r="R623" s="492"/>
      <c r="S623" s="468" t="str">
        <f>S605</f>
        <v xml:space="preserve"> </v>
      </c>
      <c r="T623" s="527"/>
      <c r="U623" s="428">
        <f>'[7]Rate Design Work eff 10-14-16'!U622</f>
        <v>0</v>
      </c>
      <c r="W623" s="528" t="s">
        <v>14</v>
      </c>
      <c r="AJ623" s="409"/>
      <c r="AK623" s="409"/>
      <c r="AL623" s="409"/>
      <c r="AM623" s="409"/>
      <c r="AN623" s="409"/>
      <c r="AO623" s="409"/>
      <c r="AP623" s="409"/>
    </row>
    <row r="624" spans="1:44">
      <c r="A624" s="482" t="s">
        <v>93</v>
      </c>
      <c r="B624" s="452"/>
      <c r="C624" s="480">
        <f t="shared" si="127"/>
        <v>8475</v>
      </c>
      <c r="D624" s="468">
        <f>'[7]Rate Design Work eff 9-15-17'!D623</f>
        <v>1.79</v>
      </c>
      <c r="E624" s="458"/>
      <c r="F624" s="492">
        <f t="shared" si="128"/>
        <v>-151</v>
      </c>
      <c r="G624" s="468">
        <f>G607</f>
        <v>1.83</v>
      </c>
      <c r="H624" s="458"/>
      <c r="I624" s="492">
        <f t="shared" si="129"/>
        <v>-155</v>
      </c>
      <c r="J624" s="492"/>
      <c r="K624" s="468">
        <f>K607</f>
        <v>1.79</v>
      </c>
      <c r="L624" s="458"/>
      <c r="M624" s="492">
        <f>'[7]Rate Design Work eff 10-14-16'!M623</f>
        <v>-151</v>
      </c>
      <c r="N624" s="492"/>
      <c r="O624" s="468" t="str">
        <f>O607</f>
        <v xml:space="preserve"> </v>
      </c>
      <c r="P624" s="458"/>
      <c r="Q624" s="492">
        <f>'[7]Rate Design Work eff 10-14-16'!Q623</f>
        <v>0</v>
      </c>
      <c r="R624" s="492"/>
      <c r="S624" s="468" t="str">
        <f>S607</f>
        <v xml:space="preserve"> </v>
      </c>
      <c r="T624" s="458"/>
      <c r="U624" s="428">
        <f>'[7]Rate Design Work eff 10-14-16'!U623</f>
        <v>0</v>
      </c>
      <c r="AJ624" s="409"/>
      <c r="AK624" s="409"/>
      <c r="AL624" s="409"/>
      <c r="AM624" s="409"/>
      <c r="AN624" s="409"/>
      <c r="AO624" s="409"/>
      <c r="AP624" s="409"/>
    </row>
    <row r="625" spans="1:44">
      <c r="A625" s="482" t="s">
        <v>94</v>
      </c>
      <c r="B625" s="452"/>
      <c r="C625" s="480">
        <f t="shared" si="127"/>
        <v>44991</v>
      </c>
      <c r="D625" s="468">
        <f>'[7]Rate Design Work eff 9-15-17'!D624</f>
        <v>1.46</v>
      </c>
      <c r="E625" s="458"/>
      <c r="F625" s="492">
        <f t="shared" si="128"/>
        <v>-657</v>
      </c>
      <c r="G625" s="468">
        <f>G608</f>
        <v>1.5</v>
      </c>
      <c r="H625" s="458"/>
      <c r="I625" s="492">
        <f t="shared" si="129"/>
        <v>-675</v>
      </c>
      <c r="J625" s="492"/>
      <c r="K625" s="468">
        <f>K608</f>
        <v>1.46</v>
      </c>
      <c r="L625" s="458"/>
      <c r="M625" s="492">
        <f>'[7]Rate Design Work eff 10-14-16'!M624</f>
        <v>-657</v>
      </c>
      <c r="N625" s="492"/>
      <c r="O625" s="468" t="str">
        <f>O608</f>
        <v xml:space="preserve"> </v>
      </c>
      <c r="P625" s="458"/>
      <c r="Q625" s="492">
        <f>'[7]Rate Design Work eff 10-14-16'!Q624</f>
        <v>0</v>
      </c>
      <c r="R625" s="492"/>
      <c r="S625" s="468" t="str">
        <f>S608</f>
        <v xml:space="preserve"> </v>
      </c>
      <c r="T625" s="458"/>
      <c r="U625" s="428">
        <f>'[7]Rate Design Work eff 10-14-16'!U624</f>
        <v>0</v>
      </c>
      <c r="W625" s="465" t="s">
        <v>14</v>
      </c>
      <c r="AJ625" s="409"/>
      <c r="AK625" s="409"/>
      <c r="AL625" s="409"/>
      <c r="AM625" s="409"/>
      <c r="AN625" s="409"/>
      <c r="AO625" s="409"/>
      <c r="AP625" s="409"/>
    </row>
    <row r="626" spans="1:44">
      <c r="A626" s="439" t="s">
        <v>96</v>
      </c>
      <c r="B626" s="452"/>
      <c r="C626" s="480">
        <f t="shared" si="127"/>
        <v>35876</v>
      </c>
      <c r="D626" s="468">
        <f>'[7]Rate Design Work eff 9-15-17'!D625</f>
        <v>5.47</v>
      </c>
      <c r="E626" s="458"/>
      <c r="F626" s="492">
        <f t="shared" si="128"/>
        <v>-1962</v>
      </c>
      <c r="G626" s="468">
        <f>G610</f>
        <v>5.6</v>
      </c>
      <c r="H626" s="458"/>
      <c r="I626" s="492">
        <f t="shared" si="129"/>
        <v>-2009</v>
      </c>
      <c r="J626" s="492"/>
      <c r="K626" s="468" t="e">
        <f>K610</f>
        <v>#REF!</v>
      </c>
      <c r="L626" s="458"/>
      <c r="M626" s="492" t="e">
        <f>'[7]Rate Design Work eff 10-14-16'!M625</f>
        <v>#REF!</v>
      </c>
      <c r="N626" s="492"/>
      <c r="O626" s="468">
        <f>O610</f>
        <v>0</v>
      </c>
      <c r="P626" s="458"/>
      <c r="Q626" s="492">
        <f>'[7]Rate Design Work eff 10-14-16'!Q625</f>
        <v>0</v>
      </c>
      <c r="R626" s="492"/>
      <c r="S626" s="468">
        <f>S610</f>
        <v>0</v>
      </c>
      <c r="T626" s="458"/>
      <c r="U626" s="428">
        <f>'[7]Rate Design Work eff 10-14-16'!U625</f>
        <v>0</v>
      </c>
      <c r="AJ626" s="409"/>
      <c r="AK626" s="409"/>
      <c r="AL626" s="409"/>
      <c r="AM626" s="409"/>
      <c r="AN626" s="409"/>
      <c r="AO626" s="409"/>
      <c r="AP626" s="409"/>
    </row>
    <row r="627" spans="1:44">
      <c r="A627" s="439" t="s">
        <v>114</v>
      </c>
      <c r="B627" s="452"/>
      <c r="C627" s="480">
        <f t="shared" si="127"/>
        <v>307</v>
      </c>
      <c r="D627" s="468">
        <f>'[7]Rate Design Work eff 9-15-17'!D626</f>
        <v>5.47</v>
      </c>
      <c r="E627" s="458"/>
      <c r="F627" s="492">
        <f t="shared" si="128"/>
        <v>-17</v>
      </c>
      <c r="G627" s="468">
        <f>G611</f>
        <v>5.6</v>
      </c>
      <c r="H627" s="458"/>
      <c r="I627" s="492">
        <f t="shared" si="129"/>
        <v>-17</v>
      </c>
      <c r="J627" s="492"/>
      <c r="K627" s="468" t="e">
        <f>K611</f>
        <v>#REF!</v>
      </c>
      <c r="L627" s="458"/>
      <c r="M627" s="492" t="e">
        <f>'[7]Rate Design Work eff 10-14-16'!M626</f>
        <v>#REF!</v>
      </c>
      <c r="N627" s="492"/>
      <c r="O627" s="468">
        <f>O611</f>
        <v>0</v>
      </c>
      <c r="P627" s="458"/>
      <c r="Q627" s="492">
        <f>'[7]Rate Design Work eff 10-14-16'!Q626</f>
        <v>0</v>
      </c>
      <c r="R627" s="492"/>
      <c r="S627" s="468">
        <f>S611</f>
        <v>0</v>
      </c>
      <c r="T627" s="458"/>
      <c r="U627" s="428">
        <f>'[7]Rate Design Work eff 10-14-16'!U626</f>
        <v>0</v>
      </c>
      <c r="AJ627" s="409"/>
      <c r="AK627" s="409"/>
      <c r="AL627" s="409"/>
      <c r="AM627" s="409"/>
      <c r="AN627" s="409"/>
      <c r="AO627" s="409"/>
      <c r="AP627" s="409"/>
    </row>
    <row r="628" spans="1:44">
      <c r="A628" s="482" t="s">
        <v>98</v>
      </c>
      <c r="B628" s="452"/>
      <c r="C628" s="480">
        <f t="shared" si="127"/>
        <v>4639573.3333333302</v>
      </c>
      <c r="D628" s="517">
        <f>'[7]Rate Design Work eff 9-15-17'!D627</f>
        <v>5.7730000000000006</v>
      </c>
      <c r="E628" s="482" t="s">
        <v>15</v>
      </c>
      <c r="F628" s="492">
        <f t="shared" si="128"/>
        <v>-2678</v>
      </c>
      <c r="G628" s="517">
        <f>G613</f>
        <v>5.9119999999999999</v>
      </c>
      <c r="H628" s="482" t="s">
        <v>15</v>
      </c>
      <c r="I628" s="492">
        <f t="shared" si="129"/>
        <v>-2743</v>
      </c>
      <c r="J628" s="492"/>
      <c r="K628" s="517" t="str">
        <f>K613</f>
        <v xml:space="preserve"> </v>
      </c>
      <c r="L628" s="482" t="s">
        <v>14</v>
      </c>
      <c r="M628" s="492">
        <f>'[7]Rate Design Work eff 10-14-16'!M627</f>
        <v>0</v>
      </c>
      <c r="N628" s="492"/>
      <c r="O628" s="517" t="e">
        <f>O613</f>
        <v>#REF!</v>
      </c>
      <c r="P628" s="482" t="s">
        <v>15</v>
      </c>
      <c r="Q628" s="492" t="e">
        <f>'[7]Rate Design Work eff 10-14-16'!Q627</f>
        <v>#REF!</v>
      </c>
      <c r="R628" s="492"/>
      <c r="S628" s="517" t="e">
        <f>S613</f>
        <v>#REF!</v>
      </c>
      <c r="T628" s="482" t="s">
        <v>15</v>
      </c>
      <c r="U628" s="428" t="e">
        <f>'[7]Rate Design Work eff 10-14-16'!U627</f>
        <v>#REF!</v>
      </c>
      <c r="AJ628" s="409"/>
      <c r="AK628" s="409"/>
      <c r="AL628" s="409"/>
      <c r="AM628" s="409"/>
      <c r="AN628" s="409"/>
      <c r="AO628" s="409"/>
      <c r="AP628" s="409"/>
    </row>
    <row r="629" spans="1:44">
      <c r="A629" s="482" t="s">
        <v>64</v>
      </c>
      <c r="B629" s="452"/>
      <c r="C629" s="480">
        <f t="shared" si="127"/>
        <v>8425606.6666666716</v>
      </c>
      <c r="D629" s="517">
        <f>'[7]Rate Design Work eff 9-15-17'!D628</f>
        <v>5.2879999999999994</v>
      </c>
      <c r="E629" s="482" t="s">
        <v>15</v>
      </c>
      <c r="F629" s="492">
        <f t="shared" si="128"/>
        <v>-4455</v>
      </c>
      <c r="G629" s="517">
        <f>G614</f>
        <v>5.41</v>
      </c>
      <c r="H629" s="482" t="s">
        <v>15</v>
      </c>
      <c r="I629" s="492">
        <f t="shared" si="129"/>
        <v>-4558</v>
      </c>
      <c r="J629" s="492"/>
      <c r="K629" s="517" t="str">
        <f>K614</f>
        <v xml:space="preserve"> </v>
      </c>
      <c r="L629" s="482" t="s">
        <v>14</v>
      </c>
      <c r="M629" s="492">
        <f>'[7]Rate Design Work eff 10-14-16'!M628</f>
        <v>0</v>
      </c>
      <c r="N629" s="492"/>
      <c r="O629" s="517" t="e">
        <f>O614</f>
        <v>#REF!</v>
      </c>
      <c r="P629" s="482" t="s">
        <v>15</v>
      </c>
      <c r="Q629" s="492" t="e">
        <f>'[7]Rate Design Work eff 10-14-16'!Q628</f>
        <v>#REF!</v>
      </c>
      <c r="R629" s="492"/>
      <c r="S629" s="517" t="e">
        <f>S614</f>
        <v>#REF!</v>
      </c>
      <c r="T629" s="482" t="s">
        <v>15</v>
      </c>
      <c r="U629" s="428" t="e">
        <f>'[7]Rate Design Work eff 10-14-16'!U628</f>
        <v>#REF!</v>
      </c>
      <c r="AJ629" s="409"/>
      <c r="AK629" s="409"/>
      <c r="AL629" s="409"/>
      <c r="AM629" s="409"/>
      <c r="AN629" s="409"/>
      <c r="AO629" s="409"/>
      <c r="AP629" s="409"/>
    </row>
    <row r="630" spans="1:44">
      <c r="A630" s="482" t="s">
        <v>65</v>
      </c>
      <c r="B630" s="452"/>
      <c r="C630" s="480">
        <f t="shared" si="127"/>
        <v>8751.9666666666617</v>
      </c>
      <c r="D630" s="519">
        <f>'[7]Rate Design Work eff 9-15-17'!D629</f>
        <v>57</v>
      </c>
      <c r="E630" s="482" t="s">
        <v>15</v>
      </c>
      <c r="F630" s="492">
        <f t="shared" si="128"/>
        <v>-49</v>
      </c>
      <c r="G630" s="519">
        <f>G615</f>
        <v>58</v>
      </c>
      <c r="H630" s="482" t="s">
        <v>15</v>
      </c>
      <c r="I630" s="492">
        <f t="shared" si="129"/>
        <v>-51</v>
      </c>
      <c r="J630" s="492"/>
      <c r="K630" s="519" t="str">
        <f>K615</f>
        <v xml:space="preserve"> </v>
      </c>
      <c r="L630" s="482" t="s">
        <v>14</v>
      </c>
      <c r="M630" s="492">
        <f>'[7]Rate Design Work eff 10-14-16'!M629</f>
        <v>0</v>
      </c>
      <c r="N630" s="492"/>
      <c r="O630" s="519" t="e">
        <f>O615</f>
        <v>#DIV/0!</v>
      </c>
      <c r="P630" s="482" t="s">
        <v>15</v>
      </c>
      <c r="Q630" s="492" t="e">
        <f>'[7]Rate Design Work eff 10-14-16'!Q629</f>
        <v>#DIV/0!</v>
      </c>
      <c r="R630" s="492"/>
      <c r="S630" s="519" t="e">
        <f>S615</f>
        <v>#DIV/0!</v>
      </c>
      <c r="T630" s="482" t="s">
        <v>15</v>
      </c>
      <c r="U630" s="428" t="e">
        <f>'[7]Rate Design Work eff 10-14-16'!U629</f>
        <v>#DIV/0!</v>
      </c>
      <c r="AJ630" s="409"/>
      <c r="AK630" s="409"/>
      <c r="AL630" s="409"/>
      <c r="AM630" s="409"/>
      <c r="AN630" s="409"/>
      <c r="AO630" s="409"/>
      <c r="AP630" s="409"/>
    </row>
    <row r="631" spans="1:44">
      <c r="A631" s="482" t="s">
        <v>117</v>
      </c>
      <c r="B631" s="452"/>
      <c r="C631" s="480">
        <f t="shared" si="127"/>
        <v>135.96666666666667</v>
      </c>
      <c r="D631" s="463">
        <f>'[7]Rate Design Work eff 9-15-17'!D630</f>
        <v>60</v>
      </c>
      <c r="E631" s="452"/>
      <c r="F631" s="492">
        <f t="shared" si="128"/>
        <v>8158</v>
      </c>
      <c r="G631" s="463">
        <f>'[7]Rate Design Work eff 9-15-17'!G630</f>
        <v>60</v>
      </c>
      <c r="H631" s="452"/>
      <c r="I631" s="492">
        <f t="shared" si="129"/>
        <v>8158</v>
      </c>
      <c r="J631" s="492"/>
      <c r="K631" s="463" t="str">
        <f>'[7]Rate Design Work eff 10-14-16'!K630</f>
        <v xml:space="preserve"> </v>
      </c>
      <c r="L631" s="452"/>
      <c r="M631" s="492">
        <f>'[7]Rate Design Work eff 10-14-16'!M630</f>
        <v>0</v>
      </c>
      <c r="N631" s="492"/>
      <c r="O631" s="463" t="e">
        <f>'[7]Rate Design Work eff 10-14-16'!O630</f>
        <v>#DIV/0!</v>
      </c>
      <c r="P631" s="452"/>
      <c r="Q631" s="492" t="e">
        <f>'[7]Rate Design Work eff 10-14-16'!Q630</f>
        <v>#DIV/0!</v>
      </c>
      <c r="R631" s="492"/>
      <c r="S631" s="463" t="e">
        <f>'[7]Rate Design Work eff 10-14-16'!S630</f>
        <v>#DIV/0!</v>
      </c>
      <c r="T631" s="452"/>
      <c r="U631" s="428" t="e">
        <f>'[7]Rate Design Work eff 10-14-16'!U630</f>
        <v>#DIV/0!</v>
      </c>
      <c r="AJ631" s="409"/>
      <c r="AK631" s="409"/>
      <c r="AL631" s="409"/>
      <c r="AM631" s="409"/>
      <c r="AN631" s="409"/>
      <c r="AO631" s="409"/>
      <c r="AP631" s="409"/>
    </row>
    <row r="632" spans="1:44">
      <c r="A632" s="482" t="s">
        <v>118</v>
      </c>
      <c r="B632" s="452"/>
      <c r="C632" s="480">
        <f t="shared" si="127"/>
        <v>53526</v>
      </c>
      <c r="D632" s="496">
        <f>'[7]Rate Design Work eff 9-15-17'!D631</f>
        <v>-30</v>
      </c>
      <c r="E632" s="492" t="s">
        <v>15</v>
      </c>
      <c r="F632" s="492">
        <f t="shared" si="128"/>
        <v>-16058</v>
      </c>
      <c r="G632" s="496">
        <f>'[7]Rate Design Work eff 9-15-17'!G631</f>
        <v>-30</v>
      </c>
      <c r="H632" s="492" t="s">
        <v>15</v>
      </c>
      <c r="I632" s="492">
        <f t="shared" si="129"/>
        <v>-16058</v>
      </c>
      <c r="J632" s="492"/>
      <c r="K632" s="496">
        <f>'[7]Rate Design Work eff 10-14-16'!K631</f>
        <v>-30</v>
      </c>
      <c r="L632" s="492" t="s">
        <v>15</v>
      </c>
      <c r="M632" s="492">
        <f>'[7]Rate Design Work eff 10-14-16'!M631</f>
        <v>-16058</v>
      </c>
      <c r="N632" s="492"/>
      <c r="O632" s="496" t="s">
        <v>14</v>
      </c>
      <c r="P632" s="492" t="s">
        <v>14</v>
      </c>
      <c r="Q632" s="492">
        <f>'[7]Rate Design Work eff 10-14-16'!Q631</f>
        <v>0</v>
      </c>
      <c r="R632" s="492"/>
      <c r="S632" s="496">
        <f>'[7]Blocking - detail'!U505</f>
        <v>0</v>
      </c>
      <c r="T632" s="492" t="s">
        <v>14</v>
      </c>
      <c r="U632" s="428">
        <f>'[7]Rate Design Work eff 10-14-16'!U631</f>
        <v>0</v>
      </c>
      <c r="AJ632" s="409"/>
      <c r="AK632" s="409"/>
      <c r="AL632" s="409"/>
      <c r="AM632" s="409"/>
      <c r="AN632" s="409"/>
      <c r="AO632" s="409"/>
      <c r="AP632" s="409"/>
    </row>
    <row r="633" spans="1:44" s="26" customFormat="1" hidden="1">
      <c r="A633" s="25" t="s">
        <v>100</v>
      </c>
      <c r="C633" s="113">
        <f>C628</f>
        <v>4639573.3333333302</v>
      </c>
      <c r="D633" s="24">
        <f>'[7]Rate Design Work eff 9-15-17'!D632</f>
        <v>0</v>
      </c>
      <c r="E633" s="28"/>
      <c r="F633" s="29"/>
      <c r="G633" s="30">
        <f>G616</f>
        <v>0</v>
      </c>
      <c r="H633" s="153" t="s">
        <v>15</v>
      </c>
      <c r="I633" s="492">
        <f t="shared" si="129"/>
        <v>0</v>
      </c>
      <c r="J633" s="492"/>
      <c r="K633" s="30" t="str">
        <f>K616</f>
        <v xml:space="preserve"> </v>
      </c>
      <c r="L633" s="153" t="s">
        <v>14</v>
      </c>
      <c r="M633" s="492">
        <f>'[7]Rate Design Work eff 10-14-16'!M632</f>
        <v>0</v>
      </c>
      <c r="N633" s="492"/>
      <c r="O633" s="30" t="str">
        <f>O616</f>
        <v xml:space="preserve"> </v>
      </c>
      <c r="P633" s="153" t="s">
        <v>14</v>
      </c>
      <c r="Q633" s="492">
        <f>'[7]Rate Design Work eff 10-14-16'!Q632</f>
        <v>0</v>
      </c>
      <c r="R633" s="492"/>
      <c r="S633" s="30">
        <f>S616</f>
        <v>0</v>
      </c>
      <c r="T633" s="153" t="s">
        <v>15</v>
      </c>
      <c r="U633" s="428">
        <f>'[7]Rate Design Work eff 10-14-16'!U632</f>
        <v>0</v>
      </c>
      <c r="V633" s="26" t="s">
        <v>14</v>
      </c>
      <c r="W633" s="22"/>
      <c r="Z633" s="33"/>
      <c r="AA633" s="33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R633" s="32"/>
    </row>
    <row r="634" spans="1:44" s="26" customFormat="1" hidden="1">
      <c r="A634" s="25" t="s">
        <v>101</v>
      </c>
      <c r="C634" s="113">
        <f>C629</f>
        <v>8425606.6666666716</v>
      </c>
      <c r="D634" s="24">
        <f>'[7]Rate Design Work eff 9-15-17'!D633</f>
        <v>0</v>
      </c>
      <c r="E634" s="28"/>
      <c r="F634" s="29"/>
      <c r="G634" s="30">
        <f>G617</f>
        <v>0</v>
      </c>
      <c r="H634" s="153" t="s">
        <v>15</v>
      </c>
      <c r="I634" s="492">
        <f t="shared" si="129"/>
        <v>0</v>
      </c>
      <c r="J634" s="492"/>
      <c r="K634" s="30" t="str">
        <f>K617</f>
        <v xml:space="preserve"> </v>
      </c>
      <c r="L634" s="153" t="s">
        <v>14</v>
      </c>
      <c r="M634" s="492">
        <f>'[7]Rate Design Work eff 10-14-16'!M633</f>
        <v>0</v>
      </c>
      <c r="N634" s="492"/>
      <c r="O634" s="30" t="str">
        <f>O617</f>
        <v xml:space="preserve"> </v>
      </c>
      <c r="P634" s="153" t="s">
        <v>14</v>
      </c>
      <c r="Q634" s="492">
        <f>'[7]Rate Design Work eff 10-14-16'!Q633</f>
        <v>0</v>
      </c>
      <c r="R634" s="492"/>
      <c r="S634" s="30">
        <f>S617</f>
        <v>0</v>
      </c>
      <c r="T634" s="153" t="s">
        <v>15</v>
      </c>
      <c r="U634" s="428">
        <f>'[7]Rate Design Work eff 10-14-16'!U633</f>
        <v>0</v>
      </c>
      <c r="V634" s="26" t="s">
        <v>14</v>
      </c>
      <c r="W634" s="22"/>
      <c r="Z634" s="33"/>
      <c r="AA634" s="33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R634" s="32"/>
    </row>
    <row r="635" spans="1:44">
      <c r="A635" s="452" t="s">
        <v>44</v>
      </c>
      <c r="B635" s="529"/>
      <c r="C635" s="480">
        <f>C675+C713</f>
        <v>922516135.814906</v>
      </c>
      <c r="D635" s="510"/>
      <c r="E635" s="452"/>
      <c r="F635" s="428">
        <f>F675+F713</f>
        <v>72786063</v>
      </c>
      <c r="G635" s="428"/>
      <c r="H635" s="452"/>
      <c r="I635" s="428">
        <f t="shared" si="129"/>
        <v>74506968</v>
      </c>
      <c r="J635" s="428"/>
      <c r="K635" s="428"/>
      <c r="L635" s="452"/>
      <c r="M635" s="428" t="e">
        <f>SUM(M603:M634)</f>
        <v>#REF!</v>
      </c>
      <c r="N635" s="428"/>
      <c r="O635" s="428"/>
      <c r="P635" s="452"/>
      <c r="Q635" s="428" t="e">
        <f>SUM(Q603:Q634)</f>
        <v>#REF!</v>
      </c>
      <c r="R635" s="428"/>
      <c r="S635" s="428"/>
      <c r="T635" s="452"/>
      <c r="U635" s="428" t="e">
        <f>SUM(U603:U634)</f>
        <v>#REF!</v>
      </c>
      <c r="X635" s="172"/>
      <c r="Y635" s="172"/>
      <c r="AJ635" s="409"/>
      <c r="AK635" s="409"/>
      <c r="AL635" s="409"/>
      <c r="AM635" s="409"/>
      <c r="AN635" s="409"/>
      <c r="AO635" s="409"/>
      <c r="AP635" s="409"/>
    </row>
    <row r="636" spans="1:44">
      <c r="A636" s="452" t="s">
        <v>18</v>
      </c>
      <c r="B636" s="96"/>
      <c r="C636" s="497">
        <f>C676+C714</f>
        <v>6097942.0909218071</v>
      </c>
      <c r="D636" s="439"/>
      <c r="E636" s="439"/>
      <c r="F636" s="437">
        <f>F676+F714</f>
        <v>526986.3902728206</v>
      </c>
      <c r="G636" s="439"/>
      <c r="H636" s="439"/>
      <c r="I636" s="437">
        <f>F636</f>
        <v>526986.3902728206</v>
      </c>
      <c r="J636" s="438"/>
      <c r="K636" s="439"/>
      <c r="L636" s="439"/>
      <c r="M636" s="437" t="e">
        <f>$I$636*V640/($V$640+$W$640+$X$640)</f>
        <v>#DIV/0!</v>
      </c>
      <c r="N636" s="438"/>
      <c r="O636" s="439"/>
      <c r="P636" s="439"/>
      <c r="Q636" s="437" t="e">
        <f>$I$636*W640/($V$640+$W$640+$X$640)</f>
        <v>#DIV/0!</v>
      </c>
      <c r="R636" s="438"/>
      <c r="S636" s="439"/>
      <c r="T636" s="439"/>
      <c r="U636" s="437" t="e">
        <f>$I$636*X640/($V$640+$W$640+$X$640)</f>
        <v>#DIV/0!</v>
      </c>
      <c r="V636" s="173"/>
      <c r="W636" s="174"/>
      <c r="AJ636" s="409"/>
      <c r="AK636" s="409"/>
      <c r="AL636" s="409"/>
      <c r="AM636" s="409"/>
      <c r="AN636" s="409"/>
      <c r="AO636" s="409"/>
      <c r="AP636" s="409"/>
    </row>
    <row r="637" spans="1:44" ht="16.5" thickBot="1">
      <c r="A637" s="452" t="s">
        <v>45</v>
      </c>
      <c r="B637" s="452"/>
      <c r="C637" s="522">
        <f>SUM(C635)+C636</f>
        <v>928614077.90582776</v>
      </c>
      <c r="D637" s="505"/>
      <c r="E637" s="500"/>
      <c r="F637" s="501">
        <f>F635+F636</f>
        <v>73313049.390272826</v>
      </c>
      <c r="G637" s="505"/>
      <c r="H637" s="500"/>
      <c r="I637" s="501">
        <f>I635+I636</f>
        <v>75033954.390272826</v>
      </c>
      <c r="J637" s="501"/>
      <c r="K637" s="505"/>
      <c r="L637" s="500"/>
      <c r="M637" s="501" t="e">
        <f>M635+M636</f>
        <v>#REF!</v>
      </c>
      <c r="N637" s="501"/>
      <c r="O637" s="505"/>
      <c r="P637" s="500"/>
      <c r="Q637" s="501" t="e">
        <f>Q635+Q636</f>
        <v>#REF!</v>
      </c>
      <c r="R637" s="501"/>
      <c r="S637" s="505"/>
      <c r="T637" s="500"/>
      <c r="U637" s="501" t="e">
        <f>U635+U636</f>
        <v>#REF!</v>
      </c>
      <c r="V637" s="444" t="s">
        <v>78</v>
      </c>
      <c r="W637" s="473">
        <f>'[7]Rate Spread targets'!X26*1000</f>
        <v>75033970.194648847</v>
      </c>
      <c r="X637" s="39">
        <f>'[7]Rate Spread targets'!V26-0.091</f>
        <v>-7.4058551390443997E-2</v>
      </c>
      <c r="Y637" s="40"/>
      <c r="Z637" s="41" t="s">
        <v>14</v>
      </c>
      <c r="AJ637" s="409"/>
      <c r="AK637" s="409"/>
      <c r="AL637" s="409"/>
      <c r="AM637" s="409"/>
      <c r="AN637" s="409"/>
      <c r="AO637" s="409"/>
      <c r="AP637" s="409"/>
    </row>
    <row r="638" spans="1:44" ht="16.5" thickTop="1">
      <c r="A638" s="452"/>
      <c r="B638" s="452"/>
      <c r="C638" s="530"/>
      <c r="D638" s="508"/>
      <c r="E638" s="503"/>
      <c r="F638" s="483"/>
      <c r="G638" s="508"/>
      <c r="H638" s="503"/>
      <c r="I638" s="483"/>
      <c r="J638" s="483"/>
      <c r="K638" s="508"/>
      <c r="L638" s="503"/>
      <c r="M638" s="483"/>
      <c r="N638" s="483"/>
      <c r="O638" s="508"/>
      <c r="P638" s="503"/>
      <c r="Q638" s="483"/>
      <c r="R638" s="483"/>
      <c r="S638" s="508"/>
      <c r="T638" s="503"/>
      <c r="U638" s="531" t="s">
        <v>14</v>
      </c>
      <c r="V638" s="453" t="s">
        <v>21</v>
      </c>
      <c r="W638" s="454">
        <f>W637-I637</f>
        <v>15.804376021027565</v>
      </c>
      <c r="X638" s="175" t="s">
        <v>14</v>
      </c>
      <c r="Y638" s="40"/>
      <c r="Z638" s="41"/>
      <c r="AJ638" s="409"/>
      <c r="AK638" s="409"/>
      <c r="AL638" s="409"/>
      <c r="AM638" s="409"/>
      <c r="AN638" s="409"/>
      <c r="AO638" s="409"/>
      <c r="AP638" s="409"/>
    </row>
    <row r="639" spans="1:44" hidden="1">
      <c r="A639" s="452"/>
      <c r="B639" s="452"/>
      <c r="C639" s="530"/>
      <c r="D639" s="508"/>
      <c r="E639" s="503"/>
      <c r="F639" s="483"/>
      <c r="G639" s="508"/>
      <c r="H639" s="503"/>
      <c r="I639" s="483"/>
      <c r="J639" s="483"/>
      <c r="K639" s="508"/>
      <c r="L639" s="503"/>
      <c r="M639" s="483"/>
      <c r="N639" s="483"/>
      <c r="O639" s="508"/>
      <c r="P639" s="503"/>
      <c r="Q639" s="483"/>
      <c r="R639" s="483"/>
      <c r="S639" s="508"/>
      <c r="T639" s="503"/>
      <c r="U639" s="531" t="s">
        <v>14</v>
      </c>
      <c r="V639" s="474"/>
      <c r="W639" s="474"/>
      <c r="X639" s="456"/>
      <c r="Y639" s="40"/>
      <c r="Z639" s="41"/>
      <c r="AJ639" s="409"/>
      <c r="AK639" s="409"/>
      <c r="AL639" s="409"/>
      <c r="AM639" s="409"/>
      <c r="AN639" s="409"/>
      <c r="AO639" s="409"/>
      <c r="AP639" s="409"/>
    </row>
    <row r="640" spans="1:44" hidden="1">
      <c r="A640" s="452"/>
      <c r="B640" s="452"/>
      <c r="C640" s="459"/>
      <c r="D640" s="495" t="s">
        <v>14</v>
      </c>
      <c r="E640" s="452"/>
      <c r="F640" s="428" t="s">
        <v>14</v>
      </c>
      <c r="G640" s="509" t="s">
        <v>14</v>
      </c>
      <c r="H640" s="452"/>
      <c r="I640" s="428" t="s">
        <v>14</v>
      </c>
      <c r="J640" s="428"/>
      <c r="K640" s="509" t="s">
        <v>14</v>
      </c>
      <c r="L640" s="452"/>
      <c r="M640" s="428" t="s">
        <v>14</v>
      </c>
      <c r="N640" s="428"/>
      <c r="O640" s="509" t="s">
        <v>14</v>
      </c>
      <c r="P640" s="452"/>
      <c r="Q640" s="428" t="s">
        <v>14</v>
      </c>
      <c r="R640" s="428"/>
      <c r="S640" s="509" t="s">
        <v>14</v>
      </c>
      <c r="T640" s="452"/>
      <c r="U640" s="428" t="s">
        <v>14</v>
      </c>
      <c r="V640" s="32"/>
      <c r="W640" s="32"/>
      <c r="X640" s="32"/>
      <c r="Y640" s="141"/>
      <c r="AJ640" s="409"/>
      <c r="AK640" s="409"/>
      <c r="AL640" s="409"/>
      <c r="AM640" s="409"/>
      <c r="AN640" s="409"/>
      <c r="AO640" s="409"/>
      <c r="AP640" s="409"/>
    </row>
    <row r="641" spans="1:42" hidden="1">
      <c r="A641" s="458" t="s">
        <v>110</v>
      </c>
      <c r="B641" s="452"/>
      <c r="C641" s="452"/>
      <c r="D641" s="428"/>
      <c r="E641" s="452"/>
      <c r="F641" s="452"/>
      <c r="G641" s="428"/>
      <c r="H641" s="452"/>
      <c r="I641" s="452"/>
      <c r="J641" s="452"/>
      <c r="K641" s="428"/>
      <c r="L641" s="452"/>
      <c r="M641" s="452"/>
      <c r="N641" s="452"/>
      <c r="O641" s="428"/>
      <c r="P641" s="452"/>
      <c r="Q641" s="452"/>
      <c r="R641" s="452"/>
      <c r="S641" s="428"/>
      <c r="T641" s="452"/>
      <c r="U641" s="452"/>
      <c r="AJ641" s="409"/>
      <c r="AK641" s="409"/>
      <c r="AL641" s="409"/>
      <c r="AM641" s="409"/>
      <c r="AN641" s="409"/>
      <c r="AO641" s="409"/>
      <c r="AP641" s="409"/>
    </row>
    <row r="642" spans="1:42" hidden="1">
      <c r="A642" s="439" t="s">
        <v>119</v>
      </c>
      <c r="B642" s="452"/>
      <c r="C642" s="452"/>
      <c r="D642" s="428"/>
      <c r="E642" s="452"/>
      <c r="F642" s="452"/>
      <c r="G642" s="428"/>
      <c r="H642" s="452"/>
      <c r="I642" s="452"/>
      <c r="J642" s="452"/>
      <c r="K642" s="428"/>
      <c r="L642" s="452"/>
      <c r="M642" s="452"/>
      <c r="N642" s="452"/>
      <c r="O642" s="428"/>
      <c r="P642" s="452"/>
      <c r="Q642" s="452"/>
      <c r="R642" s="452"/>
      <c r="S642" s="428"/>
      <c r="T642" s="452"/>
      <c r="U642" s="452"/>
      <c r="W642" s="47" t="s">
        <v>14</v>
      </c>
      <c r="AJ642" s="409"/>
      <c r="AK642" s="409"/>
      <c r="AL642" s="409"/>
      <c r="AM642" s="409"/>
      <c r="AN642" s="409"/>
      <c r="AO642" s="409"/>
      <c r="AP642" s="409"/>
    </row>
    <row r="643" spans="1:42" hidden="1">
      <c r="A643" s="482"/>
      <c r="B643" s="452"/>
      <c r="C643" s="452"/>
      <c r="D643" s="428"/>
      <c r="E643" s="452"/>
      <c r="F643" s="452"/>
      <c r="G643" s="428"/>
      <c r="H643" s="452"/>
      <c r="I643" s="452"/>
      <c r="J643" s="452"/>
      <c r="K643" s="428"/>
      <c r="L643" s="452"/>
      <c r="M643" s="452"/>
      <c r="N643" s="452"/>
      <c r="O643" s="428"/>
      <c r="P643" s="452"/>
      <c r="Q643" s="452"/>
      <c r="R643" s="452"/>
      <c r="S643" s="428"/>
      <c r="T643" s="452"/>
      <c r="U643" s="452"/>
      <c r="V643" s="409"/>
      <c r="W643" s="410"/>
      <c r="X643" s="410"/>
      <c r="Y643" s="410"/>
      <c r="Z643" s="409"/>
      <c r="AA643" s="409"/>
      <c r="AB643" s="409"/>
      <c r="AC643" s="409"/>
      <c r="AD643" s="409"/>
      <c r="AE643" s="409"/>
      <c r="AF643" s="409"/>
      <c r="AG643" s="409"/>
      <c r="AH643" s="409"/>
      <c r="AI643" s="409"/>
      <c r="AJ643" s="409"/>
      <c r="AK643" s="409"/>
      <c r="AL643" s="409"/>
      <c r="AM643" s="409"/>
      <c r="AN643" s="409"/>
      <c r="AO643" s="409"/>
      <c r="AP643" s="409"/>
    </row>
    <row r="644" spans="1:42" hidden="1">
      <c r="A644" s="482" t="s">
        <v>59</v>
      </c>
      <c r="B644" s="452"/>
      <c r="C644" s="480"/>
      <c r="D644" s="428"/>
      <c r="E644" s="452"/>
      <c r="F644" s="452"/>
      <c r="G644" s="428"/>
      <c r="H644" s="452"/>
      <c r="I644" s="452"/>
      <c r="J644" s="452"/>
      <c r="K644" s="428"/>
      <c r="L644" s="452"/>
      <c r="M644" s="452"/>
      <c r="N644" s="452"/>
      <c r="O644" s="428"/>
      <c r="P644" s="452"/>
      <c r="Q644" s="452"/>
      <c r="R644" s="452"/>
      <c r="S644" s="428"/>
      <c r="T644" s="452"/>
      <c r="U644" s="452"/>
      <c r="V644" s="409"/>
      <c r="W644" s="410"/>
      <c r="X644" s="410"/>
      <c r="Y644" s="410"/>
      <c r="Z644" s="409"/>
      <c r="AA644" s="409"/>
      <c r="AB644" s="409"/>
      <c r="AC644" s="409"/>
      <c r="AD644" s="409"/>
      <c r="AE644" s="409"/>
      <c r="AF644" s="409"/>
      <c r="AG644" s="409"/>
      <c r="AH644" s="409"/>
      <c r="AI644" s="409"/>
      <c r="AJ644" s="409"/>
      <c r="AK644" s="409"/>
      <c r="AL644" s="409"/>
      <c r="AM644" s="409"/>
      <c r="AN644" s="409"/>
      <c r="AO644" s="409"/>
      <c r="AP644" s="409"/>
    </row>
    <row r="645" spans="1:42" hidden="1">
      <c r="A645" s="482" t="s">
        <v>92</v>
      </c>
      <c r="B645" s="452"/>
      <c r="C645" s="480">
        <f>'[7]Rate Design Work eff 10-14-16'!C644</f>
        <v>389.06666666666672</v>
      </c>
      <c r="D645" s="463">
        <f>'[7]Rate Design Work eff 9-15-17'!D644</f>
        <v>264</v>
      </c>
      <c r="E645" s="482"/>
      <c r="F645" s="492">
        <f>ROUND(D645*C645,0)</f>
        <v>102714</v>
      </c>
      <c r="G645" s="463">
        <f>$G$603</f>
        <v>268</v>
      </c>
      <c r="H645" s="482"/>
      <c r="I645" s="492">
        <f>ROUND(G645*$C645,0)</f>
        <v>104270</v>
      </c>
      <c r="J645" s="492"/>
      <c r="K645" s="463">
        <f>$K$603</f>
        <v>264</v>
      </c>
      <c r="L645" s="482"/>
      <c r="M645" s="492">
        <f>ROUND(K645*$C645,0)</f>
        <v>102714</v>
      </c>
      <c r="N645" s="492"/>
      <c r="O645" s="463" t="str">
        <f>$O$603</f>
        <v xml:space="preserve"> </v>
      </c>
      <c r="P645" s="482"/>
      <c r="Q645" s="492">
        <f>ROUND(O645*$C645,0)</f>
        <v>0</v>
      </c>
      <c r="R645" s="492"/>
      <c r="S645" s="463" t="str">
        <f>$S$603</f>
        <v xml:space="preserve"> </v>
      </c>
      <c r="T645" s="482"/>
      <c r="U645" s="492">
        <f>ROUND(S645*$C645,0)</f>
        <v>0</v>
      </c>
      <c r="X645" s="410"/>
      <c r="Y645" s="410"/>
      <c r="Z645" s="409"/>
      <c r="AA645" s="409"/>
      <c r="AB645" s="409"/>
      <c r="AC645" s="409"/>
      <c r="AD645" s="409"/>
      <c r="AE645" s="409"/>
      <c r="AF645" s="409"/>
      <c r="AG645" s="409"/>
      <c r="AH645" s="409"/>
      <c r="AI645" s="409"/>
      <c r="AJ645" s="409"/>
      <c r="AK645" s="409"/>
      <c r="AL645" s="409"/>
      <c r="AM645" s="409"/>
      <c r="AN645" s="409"/>
      <c r="AO645" s="409"/>
      <c r="AP645" s="409"/>
    </row>
    <row r="646" spans="1:42" hidden="1">
      <c r="A646" s="482" t="s">
        <v>93</v>
      </c>
      <c r="B646" s="452"/>
      <c r="C646" s="480">
        <f>'[7]Rate Design Work eff 10-14-16'!C645</f>
        <v>7908.9999999999536</v>
      </c>
      <c r="D646" s="463">
        <f>'[7]Rate Design Work eff 9-15-17'!D645</f>
        <v>98</v>
      </c>
      <c r="E646" s="482"/>
      <c r="F646" s="492">
        <f>ROUND(D646*C646,0)</f>
        <v>775082</v>
      </c>
      <c r="G646" s="463">
        <f>$G$604</f>
        <v>100</v>
      </c>
      <c r="H646" s="482"/>
      <c r="I646" s="492">
        <f>ROUND(G646*$C646,0)</f>
        <v>790900</v>
      </c>
      <c r="J646" s="492"/>
      <c r="K646" s="463">
        <f>$K$604</f>
        <v>98</v>
      </c>
      <c r="L646" s="482"/>
      <c r="M646" s="492">
        <f>ROUND(K646*$C646,0)</f>
        <v>775082</v>
      </c>
      <c r="N646" s="492"/>
      <c r="O646" s="463" t="str">
        <f>$O$604</f>
        <v xml:space="preserve"> </v>
      </c>
      <c r="P646" s="482"/>
      <c r="Q646" s="492">
        <f>ROUND(O646*$C646,0)</f>
        <v>0</v>
      </c>
      <c r="R646" s="492"/>
      <c r="S646" s="463" t="str">
        <f>$S$604</f>
        <v xml:space="preserve"> </v>
      </c>
      <c r="T646" s="482"/>
      <c r="U646" s="492">
        <f>ROUND(S646*$C646,0)</f>
        <v>0</v>
      </c>
      <c r="X646" s="410"/>
      <c r="Y646" s="410"/>
      <c r="Z646" s="409"/>
      <c r="AA646" s="409"/>
      <c r="AB646" s="409"/>
      <c r="AC646" s="409"/>
      <c r="AD646" s="409"/>
      <c r="AE646" s="409"/>
      <c r="AF646" s="409"/>
      <c r="AG646" s="409"/>
      <c r="AH646" s="409"/>
      <c r="AI646" s="409"/>
      <c r="AJ646" s="409"/>
      <c r="AK646" s="409"/>
      <c r="AL646" s="409"/>
      <c r="AM646" s="409"/>
      <c r="AN646" s="409"/>
      <c r="AO646" s="409"/>
      <c r="AP646" s="409"/>
    </row>
    <row r="647" spans="1:42" hidden="1">
      <c r="A647" s="482" t="s">
        <v>94</v>
      </c>
      <c r="B647" s="452"/>
      <c r="C647" s="480">
        <f>'[7]Rate Design Work eff 10-14-16'!C646</f>
        <v>3359.0333333333369</v>
      </c>
      <c r="D647" s="463">
        <f>'[7]Rate Design Work eff 9-15-17'!D646</f>
        <v>195</v>
      </c>
      <c r="E647" s="484"/>
      <c r="F647" s="492">
        <f>ROUND(D647*C647,0)</f>
        <v>655012</v>
      </c>
      <c r="G647" s="463">
        <f>$G$605</f>
        <v>200</v>
      </c>
      <c r="H647" s="484"/>
      <c r="I647" s="492">
        <f>ROUND(G647*$C647,0)</f>
        <v>671807</v>
      </c>
      <c r="J647" s="492"/>
      <c r="K647" s="463">
        <f>$K$605</f>
        <v>195</v>
      </c>
      <c r="L647" s="484"/>
      <c r="M647" s="492">
        <f>ROUND(K647*$C647,0)</f>
        <v>655012</v>
      </c>
      <c r="N647" s="492"/>
      <c r="O647" s="463" t="str">
        <f>$O$605</f>
        <v xml:space="preserve"> </v>
      </c>
      <c r="P647" s="484"/>
      <c r="Q647" s="492">
        <f>ROUND(O647*$C647,0)</f>
        <v>0</v>
      </c>
      <c r="R647" s="492"/>
      <c r="S647" s="463" t="str">
        <f>$S$605</f>
        <v xml:space="preserve"> </v>
      </c>
      <c r="T647" s="484"/>
      <c r="U647" s="492">
        <f>ROUND(S647*$C647,0)</f>
        <v>0</v>
      </c>
      <c r="X647" s="410"/>
      <c r="Y647" s="410"/>
      <c r="Z647" s="409"/>
      <c r="AA647" s="409"/>
      <c r="AB647" s="409"/>
      <c r="AC647" s="409"/>
      <c r="AD647" s="409"/>
      <c r="AE647" s="409"/>
      <c r="AF647" s="409"/>
      <c r="AG647" s="409"/>
      <c r="AH647" s="409"/>
      <c r="AI647" s="409"/>
      <c r="AJ647" s="409"/>
      <c r="AK647" s="409"/>
      <c r="AL647" s="409"/>
      <c r="AM647" s="409"/>
      <c r="AN647" s="409"/>
      <c r="AO647" s="409"/>
      <c r="AP647" s="409"/>
    </row>
    <row r="648" spans="1:42" hidden="1">
      <c r="A648" s="482" t="s">
        <v>60</v>
      </c>
      <c r="B648" s="452"/>
      <c r="C648" s="480">
        <f>SUM(C645:C647)</f>
        <v>11657.099999999957</v>
      </c>
      <c r="D648" s="463"/>
      <c r="E648" s="482"/>
      <c r="F648" s="492"/>
      <c r="G648" s="463"/>
      <c r="H648" s="482"/>
      <c r="I648" s="492"/>
      <c r="J648" s="492"/>
      <c r="K648" s="463"/>
      <c r="L648" s="482"/>
      <c r="M648" s="492"/>
      <c r="N648" s="492"/>
      <c r="O648" s="463"/>
      <c r="P648" s="482"/>
      <c r="Q648" s="492"/>
      <c r="R648" s="492"/>
      <c r="S648" s="463"/>
      <c r="T648" s="482"/>
      <c r="U648" s="492"/>
      <c r="X648" s="410"/>
      <c r="Y648" s="410"/>
      <c r="Z648" s="409"/>
      <c r="AA648" s="409"/>
      <c r="AB648" s="409"/>
      <c r="AC648" s="409"/>
      <c r="AD648" s="409"/>
      <c r="AE648" s="409"/>
      <c r="AF648" s="409"/>
      <c r="AG648" s="409"/>
      <c r="AH648" s="409"/>
      <c r="AI648" s="409"/>
      <c r="AJ648" s="409"/>
      <c r="AK648" s="409"/>
      <c r="AL648" s="409"/>
      <c r="AM648" s="409"/>
      <c r="AN648" s="409"/>
      <c r="AO648" s="409"/>
      <c r="AP648" s="409"/>
    </row>
    <row r="649" spans="1:42" hidden="1">
      <c r="A649" s="482" t="s">
        <v>93</v>
      </c>
      <c r="B649" s="452"/>
      <c r="C649" s="480">
        <f>'[7]Rate Design Work eff 10-14-16'!C648</f>
        <v>1361738.5</v>
      </c>
      <c r="D649" s="463">
        <f>'[7]Rate Design Work eff 9-15-17'!D648</f>
        <v>1.79</v>
      </c>
      <c r="E649" s="482" t="s">
        <v>14</v>
      </c>
      <c r="F649" s="492">
        <f>ROUND(D649*C649,0)</f>
        <v>2437512</v>
      </c>
      <c r="G649" s="463">
        <f>$G$607</f>
        <v>1.83</v>
      </c>
      <c r="H649" s="482" t="s">
        <v>14</v>
      </c>
      <c r="I649" s="492">
        <f>ROUND(G649*$C649,0)</f>
        <v>2491981</v>
      </c>
      <c r="J649" s="492"/>
      <c r="K649" s="463">
        <f>$K$607</f>
        <v>1.79</v>
      </c>
      <c r="L649" s="482" t="s">
        <v>14</v>
      </c>
      <c r="M649" s="492">
        <f>ROUND(K649*$C649,0)</f>
        <v>2437512</v>
      </c>
      <c r="N649" s="492"/>
      <c r="O649" s="463" t="str">
        <f>$O$607</f>
        <v xml:space="preserve"> </v>
      </c>
      <c r="P649" s="482" t="s">
        <v>14</v>
      </c>
      <c r="Q649" s="492">
        <f>ROUND(O649*$C649,0)</f>
        <v>0</v>
      </c>
      <c r="R649" s="492"/>
      <c r="S649" s="463" t="str">
        <f>$S$607</f>
        <v xml:space="preserve"> </v>
      </c>
      <c r="T649" s="482" t="s">
        <v>14</v>
      </c>
      <c r="U649" s="492">
        <f>ROUND(S649*$C649,0)</f>
        <v>0</v>
      </c>
      <c r="X649" s="410"/>
      <c r="Y649" s="410"/>
      <c r="Z649" s="409"/>
      <c r="AA649" s="409"/>
      <c r="AB649" s="409"/>
      <c r="AC649" s="409"/>
      <c r="AD649" s="409"/>
      <c r="AE649" s="409"/>
      <c r="AF649" s="409"/>
      <c r="AG649" s="409"/>
      <c r="AH649" s="409"/>
      <c r="AI649" s="409"/>
      <c r="AJ649" s="409"/>
      <c r="AK649" s="409"/>
      <c r="AL649" s="409"/>
      <c r="AM649" s="409"/>
      <c r="AN649" s="409"/>
      <c r="AO649" s="409"/>
      <c r="AP649" s="409"/>
    </row>
    <row r="650" spans="1:42" hidden="1">
      <c r="A650" s="482" t="s">
        <v>94</v>
      </c>
      <c r="B650" s="452"/>
      <c r="C650" s="480">
        <f>'[7]Rate Design Work eff 10-14-16'!C649</f>
        <v>1673144</v>
      </c>
      <c r="D650" s="463">
        <f>'[7]Rate Design Work eff 9-15-17'!D649</f>
        <v>1.46</v>
      </c>
      <c r="E650" s="482" t="s">
        <v>14</v>
      </c>
      <c r="F650" s="492">
        <f>ROUND(D650*C650,0)</f>
        <v>2442790</v>
      </c>
      <c r="G650" s="463">
        <f>$G$608</f>
        <v>1.5</v>
      </c>
      <c r="H650" s="482" t="s">
        <v>14</v>
      </c>
      <c r="I650" s="492">
        <f>ROUND(G650*$C650,0)</f>
        <v>2509716</v>
      </c>
      <c r="J650" s="492"/>
      <c r="K650" s="463">
        <f>$K$608</f>
        <v>1.46</v>
      </c>
      <c r="L650" s="482" t="s">
        <v>14</v>
      </c>
      <c r="M650" s="492">
        <f>ROUND(K650*$C650,0)</f>
        <v>2442790</v>
      </c>
      <c r="N650" s="492"/>
      <c r="O650" s="463" t="str">
        <f>$O$608</f>
        <v xml:space="preserve"> </v>
      </c>
      <c r="P650" s="482" t="s">
        <v>14</v>
      </c>
      <c r="Q650" s="492">
        <f>ROUND(O650*$C650,0)</f>
        <v>0</v>
      </c>
      <c r="R650" s="492"/>
      <c r="S650" s="463" t="str">
        <f>$S$608</f>
        <v xml:space="preserve"> </v>
      </c>
      <c r="T650" s="482" t="s">
        <v>14</v>
      </c>
      <c r="U650" s="492">
        <f>ROUND(S650*$C650,0)</f>
        <v>0</v>
      </c>
      <c r="X650" s="410"/>
      <c r="Y650" s="410"/>
      <c r="Z650" s="409"/>
      <c r="AA650" s="409"/>
      <c r="AB650" s="409"/>
      <c r="AC650" s="409"/>
      <c r="AD650" s="409"/>
      <c r="AE650" s="409"/>
      <c r="AF650" s="409"/>
      <c r="AG650" s="409"/>
      <c r="AH650" s="409"/>
      <c r="AI650" s="409"/>
      <c r="AJ650" s="409"/>
      <c r="AK650" s="409"/>
      <c r="AL650" s="409"/>
      <c r="AM650" s="409"/>
      <c r="AN650" s="409"/>
      <c r="AO650" s="409"/>
      <c r="AP650" s="409"/>
    </row>
    <row r="651" spans="1:42" hidden="1">
      <c r="A651" s="439" t="s">
        <v>95</v>
      </c>
      <c r="B651" s="452"/>
      <c r="C651" s="480"/>
      <c r="D651" s="468"/>
      <c r="E651" s="482"/>
      <c r="F651" s="492"/>
      <c r="G651" s="468"/>
      <c r="H651" s="482"/>
      <c r="I651" s="492"/>
      <c r="J651" s="492"/>
      <c r="K651" s="468"/>
      <c r="L651" s="482"/>
      <c r="M651" s="492"/>
      <c r="N651" s="492"/>
      <c r="O651" s="468"/>
      <c r="P651" s="482"/>
      <c r="Q651" s="492"/>
      <c r="R651" s="492"/>
      <c r="S651" s="468"/>
      <c r="T651" s="482"/>
      <c r="U651" s="492"/>
      <c r="X651" s="410"/>
      <c r="Y651" s="410"/>
      <c r="Z651" s="409"/>
      <c r="AA651" s="409"/>
      <c r="AB651" s="409"/>
      <c r="AC651" s="409"/>
      <c r="AD651" s="409"/>
      <c r="AE651" s="409"/>
      <c r="AF651" s="409"/>
      <c r="AG651" s="409"/>
      <c r="AH651" s="409"/>
      <c r="AI651" s="409"/>
      <c r="AJ651" s="409"/>
      <c r="AK651" s="409"/>
      <c r="AL651" s="409"/>
      <c r="AM651" s="409"/>
      <c r="AN651" s="409"/>
      <c r="AO651" s="409"/>
      <c r="AP651" s="409"/>
    </row>
    <row r="652" spans="1:42" hidden="1">
      <c r="A652" s="439" t="s">
        <v>96</v>
      </c>
      <c r="B652" s="452"/>
      <c r="C652" s="480">
        <f>'[7]Rate Design Work eff 10-14-16'!C651</f>
        <v>2302073.5</v>
      </c>
      <c r="D652" s="463">
        <f>'[7]Rate Design Work eff 9-15-17'!D651</f>
        <v>5.47</v>
      </c>
      <c r="E652" s="482"/>
      <c r="F652" s="492">
        <f>ROUND(D652*C652,0)</f>
        <v>12592342</v>
      </c>
      <c r="G652" s="463">
        <f>$G$610</f>
        <v>5.6</v>
      </c>
      <c r="H652" s="482"/>
      <c r="I652" s="492">
        <f>ROUND(G652*$C652,0)</f>
        <v>12891612</v>
      </c>
      <c r="J652" s="492"/>
      <c r="K652" s="463" t="e">
        <f>$K$610</f>
        <v>#REF!</v>
      </c>
      <c r="L652" s="482"/>
      <c r="M652" s="492" t="e">
        <f>ROUND(K652*$C652,0)</f>
        <v>#REF!</v>
      </c>
      <c r="N652" s="492"/>
      <c r="O652" s="463">
        <f>$O$610</f>
        <v>0</v>
      </c>
      <c r="P652" s="482"/>
      <c r="Q652" s="492">
        <f>ROUND(O652*$C652,0)</f>
        <v>0</v>
      </c>
      <c r="R652" s="492"/>
      <c r="S652" s="463">
        <f>$S$610</f>
        <v>0</v>
      </c>
      <c r="T652" s="482"/>
      <c r="U652" s="492">
        <f>ROUND(S652*$C652,0)</f>
        <v>0</v>
      </c>
      <c r="X652" s="410"/>
      <c r="Y652" s="410"/>
      <c r="Z652" s="409"/>
      <c r="AA652" s="409"/>
      <c r="AB652" s="409"/>
      <c r="AC652" s="409"/>
      <c r="AD652" s="409"/>
      <c r="AE652" s="409"/>
      <c r="AF652" s="409"/>
      <c r="AG652" s="409"/>
      <c r="AH652" s="409"/>
      <c r="AI652" s="409"/>
      <c r="AJ652" s="409"/>
      <c r="AK652" s="409"/>
      <c r="AL652" s="409"/>
      <c r="AM652" s="409"/>
      <c r="AN652" s="409"/>
      <c r="AO652" s="409"/>
      <c r="AP652" s="409"/>
    </row>
    <row r="653" spans="1:42" hidden="1">
      <c r="A653" s="439" t="s">
        <v>114</v>
      </c>
      <c r="B653" s="452"/>
      <c r="C653" s="480">
        <f>'[7]Rate Design Work eff 10-14-16'!C652</f>
        <v>3562.6666666666692</v>
      </c>
      <c r="D653" s="525">
        <f>'[7]Rate Design Work eff 9-15-17'!D652</f>
        <v>5.47</v>
      </c>
      <c r="E653" s="482"/>
      <c r="F653" s="492">
        <f>ROUND(D653*C653,0)</f>
        <v>19488</v>
      </c>
      <c r="G653" s="525">
        <f>G652</f>
        <v>5.6</v>
      </c>
      <c r="H653" s="482"/>
      <c r="I653" s="492">
        <f>ROUND(G653*$C653,0)</f>
        <v>19951</v>
      </c>
      <c r="J653" s="492"/>
      <c r="K653" s="525" t="e">
        <f>K652</f>
        <v>#REF!</v>
      </c>
      <c r="L653" s="482"/>
      <c r="M653" s="492" t="e">
        <f>ROUND(K653*$C653,0)</f>
        <v>#REF!</v>
      </c>
      <c r="N653" s="492"/>
      <c r="O653" s="525">
        <f>O652</f>
        <v>0</v>
      </c>
      <c r="P653" s="482"/>
      <c r="Q653" s="492">
        <f>ROUND(O653*$C653,0)</f>
        <v>0</v>
      </c>
      <c r="R653" s="492"/>
      <c r="S653" s="525">
        <f>S652</f>
        <v>0</v>
      </c>
      <c r="T653" s="482"/>
      <c r="U653" s="492">
        <f>ROUND(S653*$C653,0)</f>
        <v>0</v>
      </c>
      <c r="X653" s="410"/>
      <c r="Y653" s="410"/>
      <c r="Z653" s="409"/>
      <c r="AA653" s="409"/>
      <c r="AB653" s="409"/>
      <c r="AC653" s="409"/>
      <c r="AD653" s="409"/>
      <c r="AE653" s="409"/>
      <c r="AF653" s="409"/>
      <c r="AG653" s="409"/>
      <c r="AH653" s="409"/>
      <c r="AI653" s="409"/>
      <c r="AJ653" s="409"/>
      <c r="AK653" s="409"/>
      <c r="AL653" s="409"/>
      <c r="AM653" s="409"/>
      <c r="AN653" s="409"/>
      <c r="AO653" s="409"/>
      <c r="AP653" s="409"/>
    </row>
    <row r="654" spans="1:42" hidden="1">
      <c r="A654" s="482" t="s">
        <v>97</v>
      </c>
      <c r="B654" s="452"/>
      <c r="C654" s="480"/>
      <c r="D654" s="463"/>
      <c r="E654" s="482"/>
      <c r="F654" s="492"/>
      <c r="G654" s="463"/>
      <c r="H654" s="482"/>
      <c r="I654" s="492"/>
      <c r="J654" s="492"/>
      <c r="K654" s="463"/>
      <c r="L654" s="482"/>
      <c r="M654" s="492"/>
      <c r="N654" s="492"/>
      <c r="O654" s="463"/>
      <c r="P654" s="482"/>
      <c r="Q654" s="492"/>
      <c r="R654" s="492"/>
      <c r="S654" s="463"/>
      <c r="T654" s="482"/>
      <c r="U654" s="492"/>
      <c r="X654" s="410"/>
      <c r="Y654" s="410"/>
      <c r="Z654" s="409"/>
      <c r="AA654" s="409"/>
      <c r="AB654" s="409"/>
      <c r="AC654" s="409"/>
      <c r="AD654" s="409"/>
      <c r="AE654" s="409"/>
      <c r="AF654" s="409"/>
      <c r="AG654" s="409"/>
      <c r="AH654" s="409"/>
      <c r="AI654" s="409"/>
      <c r="AJ654" s="409"/>
      <c r="AK654" s="409"/>
      <c r="AL654" s="409"/>
      <c r="AM654" s="409"/>
      <c r="AN654" s="409"/>
      <c r="AO654" s="409"/>
      <c r="AP654" s="409"/>
    </row>
    <row r="655" spans="1:42" hidden="1">
      <c r="A655" s="482" t="s">
        <v>98</v>
      </c>
      <c r="B655" s="480"/>
      <c r="C655" s="480">
        <f>'[7]Rate Design Work eff 10-14-16'!C654</f>
        <v>364977559.51704049</v>
      </c>
      <c r="D655" s="532">
        <f>'[7]Rate Design Work eff 9-15-17'!D654</f>
        <v>5.7730000000000006</v>
      </c>
      <c r="E655" s="482" t="s">
        <v>15</v>
      </c>
      <c r="F655" s="492">
        <f>ROUND(D655*C655/100,0)</f>
        <v>21070155</v>
      </c>
      <c r="G655" s="166">
        <f>$G$613</f>
        <v>5.9119999999999999</v>
      </c>
      <c r="H655" s="482" t="s">
        <v>15</v>
      </c>
      <c r="I655" s="492">
        <f>ROUND(G655*$C655/100,0)</f>
        <v>21577473</v>
      </c>
      <c r="J655" s="492"/>
      <c r="K655" s="166" t="str">
        <f>$K$613</f>
        <v xml:space="preserve"> </v>
      </c>
      <c r="L655" s="482" t="s">
        <v>15</v>
      </c>
      <c r="M655" s="492">
        <f>ROUND(K655*$C655/100,0)</f>
        <v>0</v>
      </c>
      <c r="N655" s="492"/>
      <c r="O655" s="166" t="e">
        <f>$O$613</f>
        <v>#REF!</v>
      </c>
      <c r="P655" s="482" t="s">
        <v>15</v>
      </c>
      <c r="Q655" s="492" t="e">
        <f>ROUND(O655*$C655/100,0)</f>
        <v>#REF!</v>
      </c>
      <c r="R655" s="492"/>
      <c r="S655" s="166" t="e">
        <f>$S$613</f>
        <v>#REF!</v>
      </c>
      <c r="T655" s="482" t="s">
        <v>15</v>
      </c>
      <c r="U655" s="492" t="e">
        <f>ROUND(S655*$C655/100,0)</f>
        <v>#REF!</v>
      </c>
      <c r="X655" s="410"/>
      <c r="Y655" s="410"/>
      <c r="Z655" s="409"/>
      <c r="AA655" s="409"/>
      <c r="AB655" s="409"/>
      <c r="AC655" s="409"/>
      <c r="AD655" s="409"/>
      <c r="AE655" s="409"/>
      <c r="AF655" s="409"/>
      <c r="AG655" s="409"/>
      <c r="AH655" s="409"/>
      <c r="AI655" s="409"/>
      <c r="AJ655" s="409"/>
      <c r="AK655" s="409"/>
      <c r="AL655" s="409"/>
      <c r="AM655" s="409"/>
      <c r="AN655" s="409"/>
      <c r="AO655" s="409"/>
      <c r="AP655" s="409"/>
    </row>
    <row r="656" spans="1:42" hidden="1">
      <c r="A656" s="482" t="s">
        <v>64</v>
      </c>
      <c r="B656" s="480"/>
      <c r="C656" s="480">
        <f>'[7]Rate Design Work eff 10-14-16'!C655</f>
        <v>452336004.29786551</v>
      </c>
      <c r="D656" s="532">
        <f>'[7]Rate Design Work eff 9-15-17'!D655</f>
        <v>5.2879999999999994</v>
      </c>
      <c r="E656" s="482" t="s">
        <v>15</v>
      </c>
      <c r="F656" s="492">
        <f>ROUND(D656*C656/100,0)</f>
        <v>23919528</v>
      </c>
      <c r="G656" s="166">
        <f>$G$614</f>
        <v>5.41</v>
      </c>
      <c r="H656" s="482" t="s">
        <v>15</v>
      </c>
      <c r="I656" s="492">
        <f>ROUND(G656*$C656/100,0)</f>
        <v>24471378</v>
      </c>
      <c r="J656" s="492"/>
      <c r="K656" s="166" t="str">
        <f>$K$614</f>
        <v xml:space="preserve"> </v>
      </c>
      <c r="L656" s="482" t="s">
        <v>15</v>
      </c>
      <c r="M656" s="492">
        <f>ROUND(K656*$C656/100,0)</f>
        <v>0</v>
      </c>
      <c r="N656" s="492"/>
      <c r="O656" s="166" t="e">
        <f>$O$614</f>
        <v>#REF!</v>
      </c>
      <c r="P656" s="482" t="s">
        <v>15</v>
      </c>
      <c r="Q656" s="492" t="e">
        <f>ROUND(O656*$C656/100,0)</f>
        <v>#REF!</v>
      </c>
      <c r="R656" s="492"/>
      <c r="S656" s="166" t="e">
        <f>$S$614</f>
        <v>#REF!</v>
      </c>
      <c r="T656" s="482" t="s">
        <v>15</v>
      </c>
      <c r="U656" s="492" t="e">
        <f>ROUND(S656*$C656/100,0)</f>
        <v>#REF!</v>
      </c>
      <c r="X656" s="410"/>
      <c r="Y656" s="410"/>
      <c r="Z656" s="409"/>
      <c r="AA656" s="409"/>
      <c r="AB656" s="409"/>
      <c r="AC656" s="409"/>
      <c r="AD656" s="409"/>
      <c r="AE656" s="409"/>
      <c r="AF656" s="409"/>
      <c r="AG656" s="409"/>
      <c r="AH656" s="409"/>
      <c r="AI656" s="409"/>
      <c r="AJ656" s="409"/>
      <c r="AK656" s="409"/>
      <c r="AL656" s="409"/>
      <c r="AM656" s="409"/>
      <c r="AN656" s="409"/>
      <c r="AO656" s="409"/>
      <c r="AP656" s="409"/>
    </row>
    <row r="657" spans="1:44" hidden="1">
      <c r="A657" s="482" t="s">
        <v>65</v>
      </c>
      <c r="B657" s="452"/>
      <c r="C657" s="480">
        <f>'[7]Rate Design Work eff 10-14-16'!C656</f>
        <v>391011.43333333306</v>
      </c>
      <c r="D657" s="533">
        <f>'[7]Rate Design Work eff 9-15-17'!D656</f>
        <v>57</v>
      </c>
      <c r="E657" s="482" t="s">
        <v>15</v>
      </c>
      <c r="F657" s="492">
        <f>ROUND(D657*C657/100,0)</f>
        <v>222877</v>
      </c>
      <c r="G657" s="178">
        <f>$G$615</f>
        <v>58</v>
      </c>
      <c r="H657" s="482" t="s">
        <v>15</v>
      </c>
      <c r="I657" s="492">
        <f>ROUND(G657*$C657/100,0)</f>
        <v>226787</v>
      </c>
      <c r="J657" s="492"/>
      <c r="K657" s="178" t="str">
        <f>$K$615</f>
        <v xml:space="preserve"> </v>
      </c>
      <c r="L657" s="482" t="s">
        <v>15</v>
      </c>
      <c r="M657" s="492">
        <f>ROUND(K657*$C657/100,0)</f>
        <v>0</v>
      </c>
      <c r="N657" s="492"/>
      <c r="O657" s="178" t="e">
        <f>$O$615</f>
        <v>#DIV/0!</v>
      </c>
      <c r="P657" s="482" t="s">
        <v>15</v>
      </c>
      <c r="Q657" s="492" t="e">
        <f>ROUND(O657*$C657/100,0)</f>
        <v>#DIV/0!</v>
      </c>
      <c r="R657" s="492"/>
      <c r="S657" s="178" t="e">
        <f>$S$615</f>
        <v>#DIV/0!</v>
      </c>
      <c r="T657" s="482" t="s">
        <v>15</v>
      </c>
      <c r="U657" s="492" t="e">
        <f>ROUND(S657*$C657/100,0)</f>
        <v>#DIV/0!</v>
      </c>
      <c r="X657" s="410"/>
      <c r="Y657" s="410"/>
      <c r="Z657" s="477" t="s">
        <v>14</v>
      </c>
      <c r="AA657" s="409"/>
      <c r="AB657" s="409"/>
      <c r="AC657" s="409"/>
      <c r="AD657" s="409"/>
      <c r="AE657" s="409"/>
      <c r="AF657" s="409"/>
      <c r="AG657" s="409"/>
      <c r="AH657" s="409"/>
      <c r="AI657" s="409"/>
      <c r="AJ657" s="409"/>
      <c r="AK657" s="409"/>
      <c r="AL657" s="409"/>
      <c r="AM657" s="409"/>
      <c r="AN657" s="409"/>
      <c r="AO657" s="409"/>
      <c r="AP657" s="409"/>
    </row>
    <row r="658" spans="1:44" s="26" customFormat="1" hidden="1">
      <c r="A658" s="25" t="s">
        <v>100</v>
      </c>
      <c r="C658" s="27">
        <f>C655</f>
        <v>364977559.51704049</v>
      </c>
      <c r="D658" s="24">
        <f>'[7]Rate Design Work eff 9-15-17'!D657</f>
        <v>0</v>
      </c>
      <c r="E658" s="28"/>
      <c r="F658" s="29"/>
      <c r="G658" s="30">
        <f>G616</f>
        <v>0</v>
      </c>
      <c r="H658" s="153" t="s">
        <v>15</v>
      </c>
      <c r="I658" s="153">
        <f t="shared" ref="I658:I659" si="130">ROUND(G658*$C658/100,0)</f>
        <v>0</v>
      </c>
      <c r="J658" s="153"/>
      <c r="K658" s="30" t="str">
        <f>K616</f>
        <v xml:space="preserve"> </v>
      </c>
      <c r="L658" s="153" t="s">
        <v>15</v>
      </c>
      <c r="M658" s="153">
        <f t="shared" ref="M658:M659" si="131">ROUND(K658*$C658/100,0)</f>
        <v>0</v>
      </c>
      <c r="N658" s="153"/>
      <c r="O658" s="30" t="str">
        <f>O616</f>
        <v xml:space="preserve"> </v>
      </c>
      <c r="P658" s="153" t="s">
        <v>15</v>
      </c>
      <c r="Q658" s="153">
        <f t="shared" ref="Q658:Q659" si="132">ROUND(O658*$C658/100,0)</f>
        <v>0</v>
      </c>
      <c r="R658" s="153"/>
      <c r="S658" s="30">
        <f>S616</f>
        <v>0</v>
      </c>
      <c r="T658" s="153" t="s">
        <v>15</v>
      </c>
      <c r="U658" s="153">
        <f t="shared" ref="U658:U659" si="133">ROUND(S658*$C658/100,0)</f>
        <v>0</v>
      </c>
      <c r="W658" s="179"/>
      <c r="X658" s="180"/>
      <c r="Y658" s="181"/>
      <c r="Z658" s="33"/>
      <c r="AA658" s="33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R658" s="32"/>
    </row>
    <row r="659" spans="1:44" s="26" customFormat="1" hidden="1">
      <c r="A659" s="25" t="s">
        <v>101</v>
      </c>
      <c r="C659" s="27">
        <f>C656</f>
        <v>452336004.29786551</v>
      </c>
      <c r="D659" s="24">
        <f>'[7]Rate Design Work eff 9-15-17'!D658</f>
        <v>0</v>
      </c>
      <c r="E659" s="28"/>
      <c r="F659" s="29"/>
      <c r="G659" s="30">
        <f>G617</f>
        <v>0</v>
      </c>
      <c r="H659" s="153" t="s">
        <v>15</v>
      </c>
      <c r="I659" s="153">
        <f t="shared" si="130"/>
        <v>0</v>
      </c>
      <c r="J659" s="153"/>
      <c r="K659" s="30" t="str">
        <f>K617</f>
        <v xml:space="preserve"> </v>
      </c>
      <c r="L659" s="153" t="s">
        <v>15</v>
      </c>
      <c r="M659" s="153">
        <f t="shared" si="131"/>
        <v>0</v>
      </c>
      <c r="N659" s="153"/>
      <c r="O659" s="30" t="str">
        <f>O617</f>
        <v xml:space="preserve"> </v>
      </c>
      <c r="P659" s="153" t="s">
        <v>15</v>
      </c>
      <c r="Q659" s="153">
        <f t="shared" si="132"/>
        <v>0</v>
      </c>
      <c r="R659" s="153"/>
      <c r="S659" s="30">
        <f>S617</f>
        <v>0</v>
      </c>
      <c r="T659" s="153" t="s">
        <v>15</v>
      </c>
      <c r="U659" s="153">
        <f t="shared" si="133"/>
        <v>0</v>
      </c>
      <c r="W659" s="179"/>
      <c r="X659" s="180"/>
      <c r="Y659" s="181"/>
      <c r="Z659" s="33"/>
      <c r="AA659" s="33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R659" s="32"/>
    </row>
    <row r="660" spans="1:44" hidden="1">
      <c r="A660" s="514" t="s">
        <v>72</v>
      </c>
      <c r="B660" s="452"/>
      <c r="C660" s="480"/>
      <c r="D660" s="490">
        <f>'[7]Rate Design Work eff 9-15-17'!D659</f>
        <v>-0.01</v>
      </c>
      <c r="E660" s="452"/>
      <c r="F660" s="492"/>
      <c r="G660" s="490">
        <v>-0.01</v>
      </c>
      <c r="H660" s="452"/>
      <c r="I660" s="492"/>
      <c r="J660" s="492"/>
      <c r="K660" s="490">
        <v>-0.01</v>
      </c>
      <c r="L660" s="452"/>
      <c r="M660" s="492"/>
      <c r="N660" s="492"/>
      <c r="O660" s="490">
        <v>-0.01</v>
      </c>
      <c r="P660" s="452"/>
      <c r="Q660" s="492"/>
      <c r="R660" s="492"/>
      <c r="S660" s="490">
        <v>-0.01</v>
      </c>
      <c r="T660" s="452"/>
      <c r="U660" s="492"/>
      <c r="X660" s="449"/>
      <c r="Y660" s="410"/>
      <c r="Z660" s="409"/>
      <c r="AA660" s="409"/>
      <c r="AB660" s="409"/>
      <c r="AC660" s="409"/>
      <c r="AD660" s="409"/>
      <c r="AE660" s="409"/>
      <c r="AF660" s="409"/>
      <c r="AG660" s="409"/>
      <c r="AH660" s="409"/>
      <c r="AI660" s="409"/>
      <c r="AJ660" s="409"/>
      <c r="AK660" s="409"/>
      <c r="AL660" s="409"/>
      <c r="AM660" s="409"/>
      <c r="AN660" s="409"/>
      <c r="AO660" s="409"/>
      <c r="AP660" s="409"/>
    </row>
    <row r="661" spans="1:44" hidden="1">
      <c r="A661" s="482" t="s">
        <v>92</v>
      </c>
      <c r="B661" s="459"/>
      <c r="C661" s="480">
        <f>'[7]Rate Design Work eff 10-14-16'!C660</f>
        <v>7</v>
      </c>
      <c r="D661" s="468">
        <f>'[7]Rate Design Work eff 9-15-17'!D660</f>
        <v>264</v>
      </c>
      <c r="E661" s="458"/>
      <c r="F661" s="492">
        <f t="shared" ref="F661:F667" si="134">ROUND(D661*C661*$D$660,0)</f>
        <v>-18</v>
      </c>
      <c r="G661" s="468">
        <f>G645</f>
        <v>268</v>
      </c>
      <c r="H661" s="458"/>
      <c r="I661" s="492">
        <f>ROUND(G661*$C661*G660,0)</f>
        <v>-19</v>
      </c>
      <c r="J661" s="492"/>
      <c r="K661" s="468">
        <f>K645</f>
        <v>264</v>
      </c>
      <c r="L661" s="458"/>
      <c r="M661" s="492">
        <f>ROUND(K661*$C661*K660,0)</f>
        <v>-18</v>
      </c>
      <c r="N661" s="492"/>
      <c r="O661" s="468" t="str">
        <f>O645</f>
        <v xml:space="preserve"> </v>
      </c>
      <c r="P661" s="458"/>
      <c r="Q661" s="492">
        <f>ROUND(O661*$C661*O660,0)</f>
        <v>0</v>
      </c>
      <c r="R661" s="492"/>
      <c r="S661" s="468" t="str">
        <f>S645</f>
        <v xml:space="preserve"> </v>
      </c>
      <c r="T661" s="458"/>
      <c r="U661" s="492">
        <f>ROUND(S661*$C661*S660,0)</f>
        <v>0</v>
      </c>
      <c r="X661" s="449"/>
      <c r="Y661" s="410"/>
      <c r="Z661" s="409"/>
      <c r="AA661" s="409"/>
      <c r="AB661" s="409"/>
      <c r="AC661" s="409"/>
      <c r="AD661" s="409"/>
      <c r="AE661" s="409"/>
      <c r="AF661" s="409"/>
      <c r="AG661" s="409"/>
      <c r="AH661" s="409"/>
      <c r="AI661" s="409"/>
      <c r="AJ661" s="409"/>
      <c r="AK661" s="409"/>
      <c r="AL661" s="409"/>
      <c r="AM661" s="409"/>
      <c r="AN661" s="409"/>
      <c r="AO661" s="409"/>
      <c r="AP661" s="409"/>
    </row>
    <row r="662" spans="1:44" hidden="1">
      <c r="A662" s="482" t="s">
        <v>93</v>
      </c>
      <c r="B662" s="452"/>
      <c r="C662" s="480">
        <f>'[7]Rate Design Work eff 10-14-16'!C661</f>
        <v>40.89999999999997</v>
      </c>
      <c r="D662" s="468">
        <f>'[7]Rate Design Work eff 9-15-17'!D661</f>
        <v>98</v>
      </c>
      <c r="E662" s="458"/>
      <c r="F662" s="492">
        <f t="shared" si="134"/>
        <v>-40</v>
      </c>
      <c r="G662" s="468">
        <f>G646</f>
        <v>100</v>
      </c>
      <c r="H662" s="458"/>
      <c r="I662" s="492">
        <f>ROUND(G662*$C662*G660,0)</f>
        <v>-41</v>
      </c>
      <c r="J662" s="492"/>
      <c r="K662" s="468">
        <f>K646</f>
        <v>98</v>
      </c>
      <c r="L662" s="458"/>
      <c r="M662" s="492">
        <f>ROUND(K662*$C662*K660,0)</f>
        <v>-40</v>
      </c>
      <c r="N662" s="492"/>
      <c r="O662" s="468" t="str">
        <f>O646</f>
        <v xml:space="preserve"> </v>
      </c>
      <c r="P662" s="458"/>
      <c r="Q662" s="492">
        <f>ROUND(O662*$C662*O660,0)</f>
        <v>0</v>
      </c>
      <c r="R662" s="492"/>
      <c r="S662" s="468" t="str">
        <f>S646</f>
        <v xml:space="preserve"> </v>
      </c>
      <c r="T662" s="458"/>
      <c r="U662" s="492">
        <f>ROUND(S662*$C662*S660,0)</f>
        <v>0</v>
      </c>
      <c r="X662" s="449"/>
      <c r="Y662" s="410"/>
      <c r="Z662" s="409"/>
      <c r="AA662" s="409"/>
      <c r="AB662" s="409"/>
      <c r="AC662" s="409"/>
      <c r="AD662" s="409"/>
      <c r="AE662" s="409"/>
      <c r="AF662" s="409"/>
      <c r="AG662" s="409"/>
      <c r="AH662" s="409"/>
      <c r="AI662" s="409"/>
      <c r="AJ662" s="409"/>
      <c r="AK662" s="409"/>
      <c r="AL662" s="409"/>
      <c r="AM662" s="409"/>
      <c r="AN662" s="409"/>
      <c r="AO662" s="409"/>
      <c r="AP662" s="409"/>
    </row>
    <row r="663" spans="1:44" hidden="1">
      <c r="A663" s="482" t="s">
        <v>94</v>
      </c>
      <c r="B663" s="452"/>
      <c r="C663" s="480">
        <f>'[7]Rate Design Work eff 10-14-16'!C662</f>
        <v>71.866666666666703</v>
      </c>
      <c r="D663" s="468">
        <f>'[7]Rate Design Work eff 9-15-17'!D662</f>
        <v>195</v>
      </c>
      <c r="E663" s="527"/>
      <c r="F663" s="492">
        <f t="shared" si="134"/>
        <v>-140</v>
      </c>
      <c r="G663" s="468">
        <f>G647</f>
        <v>200</v>
      </c>
      <c r="H663" s="527"/>
      <c r="I663" s="492">
        <f>ROUND(G663*$C663*G660,0)</f>
        <v>-144</v>
      </c>
      <c r="J663" s="492"/>
      <c r="K663" s="468">
        <f>K647</f>
        <v>195</v>
      </c>
      <c r="L663" s="527"/>
      <c r="M663" s="492">
        <f>ROUND(K663*$C663*K660,0)</f>
        <v>-140</v>
      </c>
      <c r="N663" s="492"/>
      <c r="O663" s="468" t="str">
        <f>O647</f>
        <v xml:space="preserve"> </v>
      </c>
      <c r="P663" s="527"/>
      <c r="Q663" s="492">
        <f>ROUND(O663*$C663*O660,0)</f>
        <v>0</v>
      </c>
      <c r="R663" s="492"/>
      <c r="S663" s="468" t="str">
        <f>S647</f>
        <v xml:space="preserve"> </v>
      </c>
      <c r="T663" s="527"/>
      <c r="U663" s="492">
        <f>ROUND(S663*$C663*S660,0)</f>
        <v>0</v>
      </c>
      <c r="X663" s="449"/>
      <c r="Y663" s="410"/>
      <c r="Z663" s="409"/>
      <c r="AA663" s="409"/>
      <c r="AB663" s="409"/>
      <c r="AC663" s="409"/>
      <c r="AD663" s="409"/>
      <c r="AE663" s="409"/>
      <c r="AF663" s="409"/>
      <c r="AG663" s="409"/>
      <c r="AH663" s="409"/>
      <c r="AI663" s="409"/>
      <c r="AJ663" s="409"/>
      <c r="AK663" s="409"/>
      <c r="AL663" s="409"/>
      <c r="AM663" s="409"/>
      <c r="AN663" s="409"/>
      <c r="AO663" s="409"/>
      <c r="AP663" s="409"/>
    </row>
    <row r="664" spans="1:44" hidden="1">
      <c r="A664" s="482" t="s">
        <v>93</v>
      </c>
      <c r="B664" s="452"/>
      <c r="C664" s="480">
        <f>'[7]Rate Design Work eff 10-14-16'!C663</f>
        <v>6443</v>
      </c>
      <c r="D664" s="468">
        <f>'[7]Rate Design Work eff 9-15-17'!D663</f>
        <v>1.79</v>
      </c>
      <c r="E664" s="458"/>
      <c r="F664" s="492">
        <f t="shared" si="134"/>
        <v>-115</v>
      </c>
      <c r="G664" s="468">
        <f>G649</f>
        <v>1.83</v>
      </c>
      <c r="H664" s="458"/>
      <c r="I664" s="492">
        <f>ROUND(G664*$C664*G660,0)</f>
        <v>-118</v>
      </c>
      <c r="J664" s="492"/>
      <c r="K664" s="468">
        <f>K649</f>
        <v>1.79</v>
      </c>
      <c r="L664" s="458"/>
      <c r="M664" s="492">
        <f>ROUND(K664*$C664*K660,0)</f>
        <v>-115</v>
      </c>
      <c r="N664" s="492"/>
      <c r="O664" s="468" t="str">
        <f>O649</f>
        <v xml:space="preserve"> </v>
      </c>
      <c r="P664" s="458"/>
      <c r="Q664" s="492">
        <f>ROUND(O664*$C664*O660,0)</f>
        <v>0</v>
      </c>
      <c r="R664" s="492"/>
      <c r="S664" s="468" t="str">
        <f>S649</f>
        <v xml:space="preserve"> </v>
      </c>
      <c r="T664" s="458"/>
      <c r="U664" s="492">
        <f>ROUND(S664*$C664*S660,0)</f>
        <v>0</v>
      </c>
      <c r="X664" s="449"/>
      <c r="Y664" s="410"/>
      <c r="Z664" s="409"/>
      <c r="AA664" s="409"/>
      <c r="AB664" s="409"/>
      <c r="AC664" s="409"/>
      <c r="AD664" s="409"/>
      <c r="AE664" s="409"/>
      <c r="AF664" s="409"/>
      <c r="AG664" s="409"/>
      <c r="AH664" s="409"/>
      <c r="AI664" s="409"/>
      <c r="AJ664" s="409"/>
      <c r="AK664" s="409"/>
      <c r="AL664" s="409"/>
      <c r="AM664" s="409"/>
      <c r="AN664" s="409"/>
      <c r="AO664" s="409"/>
      <c r="AP664" s="409"/>
    </row>
    <row r="665" spans="1:44" hidden="1">
      <c r="A665" s="482" t="s">
        <v>94</v>
      </c>
      <c r="B665" s="452"/>
      <c r="C665" s="480">
        <f>'[7]Rate Design Work eff 10-14-16'!C664</f>
        <v>44991</v>
      </c>
      <c r="D665" s="468">
        <f>'[7]Rate Design Work eff 9-15-17'!D664</f>
        <v>1.46</v>
      </c>
      <c r="E665" s="458"/>
      <c r="F665" s="492">
        <f t="shared" si="134"/>
        <v>-657</v>
      </c>
      <c r="G665" s="468">
        <f>G650</f>
        <v>1.5</v>
      </c>
      <c r="H665" s="458"/>
      <c r="I665" s="492">
        <f>ROUND(G665*$C665*G660,0)</f>
        <v>-675</v>
      </c>
      <c r="J665" s="492"/>
      <c r="K665" s="468">
        <f>K650</f>
        <v>1.46</v>
      </c>
      <c r="L665" s="458"/>
      <c r="M665" s="492">
        <f>ROUND(K665*$C665*K660,0)</f>
        <v>-657</v>
      </c>
      <c r="N665" s="492"/>
      <c r="O665" s="468" t="str">
        <f>O650</f>
        <v xml:space="preserve"> </v>
      </c>
      <c r="P665" s="458"/>
      <c r="Q665" s="492">
        <f>ROUND(O665*$C665*O660,0)</f>
        <v>0</v>
      </c>
      <c r="R665" s="492"/>
      <c r="S665" s="468" t="str">
        <f>S650</f>
        <v xml:space="preserve"> </v>
      </c>
      <c r="T665" s="458"/>
      <c r="U665" s="492">
        <f>ROUND(S665*$C665*S660,0)</f>
        <v>0</v>
      </c>
      <c r="X665" s="449"/>
      <c r="Y665" s="410"/>
      <c r="Z665" s="409"/>
      <c r="AA665" s="409"/>
      <c r="AB665" s="409"/>
      <c r="AC665" s="409"/>
      <c r="AD665" s="409"/>
      <c r="AE665" s="409"/>
      <c r="AF665" s="409"/>
      <c r="AG665" s="409"/>
      <c r="AH665" s="409"/>
      <c r="AI665" s="409"/>
      <c r="AJ665" s="409"/>
      <c r="AK665" s="409"/>
      <c r="AL665" s="409"/>
      <c r="AM665" s="409"/>
      <c r="AN665" s="409"/>
      <c r="AO665" s="409"/>
      <c r="AP665" s="409"/>
    </row>
    <row r="666" spans="1:44" hidden="1">
      <c r="A666" s="439" t="s">
        <v>96</v>
      </c>
      <c r="B666" s="452"/>
      <c r="C666" s="480">
        <f>'[7]Rate Design Work eff 10-14-16'!C665</f>
        <v>34590</v>
      </c>
      <c r="D666" s="468">
        <f>'[7]Rate Design Work eff 9-15-17'!D665</f>
        <v>5.47</v>
      </c>
      <c r="E666" s="458"/>
      <c r="F666" s="492">
        <f t="shared" si="134"/>
        <v>-1892</v>
      </c>
      <c r="G666" s="468">
        <f>G652</f>
        <v>5.6</v>
      </c>
      <c r="H666" s="458"/>
      <c r="I666" s="492">
        <f>ROUND(G666*$C666*G660,0)</f>
        <v>-1937</v>
      </c>
      <c r="J666" s="492"/>
      <c r="K666" s="468" t="e">
        <f>K652</f>
        <v>#REF!</v>
      </c>
      <c r="L666" s="458"/>
      <c r="M666" s="492" t="e">
        <f>ROUND(K666*$C666*K660,0)</f>
        <v>#REF!</v>
      </c>
      <c r="N666" s="492"/>
      <c r="O666" s="468">
        <f>O652</f>
        <v>0</v>
      </c>
      <c r="P666" s="458"/>
      <c r="Q666" s="492">
        <f>ROUND(O666*$C666*O660,0)</f>
        <v>0</v>
      </c>
      <c r="R666" s="492"/>
      <c r="S666" s="468">
        <f>S652</f>
        <v>0</v>
      </c>
      <c r="T666" s="458"/>
      <c r="U666" s="492">
        <f>ROUND(S666*$C666*S660,0)</f>
        <v>0</v>
      </c>
      <c r="X666" s="449"/>
      <c r="Y666" s="410"/>
      <c r="Z666" s="409"/>
      <c r="AA666" s="409"/>
      <c r="AB666" s="409"/>
      <c r="AC666" s="409"/>
      <c r="AD666" s="409"/>
      <c r="AE666" s="409"/>
      <c r="AF666" s="409"/>
      <c r="AG666" s="409"/>
      <c r="AH666" s="409"/>
      <c r="AI666" s="409"/>
      <c r="AJ666" s="409"/>
      <c r="AK666" s="409"/>
      <c r="AL666" s="409"/>
      <c r="AM666" s="409"/>
      <c r="AN666" s="409"/>
      <c r="AO666" s="409"/>
      <c r="AP666" s="409"/>
    </row>
    <row r="667" spans="1:44" hidden="1">
      <c r="A667" s="439" t="s">
        <v>114</v>
      </c>
      <c r="B667" s="452"/>
      <c r="C667" s="480">
        <f>'[7]Rate Design Work eff 10-14-16'!C666</f>
        <v>307</v>
      </c>
      <c r="D667" s="468">
        <f>'[7]Rate Design Work eff 9-15-17'!D666</f>
        <v>5.47</v>
      </c>
      <c r="E667" s="458"/>
      <c r="F667" s="492">
        <f t="shared" si="134"/>
        <v>-17</v>
      </c>
      <c r="G667" s="468">
        <f>G653</f>
        <v>5.6</v>
      </c>
      <c r="H667" s="458"/>
      <c r="I667" s="492">
        <f>ROUND(G667*$C667*G660,0)</f>
        <v>-17</v>
      </c>
      <c r="J667" s="492"/>
      <c r="K667" s="468" t="e">
        <f>K653</f>
        <v>#REF!</v>
      </c>
      <c r="L667" s="458"/>
      <c r="M667" s="492" t="e">
        <f>ROUND(K667*$C667*K660,0)</f>
        <v>#REF!</v>
      </c>
      <c r="N667" s="492"/>
      <c r="O667" s="468">
        <f>O653</f>
        <v>0</v>
      </c>
      <c r="P667" s="458"/>
      <c r="Q667" s="492">
        <f>ROUND(O667*$C667*O660,0)</f>
        <v>0</v>
      </c>
      <c r="R667" s="492"/>
      <c r="S667" s="468">
        <f>S653</f>
        <v>0</v>
      </c>
      <c r="T667" s="458"/>
      <c r="U667" s="492">
        <f>ROUND(S667*$C667*S660,0)</f>
        <v>0</v>
      </c>
      <c r="X667" s="449"/>
      <c r="Y667" s="410"/>
      <c r="Z667" s="409"/>
      <c r="AA667" s="409"/>
      <c r="AB667" s="409"/>
      <c r="AC667" s="409"/>
      <c r="AD667" s="409"/>
      <c r="AE667" s="409"/>
      <c r="AF667" s="409"/>
      <c r="AG667" s="409"/>
      <c r="AH667" s="409"/>
      <c r="AI667" s="409"/>
      <c r="AJ667" s="409"/>
      <c r="AK667" s="409"/>
      <c r="AL667" s="409"/>
      <c r="AM667" s="409"/>
      <c r="AN667" s="409"/>
      <c r="AO667" s="409"/>
      <c r="AP667" s="409"/>
    </row>
    <row r="668" spans="1:44" hidden="1">
      <c r="A668" s="482" t="s">
        <v>98</v>
      </c>
      <c r="B668" s="452"/>
      <c r="C668" s="480">
        <f>'[7]Rate Design Work eff 10-14-16'!C667</f>
        <v>4148839.9999999972</v>
      </c>
      <c r="D668" s="517">
        <f>'[7]Rate Design Work eff 9-15-17'!D667</f>
        <v>5.7730000000000006</v>
      </c>
      <c r="E668" s="482" t="s">
        <v>15</v>
      </c>
      <c r="F668" s="492">
        <f>ROUND(D668*C668/100*$D$660,0)</f>
        <v>-2395</v>
      </c>
      <c r="G668" s="517">
        <f>G655</f>
        <v>5.9119999999999999</v>
      </c>
      <c r="H668" s="482" t="s">
        <v>15</v>
      </c>
      <c r="I668" s="492">
        <f>ROUND(G668*$C668/100*G660,0)</f>
        <v>-2453</v>
      </c>
      <c r="J668" s="492"/>
      <c r="K668" s="517" t="str">
        <f>K655</f>
        <v xml:space="preserve"> </v>
      </c>
      <c r="L668" s="482" t="s">
        <v>15</v>
      </c>
      <c r="M668" s="492">
        <f>ROUND(K668*$C668/100*K660,0)</f>
        <v>0</v>
      </c>
      <c r="N668" s="492"/>
      <c r="O668" s="517" t="e">
        <f>O655</f>
        <v>#REF!</v>
      </c>
      <c r="P668" s="482" t="s">
        <v>15</v>
      </c>
      <c r="Q668" s="492" t="e">
        <f>ROUND(O668*$C668/100*O660,0)</f>
        <v>#REF!</v>
      </c>
      <c r="R668" s="492"/>
      <c r="S668" s="517" t="e">
        <f>S655</f>
        <v>#REF!</v>
      </c>
      <c r="T668" s="482" t="s">
        <v>15</v>
      </c>
      <c r="U668" s="492" t="e">
        <f>ROUND(S668*$C668/100*S660,0)</f>
        <v>#REF!</v>
      </c>
      <c r="X668" s="449"/>
      <c r="Y668" s="410"/>
      <c r="Z668" s="409"/>
      <c r="AA668" s="409"/>
      <c r="AB668" s="409"/>
      <c r="AC668" s="409"/>
      <c r="AD668" s="409"/>
      <c r="AE668" s="409"/>
      <c r="AF668" s="409"/>
      <c r="AG668" s="409"/>
      <c r="AH668" s="409"/>
      <c r="AI668" s="409"/>
      <c r="AJ668" s="409"/>
      <c r="AK668" s="409"/>
      <c r="AL668" s="409"/>
      <c r="AM668" s="409"/>
      <c r="AN668" s="409"/>
      <c r="AO668" s="409"/>
      <c r="AP668" s="409"/>
    </row>
    <row r="669" spans="1:44" hidden="1">
      <c r="A669" s="482" t="s">
        <v>64</v>
      </c>
      <c r="B669" s="452"/>
      <c r="C669" s="480">
        <f>'[7]Rate Design Work eff 10-14-16'!C668</f>
        <v>8404540.0000000037</v>
      </c>
      <c r="D669" s="517">
        <f>'[7]Rate Design Work eff 9-15-17'!D668</f>
        <v>5.2879999999999994</v>
      </c>
      <c r="E669" s="482" t="s">
        <v>15</v>
      </c>
      <c r="F669" s="492">
        <f>ROUND(D669*C669/100*$D$660,0)</f>
        <v>-4444</v>
      </c>
      <c r="G669" s="517">
        <f>G656</f>
        <v>5.41</v>
      </c>
      <c r="H669" s="482" t="s">
        <v>15</v>
      </c>
      <c r="I669" s="492">
        <f>ROUND(G669*$C669/100*G660,0)</f>
        <v>-4547</v>
      </c>
      <c r="J669" s="492"/>
      <c r="K669" s="517" t="str">
        <f>K656</f>
        <v xml:space="preserve"> </v>
      </c>
      <c r="L669" s="482" t="s">
        <v>15</v>
      </c>
      <c r="M669" s="492">
        <f>ROUND(K669*$C669/100*K660,0)</f>
        <v>0</v>
      </c>
      <c r="N669" s="492"/>
      <c r="O669" s="517" t="e">
        <f>O656</f>
        <v>#REF!</v>
      </c>
      <c r="P669" s="482" t="s">
        <v>15</v>
      </c>
      <c r="Q669" s="492" t="e">
        <f>ROUND(O669*$C669/100*O660,0)</f>
        <v>#REF!</v>
      </c>
      <c r="R669" s="492"/>
      <c r="S669" s="517" t="e">
        <f>S656</f>
        <v>#REF!</v>
      </c>
      <c r="T669" s="482" t="s">
        <v>15</v>
      </c>
      <c r="U669" s="492" t="e">
        <f>ROUND(S669*$C669/100*S660,0)</f>
        <v>#REF!</v>
      </c>
      <c r="X669" s="449"/>
      <c r="Y669" s="410"/>
      <c r="Z669" s="409"/>
      <c r="AA669" s="409"/>
      <c r="AB669" s="409"/>
      <c r="AC669" s="409"/>
      <c r="AD669" s="409"/>
      <c r="AE669" s="409"/>
      <c r="AF669" s="409"/>
      <c r="AG669" s="409"/>
      <c r="AH669" s="409"/>
      <c r="AI669" s="409"/>
      <c r="AJ669" s="409"/>
      <c r="AK669" s="409"/>
      <c r="AL669" s="409"/>
      <c r="AM669" s="409"/>
      <c r="AN669" s="409"/>
      <c r="AO669" s="409"/>
      <c r="AP669" s="409"/>
    </row>
    <row r="670" spans="1:44" hidden="1">
      <c r="A670" s="482" t="s">
        <v>65</v>
      </c>
      <c r="B670" s="452"/>
      <c r="C670" s="480">
        <f>'[7]Rate Design Work eff 10-14-16'!C669</f>
        <v>7796.8333333333294</v>
      </c>
      <c r="D670" s="519">
        <f>'[7]Rate Design Work eff 9-15-17'!D669</f>
        <v>57</v>
      </c>
      <c r="E670" s="482" t="s">
        <v>15</v>
      </c>
      <c r="F670" s="492">
        <f>ROUND(D670*C670/100*$D$660,0)</f>
        <v>-44</v>
      </c>
      <c r="G670" s="519">
        <f>G657</f>
        <v>58</v>
      </c>
      <c r="H670" s="482" t="s">
        <v>15</v>
      </c>
      <c r="I670" s="492">
        <f>ROUND(G670*$C670/100*G660,0)</f>
        <v>-45</v>
      </c>
      <c r="J670" s="492"/>
      <c r="K670" s="519" t="str">
        <f>K657</f>
        <v xml:space="preserve"> </v>
      </c>
      <c r="L670" s="482" t="s">
        <v>15</v>
      </c>
      <c r="M670" s="492">
        <f>ROUND(K670*$C670/100*K660,0)</f>
        <v>0</v>
      </c>
      <c r="N670" s="492"/>
      <c r="O670" s="519" t="e">
        <f>O657</f>
        <v>#DIV/0!</v>
      </c>
      <c r="P670" s="482" t="s">
        <v>15</v>
      </c>
      <c r="Q670" s="492" t="e">
        <f>ROUND(O670*$C670/100*O660,0)</f>
        <v>#DIV/0!</v>
      </c>
      <c r="R670" s="492"/>
      <c r="S670" s="519" t="e">
        <f>S657</f>
        <v>#DIV/0!</v>
      </c>
      <c r="T670" s="482" t="s">
        <v>15</v>
      </c>
      <c r="U670" s="492" t="e">
        <f>ROUND(S670*$C670/100*S660,0)</f>
        <v>#DIV/0!</v>
      </c>
      <c r="X670" s="449"/>
      <c r="Y670" s="410"/>
      <c r="Z670" s="409"/>
      <c r="AA670" s="409"/>
      <c r="AB670" s="409"/>
      <c r="AC670" s="409"/>
      <c r="AD670" s="409"/>
      <c r="AE670" s="409"/>
      <c r="AF670" s="409"/>
      <c r="AG670" s="409"/>
      <c r="AH670" s="409"/>
      <c r="AI670" s="409"/>
      <c r="AJ670" s="409"/>
      <c r="AK670" s="409"/>
      <c r="AL670" s="409"/>
      <c r="AM670" s="409"/>
      <c r="AN670" s="409"/>
      <c r="AO670" s="409"/>
      <c r="AP670" s="409"/>
    </row>
    <row r="671" spans="1:44" hidden="1">
      <c r="A671" s="482" t="s">
        <v>117</v>
      </c>
      <c r="B671" s="452"/>
      <c r="C671" s="480">
        <f>'[7]Rate Design Work eff 10-14-16'!C670</f>
        <v>119.76666666666668</v>
      </c>
      <c r="D671" s="463">
        <f>'[7]Rate Design Work eff 9-15-17'!D670</f>
        <v>60</v>
      </c>
      <c r="E671" s="452"/>
      <c r="F671" s="492">
        <f>ROUND(D671*C671,0)</f>
        <v>7186</v>
      </c>
      <c r="G671" s="463">
        <f>$G$631</f>
        <v>60</v>
      </c>
      <c r="H671" s="452"/>
      <c r="I671" s="492">
        <f>ROUND(G671*$C671,0)</f>
        <v>7186</v>
      </c>
      <c r="J671" s="492"/>
      <c r="K671" s="463" t="str">
        <f>$K$631</f>
        <v xml:space="preserve"> </v>
      </c>
      <c r="L671" s="452"/>
      <c r="M671" s="492">
        <f>ROUND(K671*$C671,0)</f>
        <v>0</v>
      </c>
      <c r="N671" s="492"/>
      <c r="O671" s="463" t="e">
        <f>$O$631</f>
        <v>#DIV/0!</v>
      </c>
      <c r="P671" s="452"/>
      <c r="Q671" s="492" t="e">
        <f>ROUND(O671*$C671,0)</f>
        <v>#DIV/0!</v>
      </c>
      <c r="R671" s="492"/>
      <c r="S671" s="463" t="e">
        <f>$S$631</f>
        <v>#DIV/0!</v>
      </c>
      <c r="T671" s="452"/>
      <c r="U671" s="492" t="e">
        <f>ROUND(S671*$C671,0)</f>
        <v>#DIV/0!</v>
      </c>
      <c r="X671" s="411"/>
      <c r="Y671" s="22"/>
      <c r="Z671" s="409"/>
      <c r="AA671" s="409"/>
      <c r="AB671" s="409"/>
      <c r="AC671" s="409"/>
      <c r="AD671" s="409"/>
      <c r="AE671" s="409"/>
      <c r="AF671" s="409"/>
      <c r="AG671" s="409"/>
      <c r="AH671" s="409"/>
      <c r="AI671" s="409"/>
      <c r="AJ671" s="409"/>
      <c r="AK671" s="409"/>
      <c r="AL671" s="409"/>
      <c r="AM671" s="409"/>
      <c r="AN671" s="409"/>
      <c r="AO671" s="409"/>
      <c r="AP671" s="409"/>
    </row>
    <row r="672" spans="1:44" hidden="1">
      <c r="A672" s="482" t="s">
        <v>118</v>
      </c>
      <c r="B672" s="469"/>
      <c r="C672" s="480">
        <f>'[7]Rate Design Work eff 10-14-16'!C671</f>
        <v>51494</v>
      </c>
      <c r="D672" s="496">
        <f>'[7]Rate Design Work eff 9-15-17'!D671</f>
        <v>-30</v>
      </c>
      <c r="E672" s="492" t="s">
        <v>15</v>
      </c>
      <c r="F672" s="492">
        <f>-ROUND(D672*C672*$D$660,0)</f>
        <v>-15448</v>
      </c>
      <c r="G672" s="496">
        <f>$G$632</f>
        <v>-30</v>
      </c>
      <c r="H672" s="492" t="s">
        <v>15</v>
      </c>
      <c r="I672" s="492">
        <f>ROUND(G672*$C672/100,0)</f>
        <v>-15448</v>
      </c>
      <c r="J672" s="492"/>
      <c r="K672" s="496">
        <f>$K$632</f>
        <v>-30</v>
      </c>
      <c r="L672" s="492" t="s">
        <v>15</v>
      </c>
      <c r="M672" s="492">
        <f>ROUND(K672*$C672/100,0)</f>
        <v>-15448</v>
      </c>
      <c r="N672" s="492"/>
      <c r="O672" s="496" t="str">
        <f>$O$632</f>
        <v xml:space="preserve"> </v>
      </c>
      <c r="P672" s="492" t="s">
        <v>15</v>
      </c>
      <c r="Q672" s="492">
        <f>ROUND(O672*$C672/100,0)</f>
        <v>0</v>
      </c>
      <c r="R672" s="492"/>
      <c r="S672" s="496">
        <f>$S$632</f>
        <v>0</v>
      </c>
      <c r="T672" s="492" t="s">
        <v>15</v>
      </c>
      <c r="U672" s="492">
        <f>ROUND(S672*$C672/100,0)</f>
        <v>0</v>
      </c>
      <c r="X672" s="411"/>
      <c r="Y672" s="22"/>
      <c r="Z672" s="477" t="s">
        <v>14</v>
      </c>
      <c r="AA672" s="409"/>
      <c r="AB672" s="409"/>
      <c r="AC672" s="409"/>
      <c r="AD672" s="409"/>
      <c r="AE672" s="409"/>
      <c r="AF672" s="409"/>
      <c r="AG672" s="409"/>
      <c r="AH672" s="409"/>
      <c r="AI672" s="409"/>
      <c r="AJ672" s="409"/>
      <c r="AK672" s="409"/>
      <c r="AL672" s="409"/>
      <c r="AM672" s="409"/>
      <c r="AN672" s="409"/>
      <c r="AO672" s="409"/>
      <c r="AP672" s="409"/>
    </row>
    <row r="673" spans="1:44" s="26" customFormat="1" hidden="1">
      <c r="A673" s="25" t="s">
        <v>100</v>
      </c>
      <c r="C673" s="27">
        <f>C668</f>
        <v>4148839.9999999972</v>
      </c>
      <c r="D673" s="24">
        <f>'[7]Rate Design Work eff 9-15-17'!D672</f>
        <v>0</v>
      </c>
      <c r="E673" s="28"/>
      <c r="F673" s="29"/>
      <c r="G673" s="30">
        <f>G658</f>
        <v>0</v>
      </c>
      <c r="H673" s="153" t="s">
        <v>15</v>
      </c>
      <c r="I673" s="153">
        <f>ROUND(G673*$C673/100*G660,0)</f>
        <v>0</v>
      </c>
      <c r="J673" s="153"/>
      <c r="K673" s="30" t="str">
        <f>K658</f>
        <v xml:space="preserve"> </v>
      </c>
      <c r="L673" s="153" t="s">
        <v>15</v>
      </c>
      <c r="M673" s="153">
        <f>ROUND(K673*$C673/100*K660,0)</f>
        <v>0</v>
      </c>
      <c r="N673" s="153"/>
      <c r="O673" s="30" t="str">
        <f>O658</f>
        <v xml:space="preserve"> </v>
      </c>
      <c r="P673" s="153" t="s">
        <v>15</v>
      </c>
      <c r="Q673" s="153">
        <f>ROUND(O673*$C673/100*O660,0)</f>
        <v>0</v>
      </c>
      <c r="R673" s="153"/>
      <c r="S673" s="30">
        <f>S658</f>
        <v>0</v>
      </c>
      <c r="T673" s="153" t="s">
        <v>15</v>
      </c>
      <c r="U673" s="153">
        <f>ROUND(S673*$C673/100*S660,0)</f>
        <v>0</v>
      </c>
      <c r="W673" s="179"/>
      <c r="X673" s="180"/>
      <c r="Y673" s="181"/>
      <c r="Z673" s="33"/>
      <c r="AA673" s="33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R673" s="32"/>
    </row>
    <row r="674" spans="1:44" s="26" customFormat="1" hidden="1">
      <c r="A674" s="25" t="s">
        <v>101</v>
      </c>
      <c r="C674" s="27">
        <f>C669</f>
        <v>8404540.0000000037</v>
      </c>
      <c r="D674" s="24">
        <f>'[7]Rate Design Work eff 9-15-17'!D673</f>
        <v>0</v>
      </c>
      <c r="E674" s="28"/>
      <c r="F674" s="29"/>
      <c r="G674" s="30">
        <f>G659</f>
        <v>0</v>
      </c>
      <c r="H674" s="153" t="s">
        <v>15</v>
      </c>
      <c r="I674" s="153">
        <f>ROUND(G674*$C674/100*G660,0)</f>
        <v>0</v>
      </c>
      <c r="J674" s="153"/>
      <c r="K674" s="30" t="str">
        <f>K659</f>
        <v xml:space="preserve"> </v>
      </c>
      <c r="L674" s="153" t="s">
        <v>15</v>
      </c>
      <c r="M674" s="153">
        <f>ROUND(K674*$C674/100*K660,0)</f>
        <v>0</v>
      </c>
      <c r="N674" s="153"/>
      <c r="O674" s="30" t="str">
        <f>O659</f>
        <v xml:space="preserve"> </v>
      </c>
      <c r="P674" s="153" t="s">
        <v>15</v>
      </c>
      <c r="Q674" s="153">
        <f>ROUND(O674*$C674/100*O660,0)</f>
        <v>0</v>
      </c>
      <c r="R674" s="153"/>
      <c r="S674" s="30">
        <f>S659</f>
        <v>0</v>
      </c>
      <c r="T674" s="153" t="s">
        <v>15</v>
      </c>
      <c r="U674" s="153">
        <f>ROUND(S674*$C674/100*S660,0)</f>
        <v>0</v>
      </c>
      <c r="W674" s="179"/>
      <c r="X674" s="180"/>
      <c r="Y674" s="181"/>
      <c r="Z674" s="33"/>
      <c r="AA674" s="33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R674" s="32"/>
    </row>
    <row r="675" spans="1:44" hidden="1">
      <c r="A675" s="452" t="s">
        <v>44</v>
      </c>
      <c r="B675" s="86"/>
      <c r="C675" s="480">
        <f>SUM(C655:C656)</f>
        <v>817313563.814906</v>
      </c>
      <c r="D675" s="488"/>
      <c r="E675" s="452"/>
      <c r="F675" s="428">
        <f>SUM(F645:F672)</f>
        <v>64219476</v>
      </c>
      <c r="G675" s="488"/>
      <c r="H675" s="452"/>
      <c r="I675" s="428">
        <f>SUM(I645:I674)</f>
        <v>65737617</v>
      </c>
      <c r="J675" s="428"/>
      <c r="K675" s="488"/>
      <c r="L675" s="452"/>
      <c r="M675" s="428" t="e">
        <f>SUM(M645:M674)</f>
        <v>#REF!</v>
      </c>
      <c r="N675" s="428"/>
      <c r="O675" s="488"/>
      <c r="P675" s="452"/>
      <c r="Q675" s="428" t="e">
        <f>SUM(Q645:Q674)</f>
        <v>#REF!</v>
      </c>
      <c r="R675" s="428"/>
      <c r="S675" s="488"/>
      <c r="T675" s="452"/>
      <c r="U675" s="428" t="e">
        <f>SUM(U645:U674)</f>
        <v>#REF!</v>
      </c>
      <c r="X675" s="449"/>
      <c r="Y675" s="410"/>
      <c r="Z675" s="409"/>
      <c r="AA675" s="409"/>
      <c r="AB675" s="409"/>
      <c r="AC675" s="409"/>
      <c r="AD675" s="409"/>
      <c r="AE675" s="409"/>
      <c r="AF675" s="409"/>
      <c r="AG675" s="409"/>
      <c r="AH675" s="409"/>
      <c r="AI675" s="409"/>
      <c r="AJ675" s="409"/>
      <c r="AK675" s="409"/>
      <c r="AL675" s="409"/>
      <c r="AM675" s="409"/>
      <c r="AN675" s="409"/>
      <c r="AO675" s="409"/>
      <c r="AP675" s="409"/>
    </row>
    <row r="676" spans="1:44" hidden="1">
      <c r="A676" s="452" t="s">
        <v>18</v>
      </c>
      <c r="B676" s="452"/>
      <c r="C676" s="507">
        <f>'[7]Table 2'!H46</f>
        <v>5770845.7835495584</v>
      </c>
      <c r="D676" s="439"/>
      <c r="E676" s="439"/>
      <c r="F676" s="437">
        <f>'[7]Table 3'!E46</f>
        <v>500452.88870847702</v>
      </c>
      <c r="G676" s="439"/>
      <c r="H676" s="439"/>
      <c r="I676" s="437">
        <f>F676</f>
        <v>500452.88870847702</v>
      </c>
      <c r="J676" s="438"/>
      <c r="K676" s="439"/>
      <c r="L676" s="439"/>
      <c r="M676" s="437" t="e">
        <f>M636/I636*I676</f>
        <v>#DIV/0!</v>
      </c>
      <c r="N676" s="438"/>
      <c r="O676" s="439"/>
      <c r="P676" s="439"/>
      <c r="Q676" s="437" t="e">
        <f>Q636/I636*I676</f>
        <v>#DIV/0!</v>
      </c>
      <c r="R676" s="438"/>
      <c r="S676" s="439"/>
      <c r="T676" s="439"/>
      <c r="U676" s="437" t="e">
        <f>U636/I636*I676</f>
        <v>#DIV/0!</v>
      </c>
      <c r="V676" s="49"/>
      <c r="W676" s="48"/>
      <c r="X676" s="449"/>
      <c r="Y676" s="410"/>
      <c r="Z676" s="409"/>
      <c r="AA676" s="409"/>
      <c r="AB676" s="409"/>
      <c r="AC676" s="409"/>
      <c r="AD676" s="409"/>
      <c r="AE676" s="409"/>
      <c r="AF676" s="409"/>
      <c r="AG676" s="409"/>
      <c r="AH676" s="409"/>
      <c r="AI676" s="409"/>
      <c r="AJ676" s="409"/>
      <c r="AK676" s="409"/>
      <c r="AL676" s="409"/>
      <c r="AM676" s="409"/>
      <c r="AN676" s="409"/>
      <c r="AO676" s="409"/>
      <c r="AP676" s="409"/>
    </row>
    <row r="677" spans="1:44" ht="16.5" hidden="1" thickBot="1">
      <c r="A677" s="452" t="s">
        <v>45</v>
      </c>
      <c r="B677" s="452"/>
      <c r="C677" s="522">
        <f>SUM(C675)+C676</f>
        <v>823084409.59845555</v>
      </c>
      <c r="D677" s="505"/>
      <c r="E677" s="500"/>
      <c r="F677" s="501">
        <f>F675+F676</f>
        <v>64719928.88870848</v>
      </c>
      <c r="G677" s="505"/>
      <c r="H677" s="500"/>
      <c r="I677" s="501">
        <f>I675+I676</f>
        <v>66238069.88870848</v>
      </c>
      <c r="J677" s="483"/>
      <c r="K677" s="505"/>
      <c r="L677" s="500"/>
      <c r="M677" s="501" t="e">
        <f>M675+M676</f>
        <v>#REF!</v>
      </c>
      <c r="N677" s="501"/>
      <c r="O677" s="505"/>
      <c r="P677" s="500"/>
      <c r="Q677" s="501" t="e">
        <f>Q675+Q676</f>
        <v>#REF!</v>
      </c>
      <c r="R677" s="501"/>
      <c r="S677" s="505"/>
      <c r="T677" s="500"/>
      <c r="U677" s="501" t="e">
        <f>U675+U676</f>
        <v>#REF!</v>
      </c>
      <c r="V677" s="50"/>
      <c r="W677" s="51"/>
      <c r="X677" s="449"/>
      <c r="Y677" s="410"/>
      <c r="Z677" s="409"/>
      <c r="AA677" s="409"/>
      <c r="AB677" s="409"/>
      <c r="AC677" s="409"/>
      <c r="AD677" s="409"/>
      <c r="AE677" s="409"/>
      <c r="AF677" s="409"/>
      <c r="AG677" s="409"/>
      <c r="AH677" s="409"/>
      <c r="AI677" s="409"/>
      <c r="AJ677" s="409"/>
      <c r="AK677" s="409"/>
      <c r="AL677" s="409"/>
      <c r="AM677" s="409"/>
      <c r="AN677" s="409"/>
      <c r="AO677" s="409"/>
      <c r="AP677" s="409"/>
    </row>
    <row r="678" spans="1:44" hidden="1">
      <c r="A678" s="452"/>
      <c r="B678" s="452"/>
      <c r="C678" s="459"/>
      <c r="D678" s="495" t="s">
        <v>14</v>
      </c>
      <c r="E678" s="452"/>
      <c r="F678" s="428"/>
      <c r="G678" s="509" t="s">
        <v>14</v>
      </c>
      <c r="H678" s="452"/>
      <c r="I678" s="428" t="s">
        <v>14</v>
      </c>
      <c r="J678" s="428"/>
      <c r="K678" s="509" t="s">
        <v>14</v>
      </c>
      <c r="L678" s="452"/>
      <c r="M678" s="428" t="s">
        <v>14</v>
      </c>
      <c r="N678" s="428"/>
      <c r="O678" s="509" t="s">
        <v>14</v>
      </c>
      <c r="P678" s="452"/>
      <c r="Q678" s="428" t="s">
        <v>14</v>
      </c>
      <c r="R678" s="428"/>
      <c r="S678" s="509" t="s">
        <v>14</v>
      </c>
      <c r="T678" s="452"/>
      <c r="U678" s="428" t="s">
        <v>14</v>
      </c>
      <c r="V678" s="409"/>
      <c r="W678" s="410"/>
      <c r="X678" s="449"/>
      <c r="Y678" s="410"/>
      <c r="Z678" s="409"/>
      <c r="AA678" s="409"/>
      <c r="AB678" s="409"/>
      <c r="AC678" s="409"/>
      <c r="AD678" s="409"/>
      <c r="AE678" s="409"/>
      <c r="AF678" s="409"/>
      <c r="AG678" s="409"/>
      <c r="AH678" s="409"/>
      <c r="AI678" s="409"/>
      <c r="AJ678" s="409"/>
      <c r="AK678" s="409"/>
      <c r="AL678" s="409"/>
      <c r="AM678" s="409"/>
      <c r="AN678" s="409"/>
      <c r="AO678" s="409"/>
      <c r="AP678" s="409"/>
    </row>
    <row r="679" spans="1:44" hidden="1">
      <c r="A679" s="458" t="s">
        <v>110</v>
      </c>
      <c r="B679" s="452"/>
      <c r="C679" s="452"/>
      <c r="D679" s="428"/>
      <c r="E679" s="452"/>
      <c r="F679" s="452"/>
      <c r="G679" s="428"/>
      <c r="H679" s="452"/>
      <c r="I679" s="452"/>
      <c r="J679" s="452"/>
      <c r="K679" s="428"/>
      <c r="L679" s="452"/>
      <c r="M679" s="452"/>
      <c r="N679" s="452"/>
      <c r="O679" s="428"/>
      <c r="P679" s="452"/>
      <c r="Q679" s="452"/>
      <c r="R679" s="452"/>
      <c r="S679" s="428"/>
      <c r="T679" s="452"/>
      <c r="U679" s="452"/>
      <c r="V679" s="409"/>
      <c r="W679" s="410"/>
      <c r="X679" s="449"/>
      <c r="Y679" s="410"/>
      <c r="Z679" s="409"/>
      <c r="AA679" s="409"/>
      <c r="AB679" s="409"/>
      <c r="AC679" s="409"/>
      <c r="AD679" s="409"/>
      <c r="AE679" s="409"/>
      <c r="AF679" s="409"/>
      <c r="AG679" s="409"/>
      <c r="AH679" s="409"/>
      <c r="AI679" s="409"/>
      <c r="AJ679" s="409"/>
      <c r="AK679" s="409"/>
      <c r="AL679" s="409"/>
      <c r="AM679" s="409"/>
      <c r="AN679" s="409"/>
      <c r="AO679" s="409"/>
      <c r="AP679" s="409"/>
    </row>
    <row r="680" spans="1:44" hidden="1">
      <c r="A680" s="439" t="s">
        <v>120</v>
      </c>
      <c r="B680" s="452"/>
      <c r="C680" s="452"/>
      <c r="D680" s="428"/>
      <c r="E680" s="452"/>
      <c r="F680" s="452"/>
      <c r="G680" s="428"/>
      <c r="H680" s="452"/>
      <c r="I680" s="452"/>
      <c r="J680" s="452"/>
      <c r="K680" s="428"/>
      <c r="L680" s="452"/>
      <c r="M680" s="452"/>
      <c r="N680" s="452"/>
      <c r="O680" s="428"/>
      <c r="P680" s="452"/>
      <c r="Q680" s="452"/>
      <c r="R680" s="452"/>
      <c r="S680" s="428"/>
      <c r="T680" s="452"/>
      <c r="U680" s="452"/>
      <c r="V680" s="409"/>
      <c r="W680" s="410"/>
      <c r="X680" s="449"/>
      <c r="Y680" s="410"/>
      <c r="Z680" s="409"/>
      <c r="AA680" s="409"/>
      <c r="AB680" s="409"/>
      <c r="AC680" s="409"/>
      <c r="AD680" s="409"/>
      <c r="AE680" s="409"/>
      <c r="AF680" s="409"/>
      <c r="AG680" s="409"/>
      <c r="AH680" s="409"/>
      <c r="AI680" s="409"/>
      <c r="AJ680" s="409"/>
      <c r="AK680" s="409"/>
      <c r="AL680" s="409"/>
      <c r="AM680" s="409"/>
      <c r="AN680" s="409"/>
      <c r="AO680" s="409"/>
      <c r="AP680" s="409"/>
    </row>
    <row r="681" spans="1:44" hidden="1">
      <c r="A681" s="482"/>
      <c r="B681" s="452"/>
      <c r="C681" s="452"/>
      <c r="D681" s="428"/>
      <c r="E681" s="452"/>
      <c r="F681" s="452"/>
      <c r="G681" s="428"/>
      <c r="H681" s="452"/>
      <c r="I681" s="452"/>
      <c r="J681" s="452"/>
      <c r="K681" s="428"/>
      <c r="L681" s="452"/>
      <c r="M681" s="452"/>
      <c r="N681" s="452"/>
      <c r="O681" s="428"/>
      <c r="P681" s="452"/>
      <c r="Q681" s="452"/>
      <c r="R681" s="452"/>
      <c r="S681" s="428"/>
      <c r="T681" s="452"/>
      <c r="U681" s="452"/>
      <c r="V681" s="409"/>
      <c r="W681" s="410"/>
      <c r="X681" s="449"/>
      <c r="Y681" s="410"/>
      <c r="Z681" s="409"/>
      <c r="AA681" s="409"/>
      <c r="AB681" s="409"/>
      <c r="AC681" s="409"/>
      <c r="AD681" s="409"/>
      <c r="AE681" s="409"/>
      <c r="AF681" s="409"/>
      <c r="AG681" s="409"/>
      <c r="AH681" s="409"/>
      <c r="AI681" s="409"/>
      <c r="AJ681" s="409"/>
      <c r="AK681" s="409"/>
      <c r="AL681" s="409"/>
      <c r="AM681" s="409"/>
      <c r="AN681" s="409"/>
      <c r="AO681" s="409"/>
      <c r="AP681" s="409"/>
    </row>
    <row r="682" spans="1:44" hidden="1">
      <c r="A682" s="482" t="s">
        <v>59</v>
      </c>
      <c r="B682" s="459"/>
      <c r="C682" s="480"/>
      <c r="D682" s="428"/>
      <c r="E682" s="452"/>
      <c r="F682" s="452"/>
      <c r="G682" s="428"/>
      <c r="H682" s="452"/>
      <c r="I682" s="452"/>
      <c r="J682" s="452"/>
      <c r="K682" s="428"/>
      <c r="L682" s="452"/>
      <c r="M682" s="452"/>
      <c r="N682" s="452"/>
      <c r="O682" s="428"/>
      <c r="P682" s="452"/>
      <c r="Q682" s="452"/>
      <c r="R682" s="452"/>
      <c r="S682" s="428"/>
      <c r="T682" s="452"/>
      <c r="U682" s="452"/>
      <c r="V682" s="409"/>
      <c r="W682" s="410"/>
      <c r="X682" s="449"/>
      <c r="Y682" s="410"/>
      <c r="Z682" s="409"/>
      <c r="AA682" s="409"/>
      <c r="AB682" s="409"/>
      <c r="AC682" s="409"/>
      <c r="AD682" s="409"/>
      <c r="AE682" s="409"/>
      <c r="AF682" s="409"/>
      <c r="AG682" s="409"/>
      <c r="AH682" s="409"/>
      <c r="AI682" s="409"/>
      <c r="AJ682" s="409"/>
      <c r="AK682" s="409"/>
      <c r="AL682" s="409"/>
      <c r="AM682" s="409"/>
      <c r="AN682" s="409"/>
      <c r="AO682" s="409"/>
      <c r="AP682" s="409"/>
    </row>
    <row r="683" spans="1:44" hidden="1">
      <c r="A683" s="482" t="s">
        <v>92</v>
      </c>
      <c r="B683" s="452"/>
      <c r="C683" s="480">
        <f>'[7]Rate Design Work eff 10-14-16'!C682</f>
        <v>24.6</v>
      </c>
      <c r="D683" s="463">
        <f>'[7]Rate Design Work eff 9-15-17'!D682</f>
        <v>264</v>
      </c>
      <c r="E683" s="482"/>
      <c r="F683" s="492">
        <f>ROUND(D683*C683,0)</f>
        <v>6494</v>
      </c>
      <c r="G683" s="463">
        <f>$G$603</f>
        <v>268</v>
      </c>
      <c r="H683" s="482"/>
      <c r="I683" s="492">
        <f>ROUND(G683*$C683,0)</f>
        <v>6593</v>
      </c>
      <c r="J683" s="492"/>
      <c r="K683" s="463">
        <f>$K$603</f>
        <v>264</v>
      </c>
      <c r="L683" s="482"/>
      <c r="M683" s="492">
        <f>ROUND(K683*$C683,0)</f>
        <v>6494</v>
      </c>
      <c r="N683" s="492"/>
      <c r="O683" s="463" t="str">
        <f>$O$603</f>
        <v xml:space="preserve"> </v>
      </c>
      <c r="P683" s="482"/>
      <c r="Q683" s="492">
        <f>ROUND(O683*$C683,0)</f>
        <v>0</v>
      </c>
      <c r="R683" s="492"/>
      <c r="S683" s="463" t="str">
        <f>$S$603</f>
        <v xml:space="preserve"> </v>
      </c>
      <c r="T683" s="482"/>
      <c r="U683" s="492">
        <f>ROUND(S683*$C683,0)</f>
        <v>0</v>
      </c>
      <c r="V683" s="409"/>
      <c r="W683" s="410"/>
      <c r="X683" s="449"/>
      <c r="Y683" s="410"/>
      <c r="Z683" s="409"/>
      <c r="AA683" s="409"/>
      <c r="AB683" s="409"/>
      <c r="AC683" s="409"/>
      <c r="AD683" s="409"/>
      <c r="AE683" s="409"/>
      <c r="AF683" s="409"/>
      <c r="AG683" s="409"/>
      <c r="AH683" s="409"/>
      <c r="AI683" s="409"/>
      <c r="AJ683" s="409"/>
      <c r="AK683" s="409"/>
      <c r="AL683" s="409"/>
      <c r="AM683" s="409"/>
      <c r="AN683" s="409"/>
      <c r="AO683" s="409"/>
      <c r="AP683" s="409"/>
    </row>
    <row r="684" spans="1:44" hidden="1">
      <c r="A684" s="482" t="s">
        <v>93</v>
      </c>
      <c r="B684" s="452"/>
      <c r="C684" s="480">
        <f>'[7]Rate Design Work eff 10-14-16'!C683</f>
        <v>807.26666666666597</v>
      </c>
      <c r="D684" s="463">
        <f>'[7]Rate Design Work eff 9-15-17'!D683</f>
        <v>98</v>
      </c>
      <c r="E684" s="482"/>
      <c r="F684" s="492">
        <f>ROUND(D684*C684,0)</f>
        <v>79112</v>
      </c>
      <c r="G684" s="463">
        <f>$G$604</f>
        <v>100</v>
      </c>
      <c r="H684" s="482"/>
      <c r="I684" s="492">
        <f>ROUND(G684*$C684,0)</f>
        <v>80727</v>
      </c>
      <c r="J684" s="492"/>
      <c r="K684" s="463">
        <f>$K$604</f>
        <v>98</v>
      </c>
      <c r="L684" s="482"/>
      <c r="M684" s="492">
        <f>ROUND(K684*$C684,0)</f>
        <v>79112</v>
      </c>
      <c r="N684" s="492"/>
      <c r="O684" s="463" t="str">
        <f>$O$604</f>
        <v xml:space="preserve"> </v>
      </c>
      <c r="P684" s="482"/>
      <c r="Q684" s="492">
        <f>ROUND(O684*$C684,0)</f>
        <v>0</v>
      </c>
      <c r="R684" s="492"/>
      <c r="S684" s="463" t="str">
        <f>$S$604</f>
        <v xml:space="preserve"> </v>
      </c>
      <c r="T684" s="482"/>
      <c r="U684" s="492">
        <f>ROUND(S684*$C684,0)</f>
        <v>0</v>
      </c>
      <c r="V684" s="409"/>
      <c r="W684" s="410"/>
      <c r="X684" s="449"/>
      <c r="Y684" s="410"/>
      <c r="Z684" s="409"/>
      <c r="AA684" s="409"/>
      <c r="AB684" s="409"/>
      <c r="AC684" s="409"/>
      <c r="AD684" s="409"/>
      <c r="AE684" s="409"/>
      <c r="AF684" s="409"/>
      <c r="AG684" s="409"/>
      <c r="AH684" s="409"/>
      <c r="AI684" s="409"/>
      <c r="AJ684" s="409"/>
      <c r="AK684" s="409"/>
      <c r="AL684" s="409"/>
      <c r="AM684" s="409"/>
      <c r="AN684" s="409"/>
      <c r="AO684" s="409"/>
      <c r="AP684" s="409"/>
    </row>
    <row r="685" spans="1:44" hidden="1">
      <c r="A685" s="482" t="s">
        <v>94</v>
      </c>
      <c r="B685" s="452"/>
      <c r="C685" s="480">
        <f>'[7]Rate Design Work eff 10-14-16'!C684</f>
        <v>541.26666666666597</v>
      </c>
      <c r="D685" s="463">
        <f>'[7]Rate Design Work eff 9-15-17'!D684</f>
        <v>195</v>
      </c>
      <c r="E685" s="484"/>
      <c r="F685" s="492">
        <f>ROUND(D685*C685,0)</f>
        <v>105547</v>
      </c>
      <c r="G685" s="463">
        <f>$G$605</f>
        <v>200</v>
      </c>
      <c r="H685" s="484"/>
      <c r="I685" s="492">
        <f>ROUND(G685*$C685,0)</f>
        <v>108253</v>
      </c>
      <c r="J685" s="492"/>
      <c r="K685" s="463">
        <f>$K$605</f>
        <v>195</v>
      </c>
      <c r="L685" s="484"/>
      <c r="M685" s="492">
        <f>ROUND(K685*$C685,0)</f>
        <v>105547</v>
      </c>
      <c r="N685" s="492"/>
      <c r="O685" s="463" t="str">
        <f>$O$605</f>
        <v xml:space="preserve"> </v>
      </c>
      <c r="P685" s="484"/>
      <c r="Q685" s="492">
        <f>ROUND(O685*$C685,0)</f>
        <v>0</v>
      </c>
      <c r="R685" s="492"/>
      <c r="S685" s="463" t="str">
        <f>$S$605</f>
        <v xml:space="preserve"> </v>
      </c>
      <c r="T685" s="484"/>
      <c r="U685" s="492">
        <f>ROUND(S685*$C685,0)</f>
        <v>0</v>
      </c>
      <c r="V685" s="409"/>
      <c r="W685" s="410"/>
      <c r="X685" s="449"/>
      <c r="Y685" s="410"/>
      <c r="Z685" s="409"/>
      <c r="AA685" s="409"/>
      <c r="AB685" s="409"/>
      <c r="AC685" s="409"/>
      <c r="AD685" s="409"/>
      <c r="AE685" s="409"/>
      <c r="AF685" s="409"/>
      <c r="AG685" s="409"/>
      <c r="AH685" s="409"/>
      <c r="AI685" s="409"/>
      <c r="AJ685" s="409"/>
      <c r="AK685" s="409"/>
      <c r="AL685" s="409"/>
      <c r="AM685" s="409"/>
      <c r="AN685" s="409"/>
      <c r="AO685" s="409"/>
      <c r="AP685" s="409"/>
    </row>
    <row r="686" spans="1:44" hidden="1">
      <c r="A686" s="482" t="s">
        <v>60</v>
      </c>
      <c r="B686" s="452"/>
      <c r="C686" s="480">
        <f>SUM(C683:C685)</f>
        <v>1373.1333333333318</v>
      </c>
      <c r="D686" s="463"/>
      <c r="E686" s="482"/>
      <c r="F686" s="492"/>
      <c r="G686" s="463"/>
      <c r="H686" s="482"/>
      <c r="I686" s="492"/>
      <c r="J686" s="492"/>
      <c r="K686" s="463"/>
      <c r="L686" s="482"/>
      <c r="M686" s="492"/>
      <c r="N686" s="492"/>
      <c r="O686" s="463"/>
      <c r="P686" s="482"/>
      <c r="Q686" s="492"/>
      <c r="R686" s="492"/>
      <c r="S686" s="463"/>
      <c r="T686" s="482"/>
      <c r="U686" s="492"/>
      <c r="V686" s="409"/>
      <c r="W686" s="410"/>
      <c r="X686" s="411"/>
      <c r="Y686" s="22"/>
      <c r="Z686" s="409"/>
      <c r="AA686" s="409"/>
      <c r="AB686" s="409"/>
      <c r="AC686" s="409"/>
      <c r="AD686" s="409"/>
      <c r="AE686" s="409"/>
      <c r="AF686" s="409"/>
      <c r="AG686" s="409"/>
      <c r="AH686" s="409"/>
      <c r="AI686" s="409"/>
      <c r="AJ686" s="409"/>
      <c r="AK686" s="409"/>
      <c r="AL686" s="409"/>
      <c r="AM686" s="409"/>
      <c r="AN686" s="409"/>
      <c r="AO686" s="409"/>
      <c r="AP686" s="409"/>
    </row>
    <row r="687" spans="1:44" hidden="1">
      <c r="A687" s="482" t="s">
        <v>93</v>
      </c>
      <c r="B687" s="452"/>
      <c r="C687" s="480">
        <f>'[7]Rate Design Work eff 10-14-16'!C686</f>
        <v>137328.5</v>
      </c>
      <c r="D687" s="463">
        <f>'[7]Rate Design Work eff 9-15-17'!D686</f>
        <v>1.79</v>
      </c>
      <c r="E687" s="482" t="s">
        <v>14</v>
      </c>
      <c r="F687" s="492">
        <f>ROUND(D687*C687,0)</f>
        <v>245818</v>
      </c>
      <c r="G687" s="463">
        <f>$G$607</f>
        <v>1.83</v>
      </c>
      <c r="H687" s="482" t="s">
        <v>14</v>
      </c>
      <c r="I687" s="492">
        <f>ROUND(G687*$C687,0)</f>
        <v>251311</v>
      </c>
      <c r="J687" s="492"/>
      <c r="K687" s="463">
        <f>$K$607</f>
        <v>1.79</v>
      </c>
      <c r="L687" s="482" t="s">
        <v>14</v>
      </c>
      <c r="M687" s="492">
        <f>ROUND(K687*$C687,0)</f>
        <v>245818</v>
      </c>
      <c r="N687" s="492"/>
      <c r="O687" s="463" t="str">
        <f>$O$607</f>
        <v xml:space="preserve"> </v>
      </c>
      <c r="P687" s="482" t="s">
        <v>14</v>
      </c>
      <c r="Q687" s="492">
        <f>ROUND(O687*$C687,0)</f>
        <v>0</v>
      </c>
      <c r="R687" s="492"/>
      <c r="S687" s="463" t="str">
        <f>$S$607</f>
        <v xml:space="preserve"> </v>
      </c>
      <c r="T687" s="482" t="s">
        <v>14</v>
      </c>
      <c r="U687" s="492">
        <f>ROUND(S687*$C687,0)</f>
        <v>0</v>
      </c>
      <c r="V687" s="409"/>
      <c r="W687" s="410"/>
      <c r="X687" s="411"/>
      <c r="Y687" s="22"/>
      <c r="Z687" s="409"/>
      <c r="AA687" s="409"/>
      <c r="AB687" s="409"/>
      <c r="AC687" s="409"/>
      <c r="AD687" s="409"/>
      <c r="AE687" s="409"/>
      <c r="AF687" s="409"/>
      <c r="AG687" s="409"/>
      <c r="AH687" s="409"/>
      <c r="AI687" s="409"/>
      <c r="AJ687" s="409"/>
      <c r="AK687" s="409"/>
      <c r="AL687" s="409"/>
      <c r="AM687" s="409"/>
      <c r="AN687" s="409"/>
      <c r="AO687" s="409"/>
      <c r="AP687" s="409"/>
    </row>
    <row r="688" spans="1:44" hidden="1">
      <c r="A688" s="482" t="s">
        <v>94</v>
      </c>
      <c r="B688" s="452"/>
      <c r="C688" s="480">
        <f>'[7]Rate Design Work eff 10-14-16'!C687</f>
        <v>302902</v>
      </c>
      <c r="D688" s="463">
        <f>'[7]Rate Design Work eff 9-15-17'!D687</f>
        <v>1.46</v>
      </c>
      <c r="E688" s="482" t="s">
        <v>14</v>
      </c>
      <c r="F688" s="492">
        <f>ROUND(D688*C688,0)</f>
        <v>442237</v>
      </c>
      <c r="G688" s="463">
        <f>$G$608</f>
        <v>1.5</v>
      </c>
      <c r="H688" s="482" t="s">
        <v>14</v>
      </c>
      <c r="I688" s="492">
        <f>ROUND(G688*$C688,0)</f>
        <v>454353</v>
      </c>
      <c r="J688" s="492"/>
      <c r="K688" s="463">
        <f>$K$608</f>
        <v>1.46</v>
      </c>
      <c r="L688" s="482" t="s">
        <v>14</v>
      </c>
      <c r="M688" s="492">
        <f>ROUND(K688*$C688,0)</f>
        <v>442237</v>
      </c>
      <c r="N688" s="492"/>
      <c r="O688" s="463" t="str">
        <f>$O$608</f>
        <v xml:space="preserve"> </v>
      </c>
      <c r="P688" s="482" t="s">
        <v>14</v>
      </c>
      <c r="Q688" s="492">
        <f>ROUND(O688*$C688,0)</f>
        <v>0</v>
      </c>
      <c r="R688" s="492"/>
      <c r="S688" s="463" t="str">
        <f>$S$608</f>
        <v xml:space="preserve"> </v>
      </c>
      <c r="T688" s="482" t="s">
        <v>14</v>
      </c>
      <c r="U688" s="492">
        <f>ROUND(S688*$C688,0)</f>
        <v>0</v>
      </c>
      <c r="V688" s="409"/>
      <c r="W688" s="410"/>
      <c r="X688" s="449"/>
      <c r="Y688" s="410"/>
      <c r="Z688" s="409"/>
      <c r="AA688" s="409"/>
      <c r="AB688" s="409"/>
      <c r="AC688" s="409"/>
      <c r="AD688" s="409"/>
      <c r="AE688" s="409"/>
      <c r="AF688" s="409"/>
      <c r="AG688" s="409"/>
      <c r="AH688" s="409"/>
      <c r="AI688" s="409"/>
      <c r="AJ688" s="409"/>
      <c r="AK688" s="409"/>
      <c r="AL688" s="409"/>
      <c r="AM688" s="409"/>
      <c r="AN688" s="409"/>
      <c r="AO688" s="409"/>
      <c r="AP688" s="409"/>
    </row>
    <row r="689" spans="1:44" hidden="1">
      <c r="A689" s="439" t="s">
        <v>95</v>
      </c>
      <c r="B689" s="452"/>
      <c r="C689" s="480"/>
      <c r="D689" s="468"/>
      <c r="E689" s="482"/>
      <c r="F689" s="492"/>
      <c r="G689" s="468"/>
      <c r="H689" s="482"/>
      <c r="I689" s="492"/>
      <c r="J689" s="492"/>
      <c r="K689" s="468"/>
      <c r="L689" s="482"/>
      <c r="M689" s="492"/>
      <c r="N689" s="492"/>
      <c r="O689" s="468"/>
      <c r="P689" s="482"/>
      <c r="Q689" s="492"/>
      <c r="R689" s="492"/>
      <c r="S689" s="468"/>
      <c r="T689" s="482"/>
      <c r="U689" s="492"/>
      <c r="V689" s="409"/>
      <c r="W689" s="410"/>
      <c r="X689" s="410"/>
      <c r="Y689" s="410"/>
      <c r="Z689" s="409"/>
      <c r="AA689" s="409"/>
      <c r="AB689" s="409"/>
      <c r="AC689" s="409"/>
      <c r="AD689" s="409"/>
      <c r="AE689" s="409"/>
      <c r="AF689" s="409"/>
      <c r="AG689" s="409"/>
      <c r="AH689" s="409"/>
      <c r="AI689" s="409"/>
      <c r="AJ689" s="409"/>
      <c r="AK689" s="409"/>
      <c r="AL689" s="409"/>
      <c r="AM689" s="409"/>
      <c r="AN689" s="409"/>
      <c r="AO689" s="409"/>
      <c r="AP689" s="409"/>
    </row>
    <row r="690" spans="1:44" hidden="1">
      <c r="A690" s="439" t="s">
        <v>96</v>
      </c>
      <c r="B690" s="452"/>
      <c r="C690" s="480">
        <f>'[7]Rate Design Work eff 10-14-16'!C689</f>
        <v>340651</v>
      </c>
      <c r="D690" s="463">
        <f>'[7]Rate Design Work eff 9-15-17'!D689</f>
        <v>5.47</v>
      </c>
      <c r="E690" s="482"/>
      <c r="F690" s="492">
        <f>ROUND(D690*C690,0)</f>
        <v>1863361</v>
      </c>
      <c r="G690" s="463">
        <f>$G$610</f>
        <v>5.6</v>
      </c>
      <c r="H690" s="482"/>
      <c r="I690" s="492">
        <f>ROUND(G690*$C690,0)</f>
        <v>1907646</v>
      </c>
      <c r="J690" s="492"/>
      <c r="K690" s="463" t="e">
        <f>$K$610</f>
        <v>#REF!</v>
      </c>
      <c r="L690" s="482"/>
      <c r="M690" s="492" t="e">
        <f>ROUND(K690*$C690,0)</f>
        <v>#REF!</v>
      </c>
      <c r="N690" s="492"/>
      <c r="O690" s="463">
        <f>$O$610</f>
        <v>0</v>
      </c>
      <c r="P690" s="482"/>
      <c r="Q690" s="492">
        <f>ROUND(O690*$C690,0)</f>
        <v>0</v>
      </c>
      <c r="R690" s="492"/>
      <c r="S690" s="463">
        <f>$S$610</f>
        <v>0</v>
      </c>
      <c r="T690" s="482"/>
      <c r="U690" s="492">
        <f>ROUND(S690*$C690,0)</f>
        <v>0</v>
      </c>
      <c r="V690" s="409"/>
      <c r="W690" s="410"/>
      <c r="X690" s="410"/>
      <c r="Y690" s="410"/>
      <c r="Z690" s="409"/>
      <c r="AA690" s="409"/>
      <c r="AB690" s="409"/>
      <c r="AC690" s="409"/>
      <c r="AD690" s="409"/>
      <c r="AE690" s="409"/>
      <c r="AF690" s="409"/>
      <c r="AG690" s="409"/>
      <c r="AH690" s="409"/>
      <c r="AI690" s="409"/>
      <c r="AJ690" s="409"/>
      <c r="AK690" s="409"/>
      <c r="AL690" s="409"/>
      <c r="AM690" s="409"/>
      <c r="AN690" s="409"/>
      <c r="AO690" s="409"/>
      <c r="AP690" s="409"/>
    </row>
    <row r="691" spans="1:44" hidden="1">
      <c r="A691" s="439" t="s">
        <v>114</v>
      </c>
      <c r="B691" s="452"/>
      <c r="C691" s="480">
        <f>'[7]Rate Design Work eff 10-14-16'!C690</f>
        <v>17.5</v>
      </c>
      <c r="D691" s="525">
        <f>'[7]Rate Design Work eff 9-15-17'!D690</f>
        <v>5.47</v>
      </c>
      <c r="E691" s="482"/>
      <c r="F691" s="492">
        <f>ROUND(D691*C691,0)</f>
        <v>96</v>
      </c>
      <c r="G691" s="525">
        <f>G690</f>
        <v>5.6</v>
      </c>
      <c r="H691" s="482"/>
      <c r="I691" s="492">
        <f>ROUND(G691*$C691,0)</f>
        <v>98</v>
      </c>
      <c r="J691" s="492"/>
      <c r="K691" s="525" t="e">
        <f>K690</f>
        <v>#REF!</v>
      </c>
      <c r="L691" s="482"/>
      <c r="M691" s="492" t="e">
        <f>ROUND(K691*$C691,0)</f>
        <v>#REF!</v>
      </c>
      <c r="N691" s="492"/>
      <c r="O691" s="525">
        <f>O690</f>
        <v>0</v>
      </c>
      <c r="P691" s="482"/>
      <c r="Q691" s="492">
        <f>ROUND(O691*$C691,0)</f>
        <v>0</v>
      </c>
      <c r="R691" s="492"/>
      <c r="S691" s="525">
        <f>S690</f>
        <v>0</v>
      </c>
      <c r="T691" s="482"/>
      <c r="U691" s="492">
        <f>ROUND(S691*$C691,0)</f>
        <v>0</v>
      </c>
      <c r="V691" s="409"/>
      <c r="W691" s="410"/>
      <c r="X691" s="410"/>
      <c r="Y691" s="410"/>
      <c r="Z691" s="409"/>
      <c r="AA691" s="409"/>
      <c r="AB691" s="409"/>
      <c r="AC691" s="409"/>
      <c r="AD691" s="409"/>
      <c r="AE691" s="409"/>
      <c r="AF691" s="409"/>
      <c r="AG691" s="409"/>
      <c r="AH691" s="409"/>
      <c r="AI691" s="409"/>
      <c r="AJ691" s="409"/>
      <c r="AK691" s="409"/>
      <c r="AL691" s="409"/>
      <c r="AM691" s="409"/>
      <c r="AN691" s="409"/>
      <c r="AO691" s="409"/>
      <c r="AP691" s="409"/>
    </row>
    <row r="692" spans="1:44" hidden="1">
      <c r="A692" s="482" t="s">
        <v>97</v>
      </c>
      <c r="B692" s="452"/>
      <c r="C692" s="480"/>
      <c r="D692" s="463"/>
      <c r="E692" s="482"/>
      <c r="F692" s="492"/>
      <c r="G692" s="463"/>
      <c r="H692" s="482"/>
      <c r="I692" s="492"/>
      <c r="J692" s="492"/>
      <c r="K692" s="463"/>
      <c r="L692" s="482"/>
      <c r="M692" s="492"/>
      <c r="N692" s="492"/>
      <c r="O692" s="463"/>
      <c r="P692" s="482"/>
      <c r="Q692" s="492"/>
      <c r="R692" s="492"/>
      <c r="S692" s="463"/>
      <c r="T692" s="482"/>
      <c r="U692" s="492"/>
      <c r="V692" s="409"/>
      <c r="W692" s="410"/>
      <c r="X692" s="410"/>
      <c r="Y692" s="410"/>
      <c r="Z692" s="409"/>
      <c r="AA692" s="409"/>
      <c r="AB692" s="409"/>
      <c r="AC692" s="409"/>
      <c r="AD692" s="409"/>
      <c r="AE692" s="409"/>
      <c r="AF692" s="409"/>
      <c r="AG692" s="409"/>
      <c r="AH692" s="409"/>
      <c r="AI692" s="409"/>
      <c r="AJ692" s="409"/>
      <c r="AK692" s="409"/>
      <c r="AL692" s="409"/>
      <c r="AM692" s="409"/>
      <c r="AN692" s="409"/>
      <c r="AO692" s="409"/>
      <c r="AP692" s="409"/>
    </row>
    <row r="693" spans="1:44" hidden="1">
      <c r="A693" s="482" t="s">
        <v>98</v>
      </c>
      <c r="B693" s="452"/>
      <c r="C693" s="480">
        <f>'[7]Rate Design Work eff 10-14-16'!C692</f>
        <v>41625753.333333328</v>
      </c>
      <c r="D693" s="532">
        <f>'[7]Rate Design Work eff 9-15-17'!D692</f>
        <v>5.7730000000000006</v>
      </c>
      <c r="E693" s="482" t="s">
        <v>15</v>
      </c>
      <c r="F693" s="492">
        <f>ROUND(D693*C693/100,0)</f>
        <v>2403055</v>
      </c>
      <c r="G693" s="166">
        <f>$G$613</f>
        <v>5.9119999999999999</v>
      </c>
      <c r="H693" s="482" t="s">
        <v>15</v>
      </c>
      <c r="I693" s="492">
        <f>ROUND(G693*$C693/100,0)</f>
        <v>2460915</v>
      </c>
      <c r="J693" s="492"/>
      <c r="K693" s="166" t="str">
        <f>$K$613</f>
        <v xml:space="preserve"> </v>
      </c>
      <c r="L693" s="482" t="s">
        <v>15</v>
      </c>
      <c r="M693" s="492">
        <f>ROUND(K693*$C693/100,0)</f>
        <v>0</v>
      </c>
      <c r="N693" s="492"/>
      <c r="O693" s="166" t="e">
        <f>$O$613</f>
        <v>#REF!</v>
      </c>
      <c r="P693" s="482" t="s">
        <v>15</v>
      </c>
      <c r="Q693" s="492" t="e">
        <f>ROUND(O693*$C693/100,0)</f>
        <v>#REF!</v>
      </c>
      <c r="R693" s="492"/>
      <c r="S693" s="166" t="e">
        <f>$S$613</f>
        <v>#REF!</v>
      </c>
      <c r="T693" s="482" t="s">
        <v>15</v>
      </c>
      <c r="U693" s="492" t="e">
        <f>ROUND(S693*$C693/100,0)</f>
        <v>#REF!</v>
      </c>
      <c r="V693" s="409"/>
      <c r="W693" s="410"/>
      <c r="X693" s="410"/>
      <c r="Y693" s="410"/>
      <c r="Z693" s="409"/>
      <c r="AA693" s="409"/>
      <c r="AB693" s="409"/>
      <c r="AC693" s="409"/>
      <c r="AD693" s="409"/>
      <c r="AE693" s="409"/>
      <c r="AF693" s="409"/>
      <c r="AG693" s="409"/>
      <c r="AH693" s="409"/>
      <c r="AI693" s="409"/>
      <c r="AJ693" s="409"/>
      <c r="AK693" s="409"/>
      <c r="AL693" s="409"/>
      <c r="AM693" s="409"/>
      <c r="AN693" s="409"/>
      <c r="AO693" s="409"/>
      <c r="AP693" s="409"/>
    </row>
    <row r="694" spans="1:44" hidden="1">
      <c r="A694" s="482" t="s">
        <v>64</v>
      </c>
      <c r="B694" s="452"/>
      <c r="C694" s="480">
        <f>'[7]Rate Design Work eff 10-14-16'!C693</f>
        <v>63576818.666666672</v>
      </c>
      <c r="D694" s="532">
        <f>'[7]Rate Design Work eff 9-15-17'!D693</f>
        <v>5.2879999999999994</v>
      </c>
      <c r="E694" s="482" t="s">
        <v>15</v>
      </c>
      <c r="F694" s="492">
        <f>ROUND(D694*C694/100,0)</f>
        <v>3361942</v>
      </c>
      <c r="G694" s="166">
        <f>$G$614</f>
        <v>5.41</v>
      </c>
      <c r="H694" s="482" t="s">
        <v>15</v>
      </c>
      <c r="I694" s="492">
        <f>ROUND(G694*$C694/100,0)</f>
        <v>3439506</v>
      </c>
      <c r="J694" s="492"/>
      <c r="K694" s="166" t="str">
        <f>$K$614</f>
        <v xml:space="preserve"> </v>
      </c>
      <c r="L694" s="482" t="s">
        <v>15</v>
      </c>
      <c r="M694" s="492">
        <f>ROUND(K694*$C694/100,0)</f>
        <v>0</v>
      </c>
      <c r="N694" s="492"/>
      <c r="O694" s="166" t="e">
        <f>$O$614</f>
        <v>#REF!</v>
      </c>
      <c r="P694" s="482" t="s">
        <v>15</v>
      </c>
      <c r="Q694" s="492" t="e">
        <f>ROUND(O694*$C694/100,0)</f>
        <v>#REF!</v>
      </c>
      <c r="R694" s="492"/>
      <c r="S694" s="166" t="e">
        <f>$S$614</f>
        <v>#REF!</v>
      </c>
      <c r="T694" s="482" t="s">
        <v>15</v>
      </c>
      <c r="U694" s="492" t="e">
        <f>ROUND(S694*$C694/100,0)</f>
        <v>#REF!</v>
      </c>
      <c r="V694" s="409"/>
      <c r="W694" s="410"/>
      <c r="X694" s="410"/>
      <c r="Y694" s="410"/>
      <c r="Z694" s="409"/>
      <c r="AA694" s="409"/>
      <c r="AB694" s="409"/>
      <c r="AC694" s="409"/>
      <c r="AD694" s="409"/>
      <c r="AE694" s="409"/>
      <c r="AF694" s="409"/>
      <c r="AG694" s="409"/>
      <c r="AH694" s="409"/>
      <c r="AI694" s="409"/>
      <c r="AJ694" s="409"/>
      <c r="AK694" s="409"/>
      <c r="AL694" s="409"/>
      <c r="AM694" s="409"/>
      <c r="AN694" s="409"/>
      <c r="AO694" s="409"/>
      <c r="AP694" s="409"/>
    </row>
    <row r="695" spans="1:44" hidden="1">
      <c r="A695" s="482" t="s">
        <v>65</v>
      </c>
      <c r="B695" s="452"/>
      <c r="C695" s="480">
        <f>'[7]Rate Design Work eff 10-14-16'!C694</f>
        <v>103480.49999999997</v>
      </c>
      <c r="D695" s="533">
        <f>'[7]Rate Design Work eff 9-15-17'!D694</f>
        <v>57</v>
      </c>
      <c r="E695" s="482" t="s">
        <v>15</v>
      </c>
      <c r="F695" s="492">
        <f>ROUND(D695*C695/100,0)</f>
        <v>58984</v>
      </c>
      <c r="G695" s="178">
        <f>$G$615</f>
        <v>58</v>
      </c>
      <c r="H695" s="482" t="s">
        <v>15</v>
      </c>
      <c r="I695" s="492">
        <f>ROUND(G695*$C695/100,0)</f>
        <v>60019</v>
      </c>
      <c r="J695" s="492"/>
      <c r="K695" s="178" t="str">
        <f>$K$615</f>
        <v xml:space="preserve"> </v>
      </c>
      <c r="L695" s="482" t="s">
        <v>15</v>
      </c>
      <c r="M695" s="492">
        <f>ROUND(K695*$C695/100,0)</f>
        <v>0</v>
      </c>
      <c r="N695" s="492"/>
      <c r="O695" s="178" t="e">
        <f>$O$615</f>
        <v>#DIV/0!</v>
      </c>
      <c r="P695" s="482" t="s">
        <v>15</v>
      </c>
      <c r="Q695" s="492" t="e">
        <f>ROUND(O695*$C695/100,0)</f>
        <v>#DIV/0!</v>
      </c>
      <c r="R695" s="492"/>
      <c r="S695" s="178" t="e">
        <f>$S$615</f>
        <v>#DIV/0!</v>
      </c>
      <c r="T695" s="482" t="s">
        <v>15</v>
      </c>
      <c r="U695" s="492" t="e">
        <f>ROUND(S695*$C695/100,0)</f>
        <v>#DIV/0!</v>
      </c>
      <c r="V695" s="409"/>
      <c r="W695" s="410"/>
      <c r="X695" s="410"/>
      <c r="Y695" s="410"/>
      <c r="Z695" s="409"/>
      <c r="AA695" s="409"/>
      <c r="AB695" s="409"/>
      <c r="AC695" s="409"/>
      <c r="AD695" s="409"/>
      <c r="AE695" s="409"/>
      <c r="AF695" s="409"/>
      <c r="AG695" s="409"/>
      <c r="AH695" s="409"/>
      <c r="AI695" s="409"/>
      <c r="AJ695" s="409"/>
      <c r="AK695" s="409"/>
      <c r="AL695" s="409"/>
      <c r="AM695" s="409"/>
      <c r="AN695" s="409"/>
      <c r="AO695" s="409"/>
      <c r="AP695" s="409"/>
    </row>
    <row r="696" spans="1:44" s="26" customFormat="1" hidden="1">
      <c r="A696" s="25" t="s">
        <v>100</v>
      </c>
      <c r="C696" s="27">
        <f>C693</f>
        <v>41625753.333333328</v>
      </c>
      <c r="D696" s="24">
        <f>'[7]Rate Design Work eff 9-15-17'!D695</f>
        <v>0</v>
      </c>
      <c r="E696" s="28"/>
      <c r="F696" s="29"/>
      <c r="G696" s="30">
        <f>G616</f>
        <v>0</v>
      </c>
      <c r="H696" s="153" t="s">
        <v>15</v>
      </c>
      <c r="I696" s="153">
        <f t="shared" ref="I696:I697" si="135">ROUND(G696*$C696/100,0)</f>
        <v>0</v>
      </c>
      <c r="J696" s="153"/>
      <c r="K696" s="30" t="str">
        <f>K616</f>
        <v xml:space="preserve"> </v>
      </c>
      <c r="L696" s="153" t="s">
        <v>15</v>
      </c>
      <c r="M696" s="153">
        <f t="shared" ref="M696:M697" si="136">ROUND(K696*$C696/100,0)</f>
        <v>0</v>
      </c>
      <c r="N696" s="153"/>
      <c r="O696" s="30" t="str">
        <f>O616</f>
        <v xml:space="preserve"> </v>
      </c>
      <c r="P696" s="153" t="s">
        <v>15</v>
      </c>
      <c r="Q696" s="153">
        <f t="shared" ref="Q696:Q697" si="137">ROUND(O696*$C696/100,0)</f>
        <v>0</v>
      </c>
      <c r="R696" s="153"/>
      <c r="S696" s="30">
        <f>S616</f>
        <v>0</v>
      </c>
      <c r="T696" s="153" t="s">
        <v>15</v>
      </c>
      <c r="U696" s="153">
        <f t="shared" ref="U696:U697" si="138">ROUND(S696*$C696/100,0)</f>
        <v>0</v>
      </c>
      <c r="W696" s="22"/>
      <c r="Z696" s="33"/>
      <c r="AA696" s="33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R696" s="32"/>
    </row>
    <row r="697" spans="1:44" s="26" customFormat="1" hidden="1">
      <c r="A697" s="25" t="s">
        <v>101</v>
      </c>
      <c r="C697" s="27">
        <f>C694</f>
        <v>63576818.666666672</v>
      </c>
      <c r="D697" s="24">
        <f>'[7]Rate Design Work eff 9-15-17'!D696</f>
        <v>0</v>
      </c>
      <c r="E697" s="28"/>
      <c r="F697" s="29"/>
      <c r="G697" s="30">
        <f>G617</f>
        <v>0</v>
      </c>
      <c r="H697" s="153" t="s">
        <v>15</v>
      </c>
      <c r="I697" s="153">
        <f t="shared" si="135"/>
        <v>0</v>
      </c>
      <c r="J697" s="153"/>
      <c r="K697" s="30" t="str">
        <f>K617</f>
        <v xml:space="preserve"> </v>
      </c>
      <c r="L697" s="153" t="s">
        <v>15</v>
      </c>
      <c r="M697" s="153">
        <f t="shared" si="136"/>
        <v>0</v>
      </c>
      <c r="N697" s="153"/>
      <c r="O697" s="30" t="str">
        <f>O617</f>
        <v xml:space="preserve"> </v>
      </c>
      <c r="P697" s="153" t="s">
        <v>15</v>
      </c>
      <c r="Q697" s="153">
        <f t="shared" si="137"/>
        <v>0</v>
      </c>
      <c r="R697" s="153"/>
      <c r="S697" s="30">
        <f>S617</f>
        <v>0</v>
      </c>
      <c r="T697" s="153" t="s">
        <v>15</v>
      </c>
      <c r="U697" s="153">
        <f t="shared" si="138"/>
        <v>0</v>
      </c>
      <c r="W697" s="22"/>
      <c r="Z697" s="33"/>
      <c r="AA697" s="33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R697" s="32"/>
    </row>
    <row r="698" spans="1:44" hidden="1">
      <c r="A698" s="514" t="s">
        <v>72</v>
      </c>
      <c r="B698" s="452"/>
      <c r="C698" s="480"/>
      <c r="D698" s="490">
        <f>'[7]Rate Design Work eff 9-15-17'!D697</f>
        <v>-0.01</v>
      </c>
      <c r="E698" s="452"/>
      <c r="F698" s="492"/>
      <c r="G698" s="490">
        <v>-0.01</v>
      </c>
      <c r="H698" s="452"/>
      <c r="I698" s="492"/>
      <c r="J698" s="492"/>
      <c r="K698" s="490">
        <v>-0.01</v>
      </c>
      <c r="L698" s="452"/>
      <c r="M698" s="492"/>
      <c r="N698" s="492"/>
      <c r="O698" s="490">
        <v>-0.01</v>
      </c>
      <c r="P698" s="452"/>
      <c r="Q698" s="492"/>
      <c r="R698" s="492"/>
      <c r="S698" s="490">
        <v>-0.01</v>
      </c>
      <c r="T698" s="452"/>
      <c r="U698" s="492"/>
      <c r="V698" s="409"/>
      <c r="W698" s="410"/>
      <c r="X698" s="410"/>
      <c r="Y698" s="410"/>
      <c r="Z698" s="409"/>
      <c r="AA698" s="409"/>
      <c r="AB698" s="409"/>
      <c r="AC698" s="409"/>
      <c r="AD698" s="409"/>
      <c r="AE698" s="409"/>
      <c r="AF698" s="409"/>
      <c r="AG698" s="409"/>
      <c r="AH698" s="409"/>
      <c r="AI698" s="409"/>
      <c r="AJ698" s="409"/>
      <c r="AK698" s="409"/>
      <c r="AL698" s="409"/>
      <c r="AM698" s="409"/>
      <c r="AN698" s="409"/>
      <c r="AO698" s="409"/>
      <c r="AP698" s="409"/>
    </row>
    <row r="699" spans="1:44" hidden="1">
      <c r="A699" s="482" t="s">
        <v>92</v>
      </c>
      <c r="B699" s="452"/>
      <c r="C699" s="480">
        <f>'[7]Rate Design Work eff 10-14-16'!C698</f>
        <v>0</v>
      </c>
      <c r="D699" s="468">
        <f>'[7]Rate Design Work eff 9-15-17'!D698</f>
        <v>264</v>
      </c>
      <c r="E699" s="458"/>
      <c r="F699" s="492">
        <f t="shared" ref="F699:F705" si="139">ROUND(D699*C699*$D$660,0)</f>
        <v>0</v>
      </c>
      <c r="G699" s="468">
        <f>G683</f>
        <v>268</v>
      </c>
      <c r="H699" s="458"/>
      <c r="I699" s="492">
        <f>ROUND(G699*$C699*G698,0)</f>
        <v>0</v>
      </c>
      <c r="J699" s="492"/>
      <c r="K699" s="468">
        <f>K683</f>
        <v>264</v>
      </c>
      <c r="L699" s="458"/>
      <c r="M699" s="492">
        <f>ROUND(K699*$C699*K698,0)</f>
        <v>0</v>
      </c>
      <c r="N699" s="492"/>
      <c r="O699" s="468" t="str">
        <f>O683</f>
        <v xml:space="preserve"> </v>
      </c>
      <c r="P699" s="458"/>
      <c r="Q699" s="492">
        <f>ROUND(O699*$C699*O698,0)</f>
        <v>0</v>
      </c>
      <c r="R699" s="492"/>
      <c r="S699" s="468" t="str">
        <f>S683</f>
        <v xml:space="preserve"> </v>
      </c>
      <c r="T699" s="458"/>
      <c r="U699" s="492">
        <f>ROUND(S699*$C699*S698,0)</f>
        <v>0</v>
      </c>
      <c r="V699" s="409"/>
      <c r="W699" s="410"/>
      <c r="X699" s="410"/>
      <c r="Y699" s="410"/>
      <c r="Z699" s="409"/>
      <c r="AA699" s="409"/>
      <c r="AB699" s="409"/>
      <c r="AC699" s="409"/>
      <c r="AD699" s="409"/>
      <c r="AE699" s="409"/>
      <c r="AF699" s="409"/>
      <c r="AG699" s="409"/>
      <c r="AH699" s="409"/>
      <c r="AI699" s="409"/>
      <c r="AJ699" s="409"/>
      <c r="AK699" s="409"/>
      <c r="AL699" s="409"/>
      <c r="AM699" s="409"/>
      <c r="AN699" s="409"/>
      <c r="AO699" s="409"/>
      <c r="AP699" s="409"/>
    </row>
    <row r="700" spans="1:44" hidden="1">
      <c r="A700" s="482" t="s">
        <v>93</v>
      </c>
      <c r="B700" s="452"/>
      <c r="C700" s="480">
        <f>'[7]Rate Design Work eff 10-14-16'!C699</f>
        <v>16.2</v>
      </c>
      <c r="D700" s="468">
        <f>'[7]Rate Design Work eff 9-15-17'!D699</f>
        <v>98</v>
      </c>
      <c r="E700" s="458"/>
      <c r="F700" s="492">
        <f t="shared" si="139"/>
        <v>-16</v>
      </c>
      <c r="G700" s="468">
        <f>G684</f>
        <v>100</v>
      </c>
      <c r="H700" s="458"/>
      <c r="I700" s="492">
        <f>ROUND(G700*$C700*G698,0)</f>
        <v>-16</v>
      </c>
      <c r="J700" s="492"/>
      <c r="K700" s="468">
        <f>K684</f>
        <v>98</v>
      </c>
      <c r="L700" s="458"/>
      <c r="M700" s="492">
        <f>ROUND(K700*$C700*K698,0)</f>
        <v>-16</v>
      </c>
      <c r="N700" s="492"/>
      <c r="O700" s="468" t="str">
        <f>O684</f>
        <v xml:space="preserve"> </v>
      </c>
      <c r="P700" s="458"/>
      <c r="Q700" s="492">
        <f>ROUND(O700*$C700*O698,0)</f>
        <v>0</v>
      </c>
      <c r="R700" s="492"/>
      <c r="S700" s="468" t="str">
        <f>S684</f>
        <v xml:space="preserve"> </v>
      </c>
      <c r="T700" s="458"/>
      <c r="U700" s="492">
        <f>ROUND(S700*$C700*S698,0)</f>
        <v>0</v>
      </c>
      <c r="V700" s="409"/>
      <c r="W700" s="410"/>
      <c r="X700" s="410"/>
      <c r="Y700" s="410"/>
      <c r="Z700" s="409"/>
      <c r="AA700" s="409"/>
      <c r="AB700" s="409"/>
      <c r="AC700" s="409"/>
      <c r="AD700" s="409"/>
      <c r="AE700" s="409"/>
      <c r="AF700" s="409"/>
      <c r="AG700" s="409"/>
      <c r="AH700" s="409"/>
      <c r="AI700" s="409"/>
      <c r="AJ700" s="409"/>
      <c r="AK700" s="409"/>
      <c r="AL700" s="409"/>
      <c r="AM700" s="409"/>
      <c r="AN700" s="409"/>
      <c r="AO700" s="409"/>
      <c r="AP700" s="409"/>
    </row>
    <row r="701" spans="1:44" hidden="1">
      <c r="A701" s="482" t="s">
        <v>94</v>
      </c>
      <c r="B701" s="452"/>
      <c r="C701" s="480">
        <f>'[7]Rate Design Work eff 10-14-16'!C700</f>
        <v>0</v>
      </c>
      <c r="D701" s="468">
        <f>'[7]Rate Design Work eff 9-15-17'!D700</f>
        <v>195</v>
      </c>
      <c r="E701" s="527"/>
      <c r="F701" s="492">
        <f t="shared" si="139"/>
        <v>0</v>
      </c>
      <c r="G701" s="468">
        <f>G685</f>
        <v>200</v>
      </c>
      <c r="H701" s="527"/>
      <c r="I701" s="492">
        <f>ROUND(G701*$C701*G698,0)</f>
        <v>0</v>
      </c>
      <c r="J701" s="492"/>
      <c r="K701" s="468">
        <f>K685</f>
        <v>195</v>
      </c>
      <c r="L701" s="527"/>
      <c r="M701" s="492">
        <f>ROUND(K701*$C701*K698,0)</f>
        <v>0</v>
      </c>
      <c r="N701" s="492"/>
      <c r="O701" s="468" t="str">
        <f>O685</f>
        <v xml:space="preserve"> </v>
      </c>
      <c r="P701" s="527"/>
      <c r="Q701" s="492">
        <f>ROUND(O701*$C701*O698,0)</f>
        <v>0</v>
      </c>
      <c r="R701" s="492"/>
      <c r="S701" s="468" t="str">
        <f>S685</f>
        <v xml:space="preserve"> </v>
      </c>
      <c r="T701" s="527"/>
      <c r="U701" s="492">
        <f>ROUND(S701*$C701*S698,0)</f>
        <v>0</v>
      </c>
      <c r="V701" s="409"/>
      <c r="W701" s="410"/>
      <c r="X701" s="410"/>
      <c r="Y701" s="410"/>
      <c r="Z701" s="409"/>
      <c r="AA701" s="409"/>
      <c r="AB701" s="409"/>
      <c r="AC701" s="409"/>
      <c r="AD701" s="409"/>
      <c r="AE701" s="409"/>
      <c r="AF701" s="409"/>
      <c r="AG701" s="409"/>
      <c r="AH701" s="409"/>
      <c r="AI701" s="409"/>
      <c r="AJ701" s="409"/>
      <c r="AK701" s="409"/>
      <c r="AL701" s="409"/>
      <c r="AM701" s="409"/>
      <c r="AN701" s="409"/>
      <c r="AO701" s="409"/>
      <c r="AP701" s="409"/>
    </row>
    <row r="702" spans="1:44" hidden="1">
      <c r="A702" s="482" t="s">
        <v>93</v>
      </c>
      <c r="B702" s="452"/>
      <c r="C702" s="480">
        <f>'[7]Rate Design Work eff 10-14-16'!C701</f>
        <v>2032</v>
      </c>
      <c r="D702" s="468">
        <f>'[7]Rate Design Work eff 9-15-17'!D701</f>
        <v>1.79</v>
      </c>
      <c r="E702" s="458"/>
      <c r="F702" s="492">
        <f t="shared" si="139"/>
        <v>-36</v>
      </c>
      <c r="G702" s="468">
        <f>G687</f>
        <v>1.83</v>
      </c>
      <c r="H702" s="458"/>
      <c r="I702" s="492">
        <f>ROUND(G702*$C702*G698,0)</f>
        <v>-37</v>
      </c>
      <c r="J702" s="492"/>
      <c r="K702" s="468">
        <f>K687</f>
        <v>1.79</v>
      </c>
      <c r="L702" s="458"/>
      <c r="M702" s="492">
        <f>ROUND(K702*$C702*K698,0)</f>
        <v>-36</v>
      </c>
      <c r="N702" s="492"/>
      <c r="O702" s="468" t="str">
        <f>O687</f>
        <v xml:space="preserve"> </v>
      </c>
      <c r="P702" s="458"/>
      <c r="Q702" s="492">
        <f>ROUND(O702*$C702*O698,0)</f>
        <v>0</v>
      </c>
      <c r="R702" s="492"/>
      <c r="S702" s="468" t="str">
        <f>S687</f>
        <v xml:space="preserve"> </v>
      </c>
      <c r="T702" s="458"/>
      <c r="U702" s="492">
        <f>ROUND(S702*$C702*S698,0)</f>
        <v>0</v>
      </c>
      <c r="V702" s="409"/>
      <c r="W702" s="410"/>
      <c r="X702" s="410"/>
      <c r="Y702" s="410"/>
      <c r="Z702" s="409"/>
      <c r="AA702" s="409"/>
      <c r="AB702" s="409"/>
      <c r="AC702" s="409"/>
      <c r="AD702" s="409"/>
      <c r="AE702" s="409"/>
      <c r="AF702" s="409"/>
      <c r="AG702" s="409"/>
      <c r="AH702" s="409"/>
      <c r="AI702" s="409"/>
      <c r="AJ702" s="409"/>
      <c r="AK702" s="409"/>
      <c r="AL702" s="409"/>
      <c r="AM702" s="409"/>
      <c r="AN702" s="409"/>
      <c r="AO702" s="409"/>
      <c r="AP702" s="409"/>
    </row>
    <row r="703" spans="1:44" hidden="1">
      <c r="A703" s="482" t="s">
        <v>94</v>
      </c>
      <c r="B703" s="452"/>
      <c r="C703" s="480">
        <f>'[7]Rate Design Work eff 10-14-16'!C702</f>
        <v>0</v>
      </c>
      <c r="D703" s="468">
        <f>'[7]Rate Design Work eff 9-15-17'!D702</f>
        <v>1.46</v>
      </c>
      <c r="E703" s="458"/>
      <c r="F703" s="492">
        <f t="shared" si="139"/>
        <v>0</v>
      </c>
      <c r="G703" s="468">
        <f>G688</f>
        <v>1.5</v>
      </c>
      <c r="H703" s="458"/>
      <c r="I703" s="492">
        <f>ROUND(G703*$C703*G698,0)</f>
        <v>0</v>
      </c>
      <c r="J703" s="492"/>
      <c r="K703" s="468">
        <f>K688</f>
        <v>1.46</v>
      </c>
      <c r="L703" s="458"/>
      <c r="M703" s="492">
        <f>ROUND(K703*$C703*K698,0)</f>
        <v>0</v>
      </c>
      <c r="N703" s="492"/>
      <c r="O703" s="468" t="str">
        <f>O688</f>
        <v xml:space="preserve"> </v>
      </c>
      <c r="P703" s="458"/>
      <c r="Q703" s="492">
        <f>ROUND(O703*$C703*O698,0)</f>
        <v>0</v>
      </c>
      <c r="R703" s="492"/>
      <c r="S703" s="468" t="str">
        <f>S688</f>
        <v xml:space="preserve"> </v>
      </c>
      <c r="T703" s="458"/>
      <c r="U703" s="492">
        <f>ROUND(S703*$C703*S698,0)</f>
        <v>0</v>
      </c>
      <c r="V703" s="409"/>
      <c r="W703" s="410"/>
      <c r="X703" s="410"/>
      <c r="Y703" s="410"/>
      <c r="Z703" s="409"/>
      <c r="AA703" s="409"/>
      <c r="AB703" s="409"/>
      <c r="AC703" s="409"/>
      <c r="AD703" s="409"/>
      <c r="AE703" s="409"/>
      <c r="AF703" s="409"/>
      <c r="AG703" s="409"/>
      <c r="AH703" s="409"/>
      <c r="AI703" s="409"/>
      <c r="AJ703" s="409"/>
      <c r="AK703" s="409"/>
      <c r="AL703" s="409"/>
      <c r="AM703" s="409"/>
      <c r="AN703" s="409"/>
      <c r="AO703" s="409"/>
      <c r="AP703" s="409"/>
    </row>
    <row r="704" spans="1:44" hidden="1">
      <c r="A704" s="439" t="s">
        <v>96</v>
      </c>
      <c r="B704" s="452"/>
      <c r="C704" s="480">
        <f>'[7]Rate Design Work eff 10-14-16'!C703</f>
        <v>1286</v>
      </c>
      <c r="D704" s="468">
        <f>'[7]Rate Design Work eff 9-15-17'!D703</f>
        <v>5.47</v>
      </c>
      <c r="E704" s="458"/>
      <c r="F704" s="492">
        <f t="shared" si="139"/>
        <v>-70</v>
      </c>
      <c r="G704" s="468">
        <f>G690</f>
        <v>5.6</v>
      </c>
      <c r="H704" s="458"/>
      <c r="I704" s="492">
        <f>ROUND(G704*$C704*G698,0)</f>
        <v>-72</v>
      </c>
      <c r="J704" s="492"/>
      <c r="K704" s="468" t="e">
        <f>K690</f>
        <v>#REF!</v>
      </c>
      <c r="L704" s="458"/>
      <c r="M704" s="492" t="e">
        <f>ROUND(K704*$C704*K698,0)</f>
        <v>#REF!</v>
      </c>
      <c r="N704" s="492"/>
      <c r="O704" s="468">
        <f>O690</f>
        <v>0</v>
      </c>
      <c r="P704" s="458"/>
      <c r="Q704" s="492">
        <f>ROUND(O704*$C704*O698,0)</f>
        <v>0</v>
      </c>
      <c r="R704" s="492"/>
      <c r="S704" s="468">
        <f>S690</f>
        <v>0</v>
      </c>
      <c r="T704" s="458"/>
      <c r="U704" s="492">
        <f>ROUND(S704*$C704*S698,0)</f>
        <v>0</v>
      </c>
      <c r="V704" s="409"/>
      <c r="W704" s="410"/>
      <c r="X704" s="410"/>
      <c r="Y704" s="410"/>
      <c r="Z704" s="409"/>
      <c r="AA704" s="409"/>
      <c r="AB704" s="409"/>
      <c r="AC704" s="409"/>
      <c r="AD704" s="409"/>
      <c r="AE704" s="409"/>
      <c r="AF704" s="409"/>
      <c r="AG704" s="409"/>
      <c r="AH704" s="409"/>
      <c r="AI704" s="409"/>
      <c r="AJ704" s="409"/>
      <c r="AK704" s="409"/>
      <c r="AL704" s="409"/>
      <c r="AM704" s="409"/>
      <c r="AN704" s="409"/>
      <c r="AO704" s="409"/>
      <c r="AP704" s="409"/>
    </row>
    <row r="705" spans="1:44" hidden="1">
      <c r="A705" s="439" t="s">
        <v>114</v>
      </c>
      <c r="B705" s="452"/>
      <c r="C705" s="480">
        <f>'[7]Rate Design Work eff 10-14-16'!C704</f>
        <v>0</v>
      </c>
      <c r="D705" s="468">
        <f>'[7]Rate Design Work eff 9-15-17'!D704</f>
        <v>5.47</v>
      </c>
      <c r="E705" s="458"/>
      <c r="F705" s="492">
        <f t="shared" si="139"/>
        <v>0</v>
      </c>
      <c r="G705" s="468">
        <f>G691</f>
        <v>5.6</v>
      </c>
      <c r="H705" s="458"/>
      <c r="I705" s="492">
        <f>ROUND(G705*$C705*G698,0)</f>
        <v>0</v>
      </c>
      <c r="J705" s="492"/>
      <c r="K705" s="468" t="e">
        <f>K691</f>
        <v>#REF!</v>
      </c>
      <c r="L705" s="458"/>
      <c r="M705" s="492" t="e">
        <f>ROUND(K705*$C705*K698,0)</f>
        <v>#REF!</v>
      </c>
      <c r="N705" s="492"/>
      <c r="O705" s="468">
        <f>O691</f>
        <v>0</v>
      </c>
      <c r="P705" s="458"/>
      <c r="Q705" s="492">
        <f>ROUND(O705*$C705*O698,0)</f>
        <v>0</v>
      </c>
      <c r="R705" s="492"/>
      <c r="S705" s="468">
        <f>S691</f>
        <v>0</v>
      </c>
      <c r="T705" s="458"/>
      <c r="U705" s="492">
        <f>ROUND(S705*$C705*S698,0)</f>
        <v>0</v>
      </c>
      <c r="V705" s="409"/>
      <c r="W705" s="410"/>
      <c r="X705" s="410"/>
      <c r="Y705" s="410"/>
      <c r="Z705" s="409"/>
      <c r="AA705" s="409"/>
      <c r="AB705" s="409"/>
      <c r="AC705" s="409"/>
      <c r="AD705" s="409"/>
      <c r="AE705" s="409"/>
      <c r="AF705" s="409"/>
      <c r="AG705" s="409"/>
      <c r="AH705" s="409"/>
      <c r="AI705" s="409"/>
      <c r="AJ705" s="409"/>
      <c r="AK705" s="409"/>
      <c r="AL705" s="409"/>
      <c r="AM705" s="409"/>
      <c r="AN705" s="409"/>
      <c r="AO705" s="409"/>
      <c r="AP705" s="409"/>
    </row>
    <row r="706" spans="1:44" hidden="1">
      <c r="A706" s="482" t="s">
        <v>98</v>
      </c>
      <c r="B706" s="452"/>
      <c r="C706" s="480">
        <f>'[7]Rate Design Work eff 10-14-16'!C705</f>
        <v>490733.33333333302</v>
      </c>
      <c r="D706" s="517">
        <f>'[7]Rate Design Work eff 9-15-17'!D705</f>
        <v>5.7730000000000006</v>
      </c>
      <c r="E706" s="482" t="s">
        <v>15</v>
      </c>
      <c r="F706" s="492">
        <f>ROUND(D706*C706/100*$D$660,0)</f>
        <v>-283</v>
      </c>
      <c r="G706" s="517">
        <f>G693</f>
        <v>5.9119999999999999</v>
      </c>
      <c r="H706" s="482" t="s">
        <v>15</v>
      </c>
      <c r="I706" s="492">
        <f>ROUND(G706*$C706/100*G698,0)</f>
        <v>-290</v>
      </c>
      <c r="J706" s="492"/>
      <c r="K706" s="517" t="str">
        <f>K693</f>
        <v xml:space="preserve"> </v>
      </c>
      <c r="L706" s="482" t="s">
        <v>15</v>
      </c>
      <c r="M706" s="492">
        <f>ROUND(K706*$C706/100*K698,0)</f>
        <v>0</v>
      </c>
      <c r="N706" s="492"/>
      <c r="O706" s="517" t="e">
        <f>O693</f>
        <v>#REF!</v>
      </c>
      <c r="P706" s="482" t="s">
        <v>15</v>
      </c>
      <c r="Q706" s="492" t="e">
        <f>ROUND(O706*$C706/100*O698,0)</f>
        <v>#REF!</v>
      </c>
      <c r="R706" s="492"/>
      <c r="S706" s="517" t="e">
        <f>S693</f>
        <v>#REF!</v>
      </c>
      <c r="T706" s="482" t="s">
        <v>15</v>
      </c>
      <c r="U706" s="492" t="e">
        <f>ROUND(S706*$C706/100*S698,0)</f>
        <v>#REF!</v>
      </c>
      <c r="V706" s="409"/>
      <c r="W706" s="410"/>
      <c r="X706" s="410"/>
      <c r="Y706" s="410"/>
      <c r="Z706" s="409"/>
      <c r="AA706" s="409"/>
      <c r="AB706" s="409"/>
      <c r="AC706" s="409"/>
      <c r="AD706" s="409"/>
      <c r="AE706" s="409"/>
      <c r="AF706" s="409"/>
      <c r="AG706" s="409"/>
      <c r="AH706" s="409"/>
      <c r="AI706" s="409"/>
      <c r="AJ706" s="409"/>
      <c r="AK706" s="409"/>
      <c r="AL706" s="409"/>
      <c r="AM706" s="409"/>
      <c r="AN706" s="409"/>
      <c r="AO706" s="409"/>
      <c r="AP706" s="409"/>
    </row>
    <row r="707" spans="1:44" hidden="1">
      <c r="A707" s="482" t="s">
        <v>64</v>
      </c>
      <c r="B707" s="452"/>
      <c r="C707" s="480">
        <f>'[7]Rate Design Work eff 10-14-16'!C706</f>
        <v>21066.666666666977</v>
      </c>
      <c r="D707" s="517">
        <f>'[7]Rate Design Work eff 9-15-17'!D706</f>
        <v>5.2879999999999994</v>
      </c>
      <c r="E707" s="482" t="s">
        <v>15</v>
      </c>
      <c r="F707" s="492">
        <f>ROUND(D707*C707/100*$D$660,0)</f>
        <v>-11</v>
      </c>
      <c r="G707" s="517">
        <f>G694</f>
        <v>5.41</v>
      </c>
      <c r="H707" s="482" t="s">
        <v>15</v>
      </c>
      <c r="I707" s="492">
        <f>ROUND(G707*$C707/100*G698,0)</f>
        <v>-11</v>
      </c>
      <c r="J707" s="492"/>
      <c r="K707" s="517" t="str">
        <f>K694</f>
        <v xml:space="preserve"> </v>
      </c>
      <c r="L707" s="482" t="s">
        <v>15</v>
      </c>
      <c r="M707" s="492">
        <f>ROUND(K707*$C707/100*K698,0)</f>
        <v>0</v>
      </c>
      <c r="N707" s="492"/>
      <c r="O707" s="517" t="e">
        <f>O694</f>
        <v>#REF!</v>
      </c>
      <c r="P707" s="482" t="s">
        <v>15</v>
      </c>
      <c r="Q707" s="492" t="e">
        <f>ROUND(O707*$C707/100*O698,0)</f>
        <v>#REF!</v>
      </c>
      <c r="R707" s="492"/>
      <c r="S707" s="517" t="e">
        <f>S694</f>
        <v>#REF!</v>
      </c>
      <c r="T707" s="482" t="s">
        <v>15</v>
      </c>
      <c r="U707" s="492" t="e">
        <f>ROUND(S707*$C707/100*S698,0)</f>
        <v>#REF!</v>
      </c>
      <c r="V707" s="409"/>
      <c r="W707" s="410"/>
      <c r="X707" s="410"/>
      <c r="Y707" s="410"/>
      <c r="Z707" s="409"/>
      <c r="AA707" s="409"/>
      <c r="AB707" s="409"/>
      <c r="AC707" s="409"/>
      <c r="AD707" s="409"/>
      <c r="AE707" s="409"/>
      <c r="AF707" s="409"/>
      <c r="AG707" s="409"/>
      <c r="AH707" s="409"/>
      <c r="AI707" s="409"/>
      <c r="AJ707" s="409"/>
      <c r="AK707" s="409"/>
      <c r="AL707" s="409"/>
      <c r="AM707" s="409"/>
      <c r="AN707" s="409"/>
      <c r="AO707" s="409"/>
      <c r="AP707" s="409"/>
    </row>
    <row r="708" spans="1:44" hidden="1">
      <c r="A708" s="482" t="s">
        <v>65</v>
      </c>
      <c r="B708" s="452"/>
      <c r="C708" s="480">
        <f>'[7]Rate Design Work eff 10-14-16'!C707</f>
        <v>955.13333333333298</v>
      </c>
      <c r="D708" s="519">
        <f>'[7]Rate Design Work eff 9-15-17'!D707</f>
        <v>57</v>
      </c>
      <c r="E708" s="482" t="s">
        <v>15</v>
      </c>
      <c r="F708" s="492">
        <f>ROUND(D708*C708/100*$D$660,0)</f>
        <v>-5</v>
      </c>
      <c r="G708" s="519">
        <f>G695</f>
        <v>58</v>
      </c>
      <c r="H708" s="482" t="s">
        <v>15</v>
      </c>
      <c r="I708" s="492">
        <f>ROUND(G708*$C708/100*G698,0)</f>
        <v>-6</v>
      </c>
      <c r="J708" s="492"/>
      <c r="K708" s="519" t="str">
        <f>K695</f>
        <v xml:space="preserve"> </v>
      </c>
      <c r="L708" s="482" t="s">
        <v>15</v>
      </c>
      <c r="M708" s="492">
        <f>ROUND(K708*$C708/100*K698,0)</f>
        <v>0</v>
      </c>
      <c r="N708" s="492"/>
      <c r="O708" s="519" t="e">
        <f>O695</f>
        <v>#DIV/0!</v>
      </c>
      <c r="P708" s="482" t="s">
        <v>15</v>
      </c>
      <c r="Q708" s="492" t="e">
        <f>ROUND(O708*$C708/100*O698,0)</f>
        <v>#DIV/0!</v>
      </c>
      <c r="R708" s="492"/>
      <c r="S708" s="519" t="e">
        <f>S695</f>
        <v>#DIV/0!</v>
      </c>
      <c r="T708" s="482" t="s">
        <v>15</v>
      </c>
      <c r="U708" s="492" t="e">
        <f>ROUND(S708*$C708/100*S698,0)</f>
        <v>#DIV/0!</v>
      </c>
      <c r="V708" s="409"/>
      <c r="W708" s="410"/>
      <c r="X708" s="410"/>
      <c r="Y708" s="410"/>
      <c r="Z708" s="409"/>
      <c r="AA708" s="409"/>
      <c r="AB708" s="409"/>
      <c r="AC708" s="409"/>
      <c r="AD708" s="409"/>
      <c r="AE708" s="409"/>
      <c r="AF708" s="409"/>
      <c r="AG708" s="409"/>
      <c r="AH708" s="409"/>
      <c r="AI708" s="409"/>
      <c r="AJ708" s="409"/>
      <c r="AK708" s="409"/>
      <c r="AL708" s="409"/>
      <c r="AM708" s="409"/>
      <c r="AN708" s="409"/>
      <c r="AO708" s="409"/>
      <c r="AP708" s="409"/>
    </row>
    <row r="709" spans="1:44" hidden="1">
      <c r="A709" s="482" t="s">
        <v>117</v>
      </c>
      <c r="B709" s="452"/>
      <c r="C709" s="480">
        <f>'[7]Rate Design Work eff 10-14-16'!C708</f>
        <v>16.2</v>
      </c>
      <c r="D709" s="463">
        <f>'[7]Rate Design Work eff 9-15-17'!D708</f>
        <v>60</v>
      </c>
      <c r="E709" s="452"/>
      <c r="F709" s="492">
        <f>ROUND(D709*C709,0)</f>
        <v>972</v>
      </c>
      <c r="G709" s="463">
        <f>$G$631</f>
        <v>60</v>
      </c>
      <c r="H709" s="452"/>
      <c r="I709" s="492">
        <f>ROUND(G709*$C709,0)</f>
        <v>972</v>
      </c>
      <c r="J709" s="492"/>
      <c r="K709" s="463" t="str">
        <f>$K$631</f>
        <v xml:space="preserve"> </v>
      </c>
      <c r="L709" s="452"/>
      <c r="M709" s="492">
        <f>ROUND(K709*$C709,0)</f>
        <v>0</v>
      </c>
      <c r="N709" s="492"/>
      <c r="O709" s="463" t="e">
        <f>$O$631</f>
        <v>#DIV/0!</v>
      </c>
      <c r="P709" s="452"/>
      <c r="Q709" s="492" t="e">
        <f>ROUND(O709*$C709,0)</f>
        <v>#DIV/0!</v>
      </c>
      <c r="R709" s="492"/>
      <c r="S709" s="463" t="e">
        <f>$S$631</f>
        <v>#DIV/0!</v>
      </c>
      <c r="T709" s="452"/>
      <c r="U709" s="492" t="e">
        <f>ROUND(S709*$C709,0)</f>
        <v>#DIV/0!</v>
      </c>
      <c r="V709" s="409"/>
      <c r="W709" s="410"/>
      <c r="X709" s="410"/>
      <c r="Y709" s="410"/>
      <c r="Z709" s="409"/>
      <c r="AA709" s="409"/>
      <c r="AB709" s="409"/>
      <c r="AC709" s="409"/>
      <c r="AD709" s="409"/>
      <c r="AE709" s="409"/>
      <c r="AF709" s="409"/>
      <c r="AG709" s="409"/>
      <c r="AH709" s="409"/>
      <c r="AI709" s="409"/>
      <c r="AJ709" s="409"/>
      <c r="AK709" s="409"/>
      <c r="AL709" s="409"/>
      <c r="AM709" s="409"/>
      <c r="AN709" s="409"/>
      <c r="AO709" s="409"/>
      <c r="AP709" s="409"/>
    </row>
    <row r="710" spans="1:44" hidden="1">
      <c r="A710" s="482" t="s">
        <v>118</v>
      </c>
      <c r="B710" s="452"/>
      <c r="C710" s="480">
        <f>'[7]Rate Design Work eff 10-14-16'!C709</f>
        <v>2032</v>
      </c>
      <c r="D710" s="496">
        <f>'[7]Rate Design Work eff 9-15-17'!D709</f>
        <v>-30</v>
      </c>
      <c r="E710" s="492" t="s">
        <v>15</v>
      </c>
      <c r="F710" s="492">
        <f>-ROUND(D710*C710*$D$660,0)</f>
        <v>-610</v>
      </c>
      <c r="G710" s="496">
        <f>$G$632</f>
        <v>-30</v>
      </c>
      <c r="H710" s="492" t="s">
        <v>15</v>
      </c>
      <c r="I710" s="492">
        <f>ROUND(G710*$C710/100,0)</f>
        <v>-610</v>
      </c>
      <c r="J710" s="492"/>
      <c r="K710" s="496">
        <f>$K$632</f>
        <v>-30</v>
      </c>
      <c r="L710" s="492" t="s">
        <v>15</v>
      </c>
      <c r="M710" s="492">
        <f>ROUND(K710*$C710/100,0)</f>
        <v>-610</v>
      </c>
      <c r="N710" s="492"/>
      <c r="O710" s="496" t="str">
        <f>$O$632</f>
        <v xml:space="preserve"> </v>
      </c>
      <c r="P710" s="492" t="s">
        <v>15</v>
      </c>
      <c r="Q710" s="492">
        <f>ROUND(O710*$C710/100,0)</f>
        <v>0</v>
      </c>
      <c r="R710" s="492"/>
      <c r="S710" s="496">
        <f>$S$632</f>
        <v>0</v>
      </c>
      <c r="T710" s="492" t="s">
        <v>15</v>
      </c>
      <c r="U710" s="492">
        <f>ROUND(S710*$C710/100,0)</f>
        <v>0</v>
      </c>
      <c r="V710" s="409"/>
      <c r="W710" s="410"/>
      <c r="X710" s="410"/>
      <c r="Y710" s="410"/>
      <c r="Z710" s="409"/>
      <c r="AA710" s="409"/>
      <c r="AB710" s="409"/>
      <c r="AC710" s="409"/>
      <c r="AD710" s="409"/>
      <c r="AE710" s="409"/>
      <c r="AF710" s="409"/>
      <c r="AG710" s="409"/>
      <c r="AH710" s="409"/>
      <c r="AI710" s="409"/>
      <c r="AJ710" s="409"/>
      <c r="AK710" s="409"/>
      <c r="AL710" s="409"/>
      <c r="AM710" s="409"/>
      <c r="AN710" s="409"/>
      <c r="AO710" s="409"/>
      <c r="AP710" s="409"/>
    </row>
    <row r="711" spans="1:44" s="26" customFormat="1" hidden="1">
      <c r="A711" s="25" t="s">
        <v>100</v>
      </c>
      <c r="C711" s="27">
        <f>C706</f>
        <v>490733.33333333302</v>
      </c>
      <c r="D711" s="24">
        <f>'[7]Rate Design Work eff 9-15-17'!D710</f>
        <v>0</v>
      </c>
      <c r="E711" s="28"/>
      <c r="F711" s="29"/>
      <c r="G711" s="30">
        <f>G696</f>
        <v>0</v>
      </c>
      <c r="H711" s="153" t="s">
        <v>15</v>
      </c>
      <c r="I711" s="153">
        <f>ROUND(G711*$C711/100*G698,0)</f>
        <v>0</v>
      </c>
      <c r="J711" s="153"/>
      <c r="K711" s="30" t="str">
        <f>K696</f>
        <v xml:space="preserve"> </v>
      </c>
      <c r="L711" s="153" t="s">
        <v>15</v>
      </c>
      <c r="M711" s="153">
        <f>ROUND(K711*$C711/100*K698,0)</f>
        <v>0</v>
      </c>
      <c r="N711" s="153"/>
      <c r="O711" s="30" t="str">
        <f>O696</f>
        <v xml:space="preserve"> </v>
      </c>
      <c r="P711" s="153" t="s">
        <v>15</v>
      </c>
      <c r="Q711" s="153">
        <f>ROUND(O711*$C711/100*O698,0)</f>
        <v>0</v>
      </c>
      <c r="R711" s="153"/>
      <c r="S711" s="30">
        <f>S696</f>
        <v>0</v>
      </c>
      <c r="T711" s="153" t="s">
        <v>15</v>
      </c>
      <c r="U711" s="153">
        <f>ROUND(S711*$C711/100*S698,0)</f>
        <v>0</v>
      </c>
      <c r="W711" s="22"/>
      <c r="Z711" s="33"/>
      <c r="AA711" s="33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R711" s="32"/>
    </row>
    <row r="712" spans="1:44" s="26" customFormat="1" hidden="1">
      <c r="A712" s="25" t="s">
        <v>101</v>
      </c>
      <c r="C712" s="27">
        <f>C707</f>
        <v>21066.666666666977</v>
      </c>
      <c r="D712" s="24">
        <f>'[7]Rate Design Work eff 9-15-17'!D711</f>
        <v>0</v>
      </c>
      <c r="E712" s="28"/>
      <c r="F712" s="29"/>
      <c r="G712" s="30">
        <f>G697</f>
        <v>0</v>
      </c>
      <c r="H712" s="153" t="s">
        <v>15</v>
      </c>
      <c r="I712" s="153">
        <f>ROUND(G712*$C712/100*G698,0)</f>
        <v>0</v>
      </c>
      <c r="J712" s="153"/>
      <c r="K712" s="30" t="str">
        <f>K697</f>
        <v xml:space="preserve"> </v>
      </c>
      <c r="L712" s="153" t="s">
        <v>15</v>
      </c>
      <c r="M712" s="153">
        <f>ROUND(K712*$C712/100*K698,0)</f>
        <v>0</v>
      </c>
      <c r="N712" s="153"/>
      <c r="O712" s="30" t="str">
        <f>O697</f>
        <v xml:space="preserve"> </v>
      </c>
      <c r="P712" s="153" t="s">
        <v>15</v>
      </c>
      <c r="Q712" s="153">
        <f>ROUND(O712*$C712/100*O698,0)</f>
        <v>0</v>
      </c>
      <c r="R712" s="153"/>
      <c r="S712" s="30">
        <f>S697</f>
        <v>0</v>
      </c>
      <c r="T712" s="153" t="s">
        <v>15</v>
      </c>
      <c r="U712" s="153">
        <f>ROUND(S712*$C712/100*S698,0)</f>
        <v>0</v>
      </c>
      <c r="W712" s="22"/>
      <c r="Z712" s="33"/>
      <c r="AA712" s="33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R712" s="32"/>
    </row>
    <row r="713" spans="1:44" hidden="1">
      <c r="A713" s="452" t="s">
        <v>44</v>
      </c>
      <c r="B713" s="452"/>
      <c r="C713" s="480">
        <f>SUM(C693:C694)</f>
        <v>105202572</v>
      </c>
      <c r="D713" s="488"/>
      <c r="E713" s="452"/>
      <c r="F713" s="428">
        <f>SUM(F683:F710)</f>
        <v>8566587</v>
      </c>
      <c r="G713" s="488"/>
      <c r="H713" s="452"/>
      <c r="I713" s="428">
        <f>SUM(I683:I712)</f>
        <v>8769351</v>
      </c>
      <c r="J713" s="428"/>
      <c r="K713" s="488"/>
      <c r="L713" s="452"/>
      <c r="M713" s="428" t="e">
        <f>SUM(M683:M712)</f>
        <v>#REF!</v>
      </c>
      <c r="N713" s="428"/>
      <c r="O713" s="488"/>
      <c r="P713" s="452"/>
      <c r="Q713" s="428" t="e">
        <f>SUM(Q683:Q712)</f>
        <v>#REF!</v>
      </c>
      <c r="R713" s="428"/>
      <c r="S713" s="488"/>
      <c r="T713" s="452"/>
      <c r="U713" s="428" t="e">
        <f>SUM(U683:U712)</f>
        <v>#REF!</v>
      </c>
      <c r="V713" s="409"/>
      <c r="W713" s="410"/>
      <c r="X713" s="410"/>
      <c r="Y713" s="410"/>
      <c r="Z713" s="409"/>
      <c r="AA713" s="409"/>
      <c r="AB713" s="409"/>
      <c r="AC713" s="409"/>
      <c r="AD713" s="409"/>
      <c r="AE713" s="409"/>
      <c r="AF713" s="409"/>
      <c r="AG713" s="409"/>
      <c r="AH713" s="409"/>
      <c r="AI713" s="409"/>
      <c r="AJ713" s="409"/>
      <c r="AK713" s="409"/>
      <c r="AL713" s="409"/>
      <c r="AM713" s="409"/>
      <c r="AN713" s="409"/>
      <c r="AO713" s="409"/>
      <c r="AP713" s="409"/>
    </row>
    <row r="714" spans="1:44" hidden="1">
      <c r="A714" s="452" t="s">
        <v>18</v>
      </c>
      <c r="B714" s="452"/>
      <c r="C714" s="507">
        <f>'[7]Table 2'!H76</f>
        <v>327096.30737224856</v>
      </c>
      <c r="D714" s="439"/>
      <c r="E714" s="439"/>
      <c r="F714" s="437">
        <f>'[7]Table 3'!E76</f>
        <v>26533.50156434354</v>
      </c>
      <c r="G714" s="439"/>
      <c r="H714" s="439"/>
      <c r="I714" s="437">
        <f>F714</f>
        <v>26533.50156434354</v>
      </c>
      <c r="J714" s="438"/>
      <c r="K714" s="439"/>
      <c r="L714" s="439"/>
      <c r="M714" s="437" t="e">
        <f>M636/I636*I714</f>
        <v>#DIV/0!</v>
      </c>
      <c r="N714" s="438"/>
      <c r="O714" s="439"/>
      <c r="P714" s="439"/>
      <c r="Q714" s="437" t="e">
        <f>Q636/I636*I714</f>
        <v>#DIV/0!</v>
      </c>
      <c r="R714" s="438"/>
      <c r="S714" s="439"/>
      <c r="T714" s="439"/>
      <c r="U714" s="437" t="e">
        <f>U636/I636*I714</f>
        <v>#DIV/0!</v>
      </c>
      <c r="V714" s="49"/>
      <c r="W714" s="48"/>
      <c r="X714" s="410"/>
      <c r="Y714" s="410"/>
      <c r="Z714" s="409"/>
      <c r="AA714" s="409"/>
      <c r="AB714" s="409"/>
      <c r="AC714" s="409"/>
      <c r="AD714" s="409"/>
      <c r="AE714" s="409"/>
      <c r="AF714" s="409"/>
      <c r="AG714" s="409"/>
      <c r="AH714" s="409"/>
      <c r="AI714" s="409"/>
      <c r="AJ714" s="409"/>
      <c r="AK714" s="409"/>
      <c r="AL714" s="409"/>
      <c r="AM714" s="409"/>
      <c r="AN714" s="409"/>
      <c r="AO714" s="409"/>
      <c r="AP714" s="409"/>
    </row>
    <row r="715" spans="1:44" ht="16.5" hidden="1" thickBot="1">
      <c r="A715" s="452" t="s">
        <v>45</v>
      </c>
      <c r="B715" s="452"/>
      <c r="C715" s="522">
        <f>SUM(C713)+C714</f>
        <v>105529668.30737224</v>
      </c>
      <c r="D715" s="505"/>
      <c r="E715" s="500"/>
      <c r="F715" s="501">
        <f>F713+F714</f>
        <v>8593120.5015643444</v>
      </c>
      <c r="G715" s="505"/>
      <c r="H715" s="500"/>
      <c r="I715" s="501">
        <f>I713+I714</f>
        <v>8795884.5015643444</v>
      </c>
      <c r="J715" s="483"/>
      <c r="K715" s="505"/>
      <c r="L715" s="500"/>
      <c r="M715" s="501" t="e">
        <f>M713+M714</f>
        <v>#REF!</v>
      </c>
      <c r="N715" s="501"/>
      <c r="O715" s="505"/>
      <c r="P715" s="500"/>
      <c r="Q715" s="501" t="e">
        <f>Q713+Q714</f>
        <v>#REF!</v>
      </c>
      <c r="R715" s="501"/>
      <c r="S715" s="505"/>
      <c r="T715" s="500"/>
      <c r="U715" s="501" t="e">
        <f>U713+U714</f>
        <v>#REF!</v>
      </c>
      <c r="V715" s="50"/>
      <c r="W715" s="51"/>
      <c r="X715" s="410"/>
      <c r="Y715" s="410"/>
      <c r="Z715" s="409"/>
      <c r="AA715" s="409"/>
      <c r="AB715" s="409"/>
      <c r="AC715" s="409"/>
      <c r="AD715" s="409"/>
      <c r="AE715" s="409"/>
      <c r="AF715" s="409"/>
      <c r="AG715" s="409"/>
      <c r="AH715" s="409"/>
      <c r="AI715" s="409"/>
      <c r="AJ715" s="409"/>
      <c r="AK715" s="409"/>
      <c r="AL715" s="409"/>
      <c r="AM715" s="409"/>
      <c r="AN715" s="409"/>
      <c r="AO715" s="409"/>
      <c r="AP715" s="409"/>
    </row>
    <row r="716" spans="1:44" hidden="1">
      <c r="A716" s="467"/>
      <c r="B716" s="534"/>
      <c r="C716" s="467"/>
      <c r="D716" s="452"/>
      <c r="E716" s="467"/>
      <c r="F716" s="535"/>
      <c r="G716" s="467"/>
      <c r="H716" s="467"/>
      <c r="I716" s="467"/>
      <c r="J716" s="467"/>
      <c r="K716" s="467"/>
      <c r="L716" s="467"/>
      <c r="M716" s="467"/>
      <c r="N716" s="467"/>
      <c r="O716" s="467"/>
      <c r="P716" s="467"/>
      <c r="Q716" s="467"/>
      <c r="R716" s="467"/>
      <c r="S716" s="467"/>
      <c r="T716" s="467"/>
      <c r="U716" s="467"/>
      <c r="V716" s="409"/>
      <c r="W716" s="410"/>
      <c r="X716" s="410"/>
      <c r="Y716" s="410"/>
      <c r="Z716" s="409"/>
      <c r="AA716" s="409"/>
      <c r="AB716" s="409"/>
      <c r="AC716" s="409"/>
      <c r="AD716" s="409"/>
      <c r="AE716" s="409"/>
      <c r="AF716" s="409"/>
      <c r="AG716" s="409"/>
      <c r="AH716" s="409"/>
      <c r="AI716" s="409"/>
      <c r="AJ716" s="409"/>
      <c r="AK716" s="409"/>
      <c r="AL716" s="409"/>
      <c r="AM716" s="409"/>
      <c r="AN716" s="409"/>
      <c r="AO716" s="409"/>
      <c r="AP716" s="409"/>
    </row>
    <row r="717" spans="1:44">
      <c r="A717" s="458" t="s">
        <v>121</v>
      </c>
      <c r="B717" s="452"/>
      <c r="C717" s="459"/>
      <c r="D717" s="495"/>
      <c r="E717" s="452"/>
      <c r="F717" s="428"/>
      <c r="G717" s="495"/>
      <c r="H717" s="452"/>
      <c r="I717" s="428"/>
      <c r="J717" s="428"/>
      <c r="K717" s="495"/>
      <c r="L717" s="452"/>
      <c r="M717" s="428"/>
      <c r="N717" s="428"/>
      <c r="O717" s="495"/>
      <c r="P717" s="452"/>
      <c r="Q717" s="428"/>
      <c r="R717" s="428"/>
      <c r="S717" s="495"/>
      <c r="T717" s="452"/>
      <c r="U717" s="428"/>
      <c r="V717" s="409"/>
      <c r="W717" s="410"/>
      <c r="X717" s="410"/>
      <c r="Y717" s="410"/>
      <c r="Z717" s="409"/>
      <c r="AA717" s="409"/>
      <c r="AB717" s="409"/>
      <c r="AC717" s="409"/>
      <c r="AD717" s="409"/>
      <c r="AE717" s="409"/>
      <c r="AF717" s="409"/>
      <c r="AG717" s="409"/>
      <c r="AH717" s="409"/>
      <c r="AI717" s="409"/>
      <c r="AJ717" s="409"/>
      <c r="AK717" s="409"/>
      <c r="AL717" s="409"/>
      <c r="AM717" s="409"/>
      <c r="AN717" s="409"/>
      <c r="AO717" s="409"/>
      <c r="AP717" s="409"/>
    </row>
    <row r="718" spans="1:44">
      <c r="A718" s="439" t="s">
        <v>123</v>
      </c>
      <c r="B718" s="452"/>
      <c r="C718" s="459"/>
      <c r="D718" s="495"/>
      <c r="E718" s="452"/>
      <c r="F718" s="428"/>
      <c r="G718" s="495"/>
      <c r="H718" s="452"/>
      <c r="I718" s="428"/>
      <c r="J718" s="428"/>
      <c r="K718" s="495"/>
      <c r="L718" s="452"/>
      <c r="M718" s="428"/>
      <c r="N718" s="428"/>
      <c r="O718" s="495"/>
      <c r="P718" s="452"/>
      <c r="Q718" s="428"/>
      <c r="R718" s="428"/>
      <c r="S718" s="495"/>
      <c r="T718" s="452"/>
      <c r="U718" s="428"/>
      <c r="V718" s="409"/>
      <c r="W718" s="410"/>
      <c r="X718" s="410"/>
      <c r="Y718" s="410"/>
      <c r="Z718" s="409"/>
      <c r="AA718" s="409"/>
      <c r="AB718" s="409"/>
      <c r="AC718" s="409"/>
      <c r="AD718" s="409"/>
      <c r="AE718" s="409"/>
      <c r="AF718" s="409"/>
      <c r="AG718" s="409"/>
      <c r="AH718" s="409"/>
      <c r="AI718" s="409"/>
      <c r="AJ718" s="409"/>
      <c r="AK718" s="409"/>
      <c r="AL718" s="409"/>
      <c r="AM718" s="409"/>
      <c r="AN718" s="409"/>
      <c r="AO718" s="409"/>
      <c r="AP718" s="409"/>
    </row>
    <row r="719" spans="1:44">
      <c r="A719" s="482"/>
      <c r="B719" s="452"/>
      <c r="C719" s="459"/>
      <c r="D719" s="495"/>
      <c r="E719" s="452"/>
      <c r="F719" s="506"/>
      <c r="G719" s="495"/>
      <c r="H719" s="452"/>
      <c r="I719" s="536"/>
      <c r="J719" s="536"/>
      <c r="K719" s="495"/>
      <c r="L719" s="452"/>
      <c r="M719" s="536"/>
      <c r="N719" s="536"/>
      <c r="O719" s="495"/>
      <c r="P719" s="452"/>
      <c r="Q719" s="536"/>
      <c r="R719" s="536"/>
      <c r="S719" s="495"/>
      <c r="T719" s="452"/>
      <c r="U719" s="536"/>
      <c r="V719" s="409"/>
      <c r="W719" s="410"/>
      <c r="X719" s="410"/>
      <c r="Y719" s="410"/>
      <c r="Z719" s="409"/>
      <c r="AA719" s="409"/>
      <c r="AB719" s="409"/>
      <c r="AC719" s="409"/>
      <c r="AD719" s="409"/>
      <c r="AE719" s="409"/>
      <c r="AF719" s="409"/>
      <c r="AG719" s="409"/>
      <c r="AH719" s="409"/>
      <c r="AI719" s="409"/>
      <c r="AJ719" s="409"/>
      <c r="AK719" s="409"/>
      <c r="AL719" s="409"/>
      <c r="AM719" s="409"/>
      <c r="AN719" s="409"/>
      <c r="AO719" s="409"/>
      <c r="AP719" s="409"/>
    </row>
    <row r="720" spans="1:44">
      <c r="A720" s="439" t="s">
        <v>124</v>
      </c>
      <c r="B720" s="452"/>
      <c r="C720" s="480"/>
      <c r="D720" s="428" t="s">
        <v>14</v>
      </c>
      <c r="E720" s="452"/>
      <c r="F720" s="452"/>
      <c r="G720" s="428" t="s">
        <v>14</v>
      </c>
      <c r="H720" s="452"/>
      <c r="I720" s="452"/>
      <c r="J720" s="452"/>
      <c r="K720" s="428" t="s">
        <v>14</v>
      </c>
      <c r="L720" s="452"/>
      <c r="M720" s="452"/>
      <c r="N720" s="452"/>
      <c r="O720" s="428" t="s">
        <v>14</v>
      </c>
      <c r="P720" s="452"/>
      <c r="Q720" s="452"/>
      <c r="R720" s="452"/>
      <c r="S720" s="428" t="s">
        <v>14</v>
      </c>
      <c r="T720" s="452"/>
      <c r="U720" s="452"/>
      <c r="V720" s="409"/>
      <c r="W720" s="410"/>
      <c r="X720" s="409"/>
      <c r="Y720" s="409"/>
      <c r="Z720" s="409"/>
      <c r="AA720" s="409"/>
      <c r="AB720" s="409"/>
      <c r="AC720" s="409"/>
      <c r="AD720" s="409"/>
      <c r="AE720" s="409"/>
      <c r="AF720" s="409"/>
      <c r="AJ720" s="409"/>
      <c r="AK720" s="409"/>
      <c r="AL720" s="409"/>
      <c r="AM720" s="409"/>
      <c r="AN720" s="409"/>
      <c r="AO720" s="409"/>
      <c r="AP720" s="409"/>
    </row>
    <row r="721" spans="1:42">
      <c r="A721" s="439" t="s">
        <v>125</v>
      </c>
      <c r="B721" s="452"/>
      <c r="C721" s="480">
        <f>C775+C826</f>
        <v>1019.8115973941144</v>
      </c>
      <c r="D721" s="495">
        <f>'[7]Rate Design Work eff 9-15-17'!D720</f>
        <v>0</v>
      </c>
      <c r="E721" s="510"/>
      <c r="F721" s="492">
        <f>F775+F826</f>
        <v>0</v>
      </c>
      <c r="G721" s="495">
        <f>'[7]Rate Design Work eff 9-15-17'!G720</f>
        <v>0</v>
      </c>
      <c r="H721" s="510"/>
      <c r="I721" s="492">
        <f>I775+I826</f>
        <v>0</v>
      </c>
      <c r="J721" s="492"/>
      <c r="K721" s="495">
        <f>'[7]Rate Design Work eff 10-14-16'!K720</f>
        <v>0</v>
      </c>
      <c r="L721" s="510"/>
      <c r="M721" s="492">
        <f>'[7]Rate Design Work eff 10-14-16'!M720</f>
        <v>0</v>
      </c>
      <c r="N721" s="492"/>
      <c r="O721" s="495" t="str">
        <f>'[7]Rate Design Work eff 10-14-16'!O720</f>
        <v xml:space="preserve"> </v>
      </c>
      <c r="P721" s="510"/>
      <c r="Q721" s="492">
        <f>'[7]Rate Design Work eff 10-14-16'!Q720</f>
        <v>0</v>
      </c>
      <c r="R721" s="492"/>
      <c r="S721" s="495" t="str">
        <f>'[7]Rate Design Work eff 10-14-16'!S720</f>
        <v xml:space="preserve"> </v>
      </c>
      <c r="T721" s="510"/>
      <c r="U721" s="492">
        <f>'[7]Rate Design Work eff 10-14-16'!U720</f>
        <v>0</v>
      </c>
      <c r="X721" s="41"/>
      <c r="Y721" s="41"/>
      <c r="AK721" s="409"/>
      <c r="AL721" s="409"/>
      <c r="AM721" s="409"/>
      <c r="AN721" s="409"/>
      <c r="AO721" s="409"/>
      <c r="AP721" s="409"/>
    </row>
    <row r="722" spans="1:42">
      <c r="A722" s="439" t="s">
        <v>126</v>
      </c>
      <c r="B722" s="452"/>
      <c r="C722" s="480"/>
      <c r="D722" s="495"/>
      <c r="E722" s="510"/>
      <c r="F722" s="492"/>
      <c r="G722" s="495"/>
      <c r="H722" s="510"/>
      <c r="I722" s="492"/>
      <c r="J722" s="492"/>
      <c r="K722" s="495"/>
      <c r="L722" s="510"/>
      <c r="M722" s="492"/>
      <c r="N722" s="492"/>
      <c r="O722" s="495"/>
      <c r="P722" s="510"/>
      <c r="Q722" s="492"/>
      <c r="R722" s="492"/>
      <c r="S722" s="495"/>
      <c r="T722" s="510"/>
      <c r="U722" s="492"/>
      <c r="AA722" s="431"/>
      <c r="AB722" s="184"/>
      <c r="AC722" s="431"/>
      <c r="AD722" s="184"/>
      <c r="AE722" s="431"/>
      <c r="AF722" s="431"/>
      <c r="AG722" s="66"/>
      <c r="AK722" s="409"/>
      <c r="AL722" s="409"/>
      <c r="AM722" s="409"/>
      <c r="AN722" s="409"/>
      <c r="AO722" s="409"/>
      <c r="AP722" s="409"/>
    </row>
    <row r="723" spans="1:42">
      <c r="A723" s="439" t="s">
        <v>127</v>
      </c>
      <c r="B723" s="452"/>
      <c r="C723" s="480">
        <f t="shared" ref="C723:C728" si="140">C777+C828</f>
        <v>3760.393248727928</v>
      </c>
      <c r="D723" s="495">
        <f>'[7]Rate Design Work eff 9-15-17'!D722</f>
        <v>0</v>
      </c>
      <c r="E723" s="510"/>
      <c r="F723" s="492">
        <f>F777+F828</f>
        <v>0</v>
      </c>
      <c r="G723" s="495">
        <f>'[7]Rate Design Work eff 9-15-17'!G722</f>
        <v>0</v>
      </c>
      <c r="H723" s="510"/>
      <c r="I723" s="492">
        <f>I777+I828</f>
        <v>0</v>
      </c>
      <c r="J723" s="492"/>
      <c r="K723" s="495">
        <f>'[7]Rate Design Work eff 10-14-16'!K722</f>
        <v>0</v>
      </c>
      <c r="L723" s="510"/>
      <c r="M723" s="492">
        <f>'[7]Rate Design Work eff 10-14-16'!M722</f>
        <v>0</v>
      </c>
      <c r="N723" s="492"/>
      <c r="O723" s="495" t="str">
        <f>'[7]Rate Design Work eff 10-14-16'!O722</f>
        <v xml:space="preserve"> </v>
      </c>
      <c r="P723" s="510"/>
      <c r="Q723" s="492">
        <f>'[7]Rate Design Work eff 10-14-16'!Q722</f>
        <v>0</v>
      </c>
      <c r="R723" s="492"/>
      <c r="S723" s="495" t="str">
        <f>'[7]Rate Design Work eff 10-14-16'!S722</f>
        <v xml:space="preserve"> </v>
      </c>
      <c r="T723" s="510"/>
      <c r="U723" s="492">
        <f>'[7]Rate Design Work eff 10-14-16'!U722</f>
        <v>0</v>
      </c>
      <c r="V723" s="479"/>
      <c r="X723" s="440" t="s">
        <v>27</v>
      </c>
      <c r="Y723" s="440"/>
      <c r="AA723" s="431"/>
      <c r="AB723" s="184"/>
      <c r="AC723" s="431"/>
      <c r="AD723" s="184"/>
      <c r="AE723" s="431"/>
      <c r="AF723" s="431"/>
      <c r="AG723" s="66"/>
      <c r="AK723" s="409"/>
      <c r="AL723" s="409"/>
      <c r="AM723" s="409"/>
      <c r="AN723" s="409"/>
      <c r="AO723" s="409"/>
      <c r="AP723" s="409"/>
    </row>
    <row r="724" spans="1:42">
      <c r="A724" s="439" t="s">
        <v>128</v>
      </c>
      <c r="B724" s="452"/>
      <c r="C724" s="480">
        <f t="shared" si="140"/>
        <v>431.38877405282796</v>
      </c>
      <c r="D724" s="495">
        <f>'[7]Rate Design Work eff 9-15-17'!D723</f>
        <v>370</v>
      </c>
      <c r="E724" s="510"/>
      <c r="F724" s="492">
        <f>F778+F829</f>
        <v>159614</v>
      </c>
      <c r="G724" s="495">
        <f>'[7]Rate Design Work eff 9-15-17'!G723</f>
        <v>379</v>
      </c>
      <c r="H724" s="510"/>
      <c r="I724" s="492">
        <f>I778+I829</f>
        <v>163496</v>
      </c>
      <c r="J724" s="492"/>
      <c r="K724" s="495">
        <f>'[7]Rate Design Work eff 10-14-16'!K723</f>
        <v>370</v>
      </c>
      <c r="L724" s="510"/>
      <c r="M724" s="492">
        <f>'[7]Rate Design Work eff 10-14-16'!M723</f>
        <v>159614</v>
      </c>
      <c r="N724" s="492"/>
      <c r="O724" s="495" t="str">
        <f>'[7]Rate Design Work eff 10-14-16'!O723</f>
        <v xml:space="preserve"> </v>
      </c>
      <c r="P724" s="510"/>
      <c r="Q724" s="492">
        <f>'[7]Rate Design Work eff 10-14-16'!Q723</f>
        <v>0</v>
      </c>
      <c r="R724" s="492"/>
      <c r="S724" s="495" t="str">
        <f>'[7]Rate Design Work eff 10-14-16'!S723</f>
        <v xml:space="preserve"> </v>
      </c>
      <c r="T724" s="510"/>
      <c r="U724" s="492">
        <f>'[7]Rate Design Work eff 10-14-16'!U723</f>
        <v>0</v>
      </c>
      <c r="V724" s="417"/>
      <c r="X724" s="41">
        <f>(G724-D724)/D724</f>
        <v>2.4324324324324326E-2</v>
      </c>
      <c r="Y724" s="41"/>
      <c r="Z724" s="487"/>
      <c r="AA724" s="431"/>
      <c r="AB724" s="481"/>
      <c r="AC724" s="431"/>
      <c r="AD724" s="481"/>
      <c r="AE724" s="431"/>
      <c r="AF724" s="431"/>
      <c r="AG724" s="456"/>
      <c r="AK724" s="409"/>
      <c r="AL724" s="409"/>
      <c r="AM724" s="409"/>
      <c r="AN724" s="409"/>
      <c r="AO724" s="409"/>
      <c r="AP724" s="409"/>
    </row>
    <row r="725" spans="1:42">
      <c r="A725" s="439" t="s">
        <v>129</v>
      </c>
      <c r="B725" s="452"/>
      <c r="C725" s="480">
        <f t="shared" si="140"/>
        <v>13.334244034527019</v>
      </c>
      <c r="D725" s="495">
        <f>'[7]Rate Design Work eff 9-15-17'!D724</f>
        <v>1504</v>
      </c>
      <c r="E725" s="510"/>
      <c r="F725" s="492">
        <f>F779+F830</f>
        <v>20055</v>
      </c>
      <c r="G725" s="495">
        <f>'[7]Rate Design Work eff 9-15-17'!G724</f>
        <v>1539</v>
      </c>
      <c r="H725" s="510"/>
      <c r="I725" s="492">
        <f>I779+I830</f>
        <v>20521</v>
      </c>
      <c r="J725" s="492"/>
      <c r="K725" s="495">
        <f>'[7]Rate Design Work eff 10-14-16'!K724</f>
        <v>1504</v>
      </c>
      <c r="L725" s="510"/>
      <c r="M725" s="492">
        <f>'[7]Rate Design Work eff 10-14-16'!M724</f>
        <v>20055</v>
      </c>
      <c r="N725" s="492"/>
      <c r="O725" s="495" t="str">
        <f>'[7]Rate Design Work eff 10-14-16'!O724</f>
        <v xml:space="preserve"> </v>
      </c>
      <c r="P725" s="510"/>
      <c r="Q725" s="492">
        <f>'[7]Rate Design Work eff 10-14-16'!Q724</f>
        <v>0</v>
      </c>
      <c r="R725" s="492"/>
      <c r="S725" s="495" t="str">
        <f>'[7]Rate Design Work eff 10-14-16'!S724</f>
        <v xml:space="preserve"> </v>
      </c>
      <c r="T725" s="510"/>
      <c r="U725" s="492">
        <f>'[7]Rate Design Work eff 10-14-16'!U724</f>
        <v>0</v>
      </c>
      <c r="V725" s="417"/>
      <c r="X725" s="41">
        <f>(G725-D725)/D725</f>
        <v>2.327127659574468E-2</v>
      </c>
      <c r="Y725" s="41"/>
      <c r="AA725" s="431"/>
      <c r="AB725" s="431"/>
      <c r="AG725" s="409"/>
      <c r="AJ725" s="409"/>
      <c r="AK725" s="409"/>
      <c r="AL725" s="409"/>
      <c r="AM725" s="409"/>
      <c r="AN725" s="409"/>
      <c r="AO725" s="409"/>
      <c r="AP725" s="409"/>
    </row>
    <row r="726" spans="1:42">
      <c r="A726" s="439" t="s">
        <v>17</v>
      </c>
      <c r="B726" s="452"/>
      <c r="C726" s="480">
        <f t="shared" si="140"/>
        <v>5224.9278642093977</v>
      </c>
      <c r="D726" s="495"/>
      <c r="E726" s="510"/>
      <c r="F726" s="492"/>
      <c r="G726" s="495"/>
      <c r="H726" s="510"/>
      <c r="I726" s="492"/>
      <c r="J726" s="492"/>
      <c r="K726" s="495"/>
      <c r="L726" s="510"/>
      <c r="M726" s="492"/>
      <c r="N726" s="492"/>
      <c r="O726" s="495"/>
      <c r="P726" s="510"/>
      <c r="Q726" s="492"/>
      <c r="R726" s="492"/>
      <c r="S726" s="495"/>
      <c r="T726" s="510"/>
      <c r="U726" s="492"/>
      <c r="V726" s="417"/>
      <c r="X726" s="481"/>
      <c r="Y726" s="481"/>
      <c r="Z726" s="417"/>
      <c r="AG726" s="487"/>
      <c r="AH726" s="487"/>
      <c r="AI726" s="409"/>
      <c r="AJ726" s="409"/>
      <c r="AK726" s="409"/>
      <c r="AL726" s="409"/>
      <c r="AM726" s="409"/>
      <c r="AN726" s="409"/>
      <c r="AO726" s="409"/>
      <c r="AP726" s="409"/>
    </row>
    <row r="727" spans="1:42">
      <c r="A727" s="439" t="s">
        <v>130</v>
      </c>
      <c r="B727" s="452"/>
      <c r="C727" s="480">
        <f t="shared" si="140"/>
        <v>39964.6016666668</v>
      </c>
      <c r="D727" s="495"/>
      <c r="E727" s="510"/>
      <c r="F727" s="492"/>
      <c r="G727" s="495"/>
      <c r="H727" s="510"/>
      <c r="I727" s="492"/>
      <c r="J727" s="492"/>
      <c r="K727" s="495"/>
      <c r="L727" s="510"/>
      <c r="M727" s="492"/>
      <c r="N727" s="492"/>
      <c r="O727" s="495"/>
      <c r="P727" s="510"/>
      <c r="Q727" s="492"/>
      <c r="R727" s="492"/>
      <c r="S727" s="495"/>
      <c r="T727" s="510"/>
      <c r="U727" s="492"/>
      <c r="V727" s="417"/>
      <c r="Z727" s="417"/>
      <c r="AI727" s="409"/>
      <c r="AJ727" s="409"/>
      <c r="AK727" s="409"/>
      <c r="AL727" s="409"/>
      <c r="AM727" s="409"/>
      <c r="AN727" s="409"/>
      <c r="AO727" s="409"/>
      <c r="AP727" s="409"/>
    </row>
    <row r="728" spans="1:42">
      <c r="A728" s="439" t="s">
        <v>131</v>
      </c>
      <c r="B728" s="452"/>
      <c r="C728" s="480">
        <f t="shared" si="140"/>
        <v>5844</v>
      </c>
      <c r="D728" s="495"/>
      <c r="E728" s="492"/>
      <c r="F728" s="492"/>
      <c r="G728" s="495"/>
      <c r="H728" s="492"/>
      <c r="I728" s="537" t="s">
        <v>14</v>
      </c>
      <c r="J728" s="537"/>
      <c r="K728" s="495"/>
      <c r="L728" s="492"/>
      <c r="M728" s="537" t="s">
        <v>14</v>
      </c>
      <c r="N728" s="537"/>
      <c r="O728" s="495"/>
      <c r="P728" s="492"/>
      <c r="Q728" s="537" t="s">
        <v>14</v>
      </c>
      <c r="R728" s="537"/>
      <c r="S728" s="495"/>
      <c r="T728" s="492"/>
      <c r="U728" s="537" t="s">
        <v>14</v>
      </c>
      <c r="V728" s="417"/>
      <c r="X728" s="481"/>
      <c r="Y728" s="481"/>
      <c r="Z728" s="126"/>
      <c r="AI728" s="409"/>
      <c r="AJ728" s="409"/>
      <c r="AK728" s="409"/>
      <c r="AL728" s="409"/>
      <c r="AM728" s="409"/>
      <c r="AN728" s="409"/>
      <c r="AO728" s="409"/>
      <c r="AP728" s="409"/>
    </row>
    <row r="729" spans="1:42">
      <c r="A729" s="439" t="s">
        <v>132</v>
      </c>
      <c r="B729" s="452"/>
      <c r="C729" s="480"/>
      <c r="D729" s="495"/>
      <c r="E729" s="510"/>
      <c r="F729" s="492"/>
      <c r="G729" s="495"/>
      <c r="H729" s="510"/>
      <c r="I729" s="492"/>
      <c r="J729" s="492"/>
      <c r="K729" s="495"/>
      <c r="L729" s="510"/>
      <c r="M729" s="492"/>
      <c r="N729" s="492"/>
      <c r="O729" s="495"/>
      <c r="P729" s="510"/>
      <c r="Q729" s="492"/>
      <c r="R729" s="492"/>
      <c r="S729" s="495"/>
      <c r="T729" s="510"/>
      <c r="U729" s="492"/>
      <c r="V729" s="417"/>
      <c r="X729" s="481"/>
      <c r="Y729" s="481"/>
      <c r="Z729" s="417"/>
      <c r="AI729" s="409"/>
      <c r="AJ729" s="409"/>
      <c r="AK729" s="409"/>
      <c r="AL729" s="409"/>
      <c r="AM729" s="409"/>
      <c r="AN729" s="409"/>
      <c r="AO729" s="409"/>
      <c r="AP729" s="409"/>
    </row>
    <row r="730" spans="1:42">
      <c r="A730" s="439" t="s">
        <v>133</v>
      </c>
      <c r="B730" s="452"/>
      <c r="C730" s="480">
        <f>C784+C835</f>
        <v>3200.9016113138414</v>
      </c>
      <c r="D730" s="495">
        <f>'[7]Rate Design Work eff 9-15-17'!D729</f>
        <v>26.02</v>
      </c>
      <c r="E730" s="510"/>
      <c r="F730" s="492">
        <f>F784+F835</f>
        <v>83288</v>
      </c>
      <c r="G730" s="495">
        <f>'[7]Rate Design Work eff 9-15-17'!G729</f>
        <v>26.63</v>
      </c>
      <c r="H730" s="510"/>
      <c r="I730" s="492">
        <f>I784+I835</f>
        <v>85240</v>
      </c>
      <c r="J730" s="492"/>
      <c r="K730" s="495">
        <f>'[7]Rate Design Work eff 10-14-16'!K729</f>
        <v>26.02</v>
      </c>
      <c r="L730" s="510"/>
      <c r="M730" s="492">
        <f>'[7]Rate Design Work eff 10-14-16'!M729</f>
        <v>83288</v>
      </c>
      <c r="N730" s="492"/>
      <c r="O730" s="495" t="str">
        <f>'[7]Rate Design Work eff 10-14-16'!O729</f>
        <v xml:space="preserve"> </v>
      </c>
      <c r="P730" s="510"/>
      <c r="Q730" s="492">
        <f>'[7]Rate Design Work eff 10-14-16'!Q729</f>
        <v>0</v>
      </c>
      <c r="R730" s="492"/>
      <c r="S730" s="495" t="str">
        <f>'[7]Rate Design Work eff 10-14-16'!S729</f>
        <v xml:space="preserve"> </v>
      </c>
      <c r="T730" s="510"/>
      <c r="U730" s="492">
        <f>'[7]Rate Design Work eff 10-14-16'!U729</f>
        <v>0</v>
      </c>
      <c r="V730" s="538"/>
      <c r="X730" s="41">
        <f>(G730-D730)/D730</f>
        <v>2.3443504996156782E-2</v>
      </c>
      <c r="Y730" s="41"/>
      <c r="Z730" s="417"/>
      <c r="AK730" s="409"/>
      <c r="AL730" s="409"/>
      <c r="AM730" s="409"/>
      <c r="AN730" s="409"/>
      <c r="AO730" s="409"/>
      <c r="AP730" s="409"/>
    </row>
    <row r="731" spans="1:42">
      <c r="A731" s="439" t="s">
        <v>134</v>
      </c>
      <c r="B731" s="452"/>
      <c r="C731" s="480"/>
      <c r="D731" s="495"/>
      <c r="E731" s="510"/>
      <c r="F731" s="492"/>
      <c r="G731" s="495"/>
      <c r="H731" s="510"/>
      <c r="I731" s="492"/>
      <c r="J731" s="492"/>
      <c r="K731" s="495"/>
      <c r="L731" s="510"/>
      <c r="M731" s="492"/>
      <c r="N731" s="492"/>
      <c r="O731" s="495"/>
      <c r="P731" s="510"/>
      <c r="Q731" s="492"/>
      <c r="R731" s="492"/>
      <c r="S731" s="495"/>
      <c r="T731" s="510"/>
      <c r="U731" s="492"/>
      <c r="V731" s="538"/>
      <c r="X731" s="481"/>
      <c r="Y731" s="481"/>
      <c r="Z731" s="417"/>
      <c r="AK731" s="409"/>
      <c r="AL731" s="409"/>
      <c r="AM731" s="409"/>
      <c r="AN731" s="409"/>
      <c r="AO731" s="409"/>
      <c r="AP731" s="409"/>
    </row>
    <row r="732" spans="1:42">
      <c r="A732" s="439" t="s">
        <v>127</v>
      </c>
      <c r="B732" s="452"/>
      <c r="C732" s="480">
        <f>C786+C837</f>
        <v>53216.72760788173</v>
      </c>
      <c r="D732" s="495">
        <f>'[7]Rate Design Work eff 9-15-17'!D731</f>
        <v>26.02</v>
      </c>
      <c r="E732" s="510"/>
      <c r="F732" s="492">
        <f>F786+F837</f>
        <v>1384699</v>
      </c>
      <c r="G732" s="495">
        <f>'[7]Rate Design Work eff 9-15-17'!G731</f>
        <v>26.63</v>
      </c>
      <c r="H732" s="510"/>
      <c r="I732" s="492">
        <f>I786+I837</f>
        <v>1417162</v>
      </c>
      <c r="J732" s="492"/>
      <c r="K732" s="495">
        <f>'[7]Rate Design Work eff 10-14-16'!K731</f>
        <v>26.02</v>
      </c>
      <c r="L732" s="510"/>
      <c r="M732" s="492">
        <f>'[7]Rate Design Work eff 10-14-16'!M731</f>
        <v>1384699</v>
      </c>
      <c r="N732" s="492"/>
      <c r="O732" s="495" t="str">
        <f>'[7]Rate Design Work eff 10-14-16'!O731</f>
        <v xml:space="preserve"> </v>
      </c>
      <c r="P732" s="510"/>
      <c r="Q732" s="492">
        <f>'[7]Rate Design Work eff 10-14-16'!Q731</f>
        <v>0</v>
      </c>
      <c r="R732" s="492"/>
      <c r="S732" s="495" t="str">
        <f>'[7]Rate Design Work eff 10-14-16'!S731</f>
        <v xml:space="preserve"> </v>
      </c>
      <c r="T732" s="510"/>
      <c r="U732" s="492">
        <f>'[7]Rate Design Work eff 10-14-16'!U731</f>
        <v>0</v>
      </c>
      <c r="V732" s="538"/>
      <c r="X732" s="41">
        <f>(G732-D732)/D732</f>
        <v>2.3443504996156782E-2</v>
      </c>
      <c r="Y732" s="41"/>
      <c r="Z732" s="417"/>
      <c r="AK732" s="409"/>
      <c r="AL732" s="409"/>
      <c r="AM732" s="409"/>
      <c r="AN732" s="409"/>
      <c r="AO732" s="409"/>
      <c r="AP732" s="409"/>
    </row>
    <row r="733" spans="1:42">
      <c r="A733" s="439" t="s">
        <v>128</v>
      </c>
      <c r="B733" s="452"/>
      <c r="C733" s="480">
        <f>C787+C838</f>
        <v>40819.098454276304</v>
      </c>
      <c r="D733" s="495">
        <f>'[7]Rate Design Work eff 9-15-17'!D732</f>
        <v>18.101388370764003</v>
      </c>
      <c r="E733" s="510"/>
      <c r="F733" s="492">
        <f>F787+F838</f>
        <v>738882</v>
      </c>
      <c r="G733" s="495">
        <f>'[7]Rate Design Work eff 9-15-17'!G732</f>
        <v>18.526286850528336</v>
      </c>
      <c r="H733" s="510"/>
      <c r="I733" s="492">
        <f>I787+I838</f>
        <v>756227</v>
      </c>
      <c r="J733" s="492"/>
      <c r="K733" s="495">
        <f>'[7]Rate Design Work eff 10-14-16'!K732</f>
        <v>18.101388370764003</v>
      </c>
      <c r="L733" s="510"/>
      <c r="M733" s="492">
        <f>'[7]Rate Design Work eff 10-14-16'!M732</f>
        <v>738882</v>
      </c>
      <c r="N733" s="492"/>
      <c r="O733" s="495" t="str">
        <f>'[7]Rate Design Work eff 10-14-16'!O732</f>
        <v xml:space="preserve"> </v>
      </c>
      <c r="P733" s="510"/>
      <c r="Q733" s="492">
        <f>'[7]Rate Design Work eff 10-14-16'!Q732</f>
        <v>0</v>
      </c>
      <c r="R733" s="492"/>
      <c r="S733" s="495" t="str">
        <f>'[7]Rate Design Work eff 10-14-16'!S732</f>
        <v xml:space="preserve"> </v>
      </c>
      <c r="T733" s="510"/>
      <c r="U733" s="492">
        <f>'[7]Rate Design Work eff 10-14-16'!U732</f>
        <v>0</v>
      </c>
      <c r="V733" s="538"/>
      <c r="X733" s="41">
        <f>(G733-D733)/D733</f>
        <v>2.3473253601397657E-2</v>
      </c>
      <c r="Y733" s="41"/>
      <c r="Z733" s="417"/>
      <c r="AC733" s="431"/>
      <c r="AD733" s="431"/>
      <c r="AE733" s="431"/>
      <c r="AF733" s="431"/>
      <c r="AG733" s="431"/>
      <c r="AH733" s="66"/>
      <c r="AI733" s="409" t="s">
        <v>14</v>
      </c>
      <c r="AJ733" s="409"/>
      <c r="AK733" s="409"/>
      <c r="AL733" s="409"/>
      <c r="AM733" s="409"/>
      <c r="AN733" s="409"/>
      <c r="AO733" s="409"/>
      <c r="AP733" s="409"/>
    </row>
    <row r="734" spans="1:42">
      <c r="A734" s="439" t="s">
        <v>129</v>
      </c>
      <c r="B734" s="452" t="s">
        <v>14</v>
      </c>
      <c r="C734" s="480">
        <f>C788+C839</f>
        <v>5313.3743371072133</v>
      </c>
      <c r="D734" s="495">
        <f>'[7]Rate Design Work eff 9-15-17'!D733</f>
        <v>14.155824964645021</v>
      </c>
      <c r="E734" s="510"/>
      <c r="F734" s="492">
        <f>F788+F839</f>
        <v>75215</v>
      </c>
      <c r="G734" s="495">
        <f>'[7]Rate Design Work eff 9-15-17'!G733</f>
        <v>14.48810823397713</v>
      </c>
      <c r="H734" s="510"/>
      <c r="I734" s="492">
        <f>I788+I839</f>
        <v>76980</v>
      </c>
      <c r="J734" s="492"/>
      <c r="K734" s="495">
        <f>'[7]Rate Design Work eff 10-14-16'!K733</f>
        <v>14.155824964645021</v>
      </c>
      <c r="L734" s="510"/>
      <c r="M734" s="492">
        <f>'[7]Rate Design Work eff 10-14-16'!M733</f>
        <v>75215</v>
      </c>
      <c r="N734" s="492"/>
      <c r="O734" s="495" t="str">
        <f>'[7]Rate Design Work eff 10-14-16'!O733</f>
        <v xml:space="preserve"> </v>
      </c>
      <c r="P734" s="510"/>
      <c r="Q734" s="492">
        <f>'[7]Rate Design Work eff 10-14-16'!Q733</f>
        <v>0</v>
      </c>
      <c r="R734" s="492"/>
      <c r="S734" s="495" t="str">
        <f>'[7]Rate Design Work eff 10-14-16'!S733</f>
        <v xml:space="preserve"> </v>
      </c>
      <c r="T734" s="510"/>
      <c r="U734" s="492">
        <f>'[7]Rate Design Work eff 10-14-16'!U733</f>
        <v>0</v>
      </c>
      <c r="V734" s="538"/>
      <c r="X734" s="41">
        <f>(G734-D734)/D734</f>
        <v>2.3473253601397681E-2</v>
      </c>
      <c r="Y734" s="41"/>
      <c r="Z734" s="417"/>
      <c r="AI734" s="409" t="s">
        <v>14</v>
      </c>
      <c r="AJ734" s="409"/>
      <c r="AK734" s="409"/>
      <c r="AL734" s="409"/>
      <c r="AM734" s="409"/>
      <c r="AN734" s="409"/>
      <c r="AO734" s="409"/>
      <c r="AP734" s="409"/>
    </row>
    <row r="735" spans="1:42">
      <c r="A735" s="439" t="s">
        <v>135</v>
      </c>
      <c r="B735" s="452"/>
      <c r="C735" s="480">
        <f>C789+C840</f>
        <v>559.74429781916001</v>
      </c>
      <c r="D735" s="495">
        <f>'[7]Rate Design Work eff 9-15-17'!D734</f>
        <v>78.06</v>
      </c>
      <c r="E735" s="510"/>
      <c r="F735" s="492">
        <f>F789+F840</f>
        <v>43693</v>
      </c>
      <c r="G735" s="495">
        <f>'[7]Rate Design Work eff 9-15-17'!G734</f>
        <v>79.89</v>
      </c>
      <c r="H735" s="510"/>
      <c r="I735" s="492">
        <f>I789+I840</f>
        <v>44718</v>
      </c>
      <c r="J735" s="492"/>
      <c r="K735" s="495">
        <f>'[7]Rate Design Work eff 10-14-16'!K734</f>
        <v>78.06</v>
      </c>
      <c r="L735" s="510"/>
      <c r="M735" s="492">
        <f>'[7]Rate Design Work eff 10-14-16'!M734</f>
        <v>43693</v>
      </c>
      <c r="N735" s="492"/>
      <c r="O735" s="495" t="str">
        <f>'[7]Rate Design Work eff 10-14-16'!O734</f>
        <v xml:space="preserve"> </v>
      </c>
      <c r="P735" s="510"/>
      <c r="Q735" s="492">
        <f>'[7]Rate Design Work eff 10-14-16'!Q734</f>
        <v>0</v>
      </c>
      <c r="R735" s="492"/>
      <c r="S735" s="495" t="str">
        <f>'[7]Rate Design Work eff 10-14-16'!S734</f>
        <v xml:space="preserve"> </v>
      </c>
      <c r="T735" s="510"/>
      <c r="U735" s="492">
        <f>'[7]Rate Design Work eff 10-14-16'!U734</f>
        <v>0</v>
      </c>
      <c r="V735" s="417"/>
      <c r="X735" s="41">
        <f>(G735-D735)/D735</f>
        <v>2.3443504996156779E-2</v>
      </c>
      <c r="Y735" s="41"/>
      <c r="Z735" s="417"/>
      <c r="AI735" s="409"/>
      <c r="AJ735" s="409"/>
      <c r="AK735" s="409"/>
      <c r="AL735" s="409"/>
      <c r="AM735" s="409"/>
      <c r="AN735" s="409"/>
      <c r="AO735" s="409"/>
      <c r="AP735" s="409"/>
    </row>
    <row r="736" spans="1:42">
      <c r="A736" s="439" t="s">
        <v>136</v>
      </c>
      <c r="B736" s="452"/>
      <c r="C736" s="480">
        <f>C790+C841</f>
        <v>984.58847619077994</v>
      </c>
      <c r="D736" s="495">
        <f>'[7]Rate Design Work eff 9-15-17'!D735</f>
        <v>156.12</v>
      </c>
      <c r="E736" s="510"/>
      <c r="F736" s="492">
        <f>F790+F841</f>
        <v>153714</v>
      </c>
      <c r="G736" s="495">
        <f>'[7]Rate Design Work eff 9-15-17'!G735</f>
        <v>159.78</v>
      </c>
      <c r="H736" s="510"/>
      <c r="I736" s="492">
        <f>I790+I841</f>
        <v>157318</v>
      </c>
      <c r="J736" s="492"/>
      <c r="K736" s="495">
        <f>'[7]Rate Design Work eff 10-14-16'!K735</f>
        <v>156.12</v>
      </c>
      <c r="L736" s="510"/>
      <c r="M736" s="492">
        <f>'[7]Rate Design Work eff 10-14-16'!M735</f>
        <v>153714</v>
      </c>
      <c r="N736" s="492"/>
      <c r="O736" s="495" t="str">
        <f>'[7]Rate Design Work eff 10-14-16'!O735</f>
        <v xml:space="preserve"> </v>
      </c>
      <c r="P736" s="510"/>
      <c r="Q736" s="492">
        <f>'[7]Rate Design Work eff 10-14-16'!Q735</f>
        <v>0</v>
      </c>
      <c r="R736" s="492"/>
      <c r="S736" s="495" t="str">
        <f>'[7]Rate Design Work eff 10-14-16'!S735</f>
        <v xml:space="preserve"> </v>
      </c>
      <c r="T736" s="510"/>
      <c r="U736" s="492">
        <f>'[7]Rate Design Work eff 10-14-16'!U735</f>
        <v>0</v>
      </c>
      <c r="V736" s="417"/>
      <c r="X736" s="41">
        <f>(G736-D736)/D736</f>
        <v>2.3443504996156779E-2</v>
      </c>
      <c r="Y736" s="41"/>
      <c r="Z736" s="417"/>
      <c r="AI736" s="409"/>
      <c r="AJ736" s="409"/>
      <c r="AK736" s="409"/>
      <c r="AL736" s="409"/>
      <c r="AM736" s="409"/>
      <c r="AN736" s="409"/>
      <c r="AO736" s="409"/>
      <c r="AP736" s="409"/>
    </row>
    <row r="737" spans="1:44">
      <c r="A737" s="439" t="s">
        <v>137</v>
      </c>
      <c r="B737" s="452"/>
      <c r="C737" s="480"/>
      <c r="D737" s="495"/>
      <c r="E737" s="510"/>
      <c r="F737" s="492"/>
      <c r="G737" s="495"/>
      <c r="H737" s="510"/>
      <c r="I737" s="492"/>
      <c r="J737" s="492"/>
      <c r="K737" s="495"/>
      <c r="L737" s="510"/>
      <c r="M737" s="492"/>
      <c r="N737" s="492"/>
      <c r="O737" s="495"/>
      <c r="P737" s="510"/>
      <c r="Q737" s="492"/>
      <c r="R737" s="492"/>
      <c r="S737" s="495"/>
      <c r="T737" s="510"/>
      <c r="U737" s="492"/>
      <c r="V737" s="417"/>
      <c r="X737" s="411"/>
      <c r="Y737" s="411"/>
      <c r="Z737" s="417"/>
      <c r="AI737" s="409"/>
      <c r="AJ737" s="409"/>
      <c r="AK737" s="409"/>
      <c r="AL737" s="409"/>
      <c r="AM737" s="409"/>
      <c r="AN737" s="409"/>
      <c r="AO737" s="409"/>
      <c r="AP737" s="409"/>
    </row>
    <row r="738" spans="1:44">
      <c r="A738" s="439" t="s">
        <v>133</v>
      </c>
      <c r="B738" s="452"/>
      <c r="C738" s="480">
        <f>C792+C843</f>
        <v>40.035839968204996</v>
      </c>
      <c r="D738" s="509">
        <f>'[7]Rate Design Work eff 9-15-17'!D737</f>
        <v>-26.02</v>
      </c>
      <c r="E738" s="510"/>
      <c r="F738" s="492">
        <f>F792+F843</f>
        <v>-1041</v>
      </c>
      <c r="G738" s="509">
        <f>-G730</f>
        <v>-26.63</v>
      </c>
      <c r="H738" s="510"/>
      <c r="I738" s="492">
        <f>I792+I843</f>
        <v>-1066</v>
      </c>
      <c r="J738" s="492"/>
      <c r="K738" s="509">
        <f>-K730</f>
        <v>-26.02</v>
      </c>
      <c r="L738" s="510"/>
      <c r="M738" s="492">
        <f>'[7]Rate Design Work eff 10-14-16'!M737</f>
        <v>-1041</v>
      </c>
      <c r="N738" s="492"/>
      <c r="O738" s="509">
        <f>-O730</f>
        <v>0</v>
      </c>
      <c r="P738" s="510"/>
      <c r="Q738" s="492">
        <f>'[7]Rate Design Work eff 10-14-16'!Q737</f>
        <v>0</v>
      </c>
      <c r="R738" s="492"/>
      <c r="S738" s="509">
        <f>-S730</f>
        <v>0</v>
      </c>
      <c r="T738" s="510"/>
      <c r="U738" s="492">
        <f>'[7]Rate Design Work eff 10-14-16'!U737</f>
        <v>0</v>
      </c>
      <c r="V738" s="417"/>
      <c r="X738" s="411"/>
      <c r="Y738" s="411"/>
      <c r="Z738" s="417"/>
      <c r="AI738" s="409"/>
      <c r="AJ738" s="409"/>
      <c r="AK738" s="409"/>
      <c r="AL738" s="409"/>
      <c r="AM738" s="409"/>
      <c r="AN738" s="409"/>
      <c r="AO738" s="409"/>
      <c r="AP738" s="409"/>
    </row>
    <row r="739" spans="1:44">
      <c r="A739" s="439" t="s">
        <v>138</v>
      </c>
      <c r="B739" s="452"/>
      <c r="C739" s="480">
        <f>C793+C844</f>
        <v>411.79827649787603</v>
      </c>
      <c r="D739" s="509">
        <f>'[7]Rate Design Work eff 9-15-17'!D738</f>
        <v>-26.02</v>
      </c>
      <c r="E739" s="510"/>
      <c r="F739" s="492">
        <f>F793+F844</f>
        <v>-10715</v>
      </c>
      <c r="G739" s="509">
        <f>-G732</f>
        <v>-26.63</v>
      </c>
      <c r="H739" s="510"/>
      <c r="I739" s="492">
        <f>I793+I844</f>
        <v>-10966</v>
      </c>
      <c r="J739" s="492"/>
      <c r="K739" s="509">
        <f>-K732</f>
        <v>-26.02</v>
      </c>
      <c r="L739" s="510"/>
      <c r="M739" s="492">
        <f>'[7]Rate Design Work eff 10-14-16'!M738</f>
        <v>-10715</v>
      </c>
      <c r="N739" s="492"/>
      <c r="O739" s="509">
        <f>-O732</f>
        <v>0</v>
      </c>
      <c r="P739" s="510"/>
      <c r="Q739" s="492">
        <f>'[7]Rate Design Work eff 10-14-16'!Q738</f>
        <v>0</v>
      </c>
      <c r="R739" s="492"/>
      <c r="S739" s="509">
        <f>-S732</f>
        <v>0</v>
      </c>
      <c r="T739" s="510"/>
      <c r="U739" s="492">
        <f>'[7]Rate Design Work eff 10-14-16'!U738</f>
        <v>0</v>
      </c>
      <c r="V739" s="417"/>
      <c r="X739" s="411"/>
      <c r="Y739" s="411"/>
      <c r="Z739" s="417"/>
      <c r="AI739" s="409"/>
      <c r="AJ739" s="409"/>
      <c r="AK739" s="409"/>
      <c r="AL739" s="409"/>
      <c r="AM739" s="409"/>
      <c r="AN739" s="409"/>
      <c r="AO739" s="409"/>
      <c r="AP739" s="409"/>
    </row>
    <row r="740" spans="1:44">
      <c r="A740" s="482" t="s">
        <v>97</v>
      </c>
      <c r="B740" s="452"/>
      <c r="C740" s="480">
        <f>C794+C845</f>
        <v>0</v>
      </c>
      <c r="D740" s="495"/>
      <c r="E740" s="492"/>
      <c r="F740" s="492"/>
      <c r="G740" s="495"/>
      <c r="H740" s="492"/>
      <c r="I740" s="492"/>
      <c r="J740" s="492"/>
      <c r="K740" s="495"/>
      <c r="L740" s="492"/>
      <c r="M740" s="492"/>
      <c r="N740" s="539" t="s">
        <v>14</v>
      </c>
      <c r="O740" s="495"/>
      <c r="P740" s="492"/>
      <c r="Q740" s="492"/>
      <c r="R740" s="492"/>
      <c r="S740" s="495"/>
      <c r="T740" s="492"/>
      <c r="U740" s="492"/>
      <c r="V740" s="417"/>
      <c r="X740" s="411"/>
      <c r="Y740" s="411"/>
      <c r="Z740" s="417"/>
      <c r="AA740" s="411" t="s">
        <v>14</v>
      </c>
      <c r="AI740" s="409"/>
      <c r="AJ740" s="409"/>
      <c r="AK740" s="409"/>
      <c r="AL740" s="409"/>
      <c r="AM740" s="409"/>
      <c r="AN740" s="409"/>
      <c r="AO740" s="409"/>
      <c r="AP740" s="409"/>
    </row>
    <row r="741" spans="1:44">
      <c r="A741" s="439" t="s">
        <v>139</v>
      </c>
      <c r="B741" s="452"/>
      <c r="C741" s="480">
        <f>C795+C846</f>
        <v>158323871.89494899</v>
      </c>
      <c r="D741" s="185">
        <f>'[7]Rate Design Work eff 9-15-17'!D740</f>
        <v>7.0350000000000001</v>
      </c>
      <c r="E741" s="492" t="s">
        <v>15</v>
      </c>
      <c r="F741" s="492">
        <f>F795+F846</f>
        <v>11138085</v>
      </c>
      <c r="G741" s="185">
        <f>'[7]Rate Design Work eff 9-15-17'!G740</f>
        <v>7.2030000000000003</v>
      </c>
      <c r="H741" s="492" t="s">
        <v>15</v>
      </c>
      <c r="I741" s="492">
        <f>I795+I846</f>
        <v>11404068</v>
      </c>
      <c r="J741" s="492"/>
      <c r="K741" s="185" t="e">
        <f>'[7]Rate Design Work eff 10-14-16'!K740</f>
        <v>#REF!</v>
      </c>
      <c r="L741" s="539" t="s">
        <v>14</v>
      </c>
      <c r="M741" s="492" t="e">
        <f>'[7]Rate Design Work eff 10-14-16'!M740</f>
        <v>#REF!</v>
      </c>
      <c r="N741" s="492"/>
      <c r="O741" s="185" t="e">
        <f>'[7]Rate Design Work eff 10-14-16'!O740</f>
        <v>#DIV/0!</v>
      </c>
      <c r="P741" s="492" t="s">
        <v>15</v>
      </c>
      <c r="Q741" s="492" t="e">
        <f>'[7]Rate Design Work eff 10-14-16'!Q740</f>
        <v>#DIV/0!</v>
      </c>
      <c r="R741" s="492"/>
      <c r="S741" s="185" t="e">
        <f>'[7]Rate Design Work eff 10-14-16'!S740</f>
        <v>#DIV/0!</v>
      </c>
      <c r="T741" s="492" t="s">
        <v>15</v>
      </c>
      <c r="U741" s="492" t="e">
        <f>'[7]Rate Design Work eff 10-14-16'!U740</f>
        <v>#DIV/0!</v>
      </c>
      <c r="V741" s="540"/>
      <c r="X741" s="41">
        <f>((G741+G743)-D741)/D741</f>
        <v>2.3880597014925394E-2</v>
      </c>
      <c r="Y741" s="41"/>
      <c r="Z741" s="417"/>
      <c r="AI741" s="409"/>
      <c r="AJ741" s="409"/>
      <c r="AK741" s="409"/>
      <c r="AL741" s="409"/>
      <c r="AM741" s="409"/>
      <c r="AN741" s="409"/>
      <c r="AO741" s="409"/>
      <c r="AP741" s="409"/>
    </row>
    <row r="742" spans="1:44">
      <c r="A742" s="482" t="s">
        <v>65</v>
      </c>
      <c r="B742" s="452"/>
      <c r="C742" s="480">
        <f>C796+C847</f>
        <v>60236</v>
      </c>
      <c r="D742" s="186">
        <f>'[7]Rate Design Work eff 9-15-17'!D741</f>
        <v>57</v>
      </c>
      <c r="E742" s="482" t="s">
        <v>15</v>
      </c>
      <c r="F742" s="492">
        <f>F796+F847</f>
        <v>34334</v>
      </c>
      <c r="G742" s="186">
        <f>'[7]Rate Design Work eff 9-15-17'!G741</f>
        <v>58</v>
      </c>
      <c r="H742" s="482" t="s">
        <v>15</v>
      </c>
      <c r="I742" s="492">
        <f>I796+I847</f>
        <v>34937</v>
      </c>
      <c r="J742" s="492"/>
      <c r="K742" s="186" t="str">
        <f>'[7]Rate Design Work eff 10-14-16'!K741</f>
        <v xml:space="preserve"> </v>
      </c>
      <c r="L742" s="541" t="s">
        <v>14</v>
      </c>
      <c r="M742" s="492">
        <f>'[7]Rate Design Work eff 10-14-16'!M741</f>
        <v>0</v>
      </c>
      <c r="N742" s="492"/>
      <c r="O742" s="186" t="e">
        <f>'[7]Rate Design Work eff 10-14-16'!O741</f>
        <v>#DIV/0!</v>
      </c>
      <c r="P742" s="482" t="s">
        <v>15</v>
      </c>
      <c r="Q742" s="492" t="e">
        <f>'[7]Rate Design Work eff 10-14-16'!Q741</f>
        <v>#DIV/0!</v>
      </c>
      <c r="R742" s="492"/>
      <c r="S742" s="186" t="e">
        <f>'[7]Rate Design Work eff 10-14-16'!S741</f>
        <v>#DIV/0!</v>
      </c>
      <c r="T742" s="482" t="s">
        <v>15</v>
      </c>
      <c r="U742" s="492" t="e">
        <f>'[7]Rate Design Work eff 10-14-16'!U741</f>
        <v>#DIV/0!</v>
      </c>
      <c r="X742" s="41">
        <f>(G742-D742)/D742</f>
        <v>1.7543859649122806E-2</v>
      </c>
      <c r="Y742" s="41"/>
      <c r="Z742" s="417"/>
      <c r="AI742" s="409"/>
      <c r="AJ742" s="409"/>
      <c r="AK742" s="409"/>
      <c r="AL742" s="409"/>
      <c r="AM742" s="409"/>
      <c r="AN742" s="409"/>
      <c r="AO742" s="409"/>
      <c r="AP742" s="409"/>
    </row>
    <row r="743" spans="1:44" s="26" customFormat="1" hidden="1">
      <c r="A743" s="25" t="s">
        <v>140</v>
      </c>
      <c r="C743" s="113">
        <f>C741</f>
        <v>158323871.89494899</v>
      </c>
      <c r="D743" s="24">
        <f>'[7]Rate Design Work eff 9-15-17'!D742</f>
        <v>0</v>
      </c>
      <c r="E743" s="28"/>
      <c r="F743" s="29"/>
      <c r="G743" s="30">
        <f>'[7]Rate Design Work eff 9-15-17'!G742</f>
        <v>0</v>
      </c>
      <c r="H743" s="114" t="s">
        <v>15</v>
      </c>
      <c r="I743" s="153" t="e">
        <f>#REF!+I848</f>
        <v>#REF!</v>
      </c>
      <c r="J743" s="153"/>
      <c r="K743" s="30" t="str">
        <f>'[7]Rate Design Work eff 10-14-16'!K742</f>
        <v xml:space="preserve"> </v>
      </c>
      <c r="L743" s="114" t="s">
        <v>14</v>
      </c>
      <c r="M743" s="492">
        <f>'[7]Rate Design Work eff 10-14-16'!M742</f>
        <v>0</v>
      </c>
      <c r="N743" s="153"/>
      <c r="O743" s="30" t="str">
        <f>'[7]Rate Design Work eff 10-14-16'!O742</f>
        <v xml:space="preserve"> </v>
      </c>
      <c r="P743" s="114" t="s">
        <v>14</v>
      </c>
      <c r="Q743" s="153" t="e">
        <f>#REF!+Q848</f>
        <v>#REF!</v>
      </c>
      <c r="R743" s="153"/>
      <c r="S743" s="30">
        <f>'[7]Rate Design Work eff 10-14-16'!S742</f>
        <v>0</v>
      </c>
      <c r="T743" s="114" t="s">
        <v>15</v>
      </c>
      <c r="U743" s="492">
        <f>'[7]Rate Design Work eff 10-14-16'!U742</f>
        <v>0</v>
      </c>
      <c r="V743" s="32">
        <f>'[7]NPC Spread'!I33</f>
        <v>4820591.7626756122</v>
      </c>
      <c r="W743" s="22" t="s">
        <v>16</v>
      </c>
      <c r="Z743" s="33"/>
      <c r="AA743" s="33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R743" s="32"/>
    </row>
    <row r="744" spans="1:44" s="26" customFormat="1" hidden="1">
      <c r="A744" s="76" t="s">
        <v>141</v>
      </c>
      <c r="B744" s="77"/>
      <c r="C744" s="115"/>
      <c r="D744" s="187">
        <f>'[7]Rate Design Work eff 9-15-17'!D743</f>
        <v>7.0350000000000001</v>
      </c>
      <c r="E744" s="116" t="s">
        <v>15</v>
      </c>
      <c r="F744" s="81"/>
      <c r="G744" s="82">
        <f>G741+G743</f>
        <v>7.2030000000000003</v>
      </c>
      <c r="H744" s="116" t="s">
        <v>15</v>
      </c>
      <c r="I744" s="168"/>
      <c r="J744" s="168"/>
      <c r="K744" s="82" t="e">
        <f>K741+K743</f>
        <v>#REF!</v>
      </c>
      <c r="L744" s="116" t="s">
        <v>15</v>
      </c>
      <c r="M744" s="168"/>
      <c r="N744" s="168"/>
      <c r="O744" s="82" t="e">
        <f>O741+O743</f>
        <v>#DIV/0!</v>
      </c>
      <c r="P744" s="116" t="s">
        <v>15</v>
      </c>
      <c r="Q744" s="168"/>
      <c r="R744" s="168"/>
      <c r="S744" s="82" t="e">
        <f>S741+S743</f>
        <v>#DIV/0!</v>
      </c>
      <c r="T744" s="116" t="s">
        <v>15</v>
      </c>
      <c r="U744" s="168"/>
      <c r="V744" s="32"/>
      <c r="W744" s="22"/>
      <c r="X744" s="41">
        <f>(G744-D744)/D744</f>
        <v>2.3880597014925394E-2</v>
      </c>
      <c r="Z744" s="33"/>
      <c r="AA744" s="33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R744" s="32"/>
    </row>
    <row r="745" spans="1:44">
      <c r="A745" s="514" t="s">
        <v>72</v>
      </c>
      <c r="B745" s="452"/>
      <c r="C745" s="480"/>
      <c r="D745" s="490">
        <f>'[7]Rate Design Work eff 9-15-17'!D744</f>
        <v>-0.01</v>
      </c>
      <c r="E745" s="452"/>
      <c r="F745" s="492"/>
      <c r="G745" s="490">
        <v>-0.01</v>
      </c>
      <c r="H745" s="452"/>
      <c r="I745" s="492"/>
      <c r="J745" s="492"/>
      <c r="K745" s="490">
        <v>-0.01</v>
      </c>
      <c r="L745" s="452"/>
      <c r="M745" s="492"/>
      <c r="N745" s="492"/>
      <c r="O745" s="490">
        <v>-0.01</v>
      </c>
      <c r="P745" s="452"/>
      <c r="Q745" s="492"/>
      <c r="R745" s="492"/>
      <c r="S745" s="490">
        <v>-0.01</v>
      </c>
      <c r="T745" s="452"/>
      <c r="U745" s="492"/>
      <c r="AI745" s="409"/>
      <c r="AJ745" s="409"/>
      <c r="AK745" s="409"/>
      <c r="AL745" s="409"/>
      <c r="AM745" s="409"/>
      <c r="AN745" s="409"/>
      <c r="AO745" s="409"/>
      <c r="AP745" s="409"/>
    </row>
    <row r="746" spans="1:44">
      <c r="A746" s="439" t="s">
        <v>56</v>
      </c>
      <c r="B746" s="452"/>
      <c r="C746" s="480">
        <f>C798+C850</f>
        <v>0</v>
      </c>
      <c r="D746" s="506">
        <f>'[7]Rate Design Work eff 9-15-17'!D745</f>
        <v>0</v>
      </c>
      <c r="E746" s="510"/>
      <c r="F746" s="492">
        <f>F798+F850</f>
        <v>0</v>
      </c>
      <c r="G746" s="506">
        <f>G721</f>
        <v>0</v>
      </c>
      <c r="H746" s="510"/>
      <c r="I746" s="492">
        <f>I798+I850</f>
        <v>0</v>
      </c>
      <c r="J746" s="492"/>
      <c r="K746" s="506">
        <f>K721</f>
        <v>0</v>
      </c>
      <c r="L746" s="510"/>
      <c r="M746" s="492">
        <f>'[7]Rate Design Work eff 10-14-16'!M745</f>
        <v>0</v>
      </c>
      <c r="N746" s="492"/>
      <c r="O746" s="506" t="str">
        <f>O721</f>
        <v xml:space="preserve"> </v>
      </c>
      <c r="P746" s="510"/>
      <c r="Q746" s="492">
        <f>'[7]Rate Design Work eff 10-14-16'!Q745</f>
        <v>0</v>
      </c>
      <c r="R746" s="492"/>
      <c r="S746" s="506" t="str">
        <f>S721</f>
        <v xml:space="preserve"> </v>
      </c>
      <c r="T746" s="510"/>
      <c r="U746" s="492">
        <f>'[7]Rate Design Work eff 10-14-16'!U745</f>
        <v>0</v>
      </c>
      <c r="AI746" s="409"/>
      <c r="AJ746" s="409"/>
      <c r="AK746" s="409"/>
      <c r="AL746" s="409"/>
      <c r="AM746" s="409"/>
      <c r="AN746" s="409"/>
      <c r="AO746" s="409"/>
      <c r="AP746" s="409"/>
    </row>
    <row r="747" spans="1:44">
      <c r="A747" s="439" t="s">
        <v>57</v>
      </c>
      <c r="B747" s="452"/>
      <c r="C747" s="480"/>
      <c r="D747" s="506"/>
      <c r="E747" s="510"/>
      <c r="F747" s="492"/>
      <c r="G747" s="506"/>
      <c r="H747" s="510"/>
      <c r="I747" s="492"/>
      <c r="J747" s="492"/>
      <c r="K747" s="506"/>
      <c r="L747" s="510"/>
      <c r="M747" s="492"/>
      <c r="N747" s="492"/>
      <c r="O747" s="506"/>
      <c r="P747" s="510"/>
      <c r="Q747" s="492"/>
      <c r="R747" s="492"/>
      <c r="S747" s="506"/>
      <c r="T747" s="510"/>
      <c r="U747" s="492"/>
      <c r="AI747" s="409"/>
      <c r="AJ747" s="409"/>
      <c r="AK747" s="409"/>
      <c r="AL747" s="409"/>
      <c r="AM747" s="409"/>
      <c r="AN747" s="409"/>
      <c r="AO747" s="409"/>
      <c r="AP747" s="409"/>
    </row>
    <row r="748" spans="1:44">
      <c r="A748" s="439" t="s">
        <v>127</v>
      </c>
      <c r="B748" s="452"/>
      <c r="C748" s="480">
        <f>C800+C852</f>
        <v>1.0000071591230999</v>
      </c>
      <c r="D748" s="506">
        <f>'[7]Rate Design Work eff 9-15-17'!D747</f>
        <v>0</v>
      </c>
      <c r="E748" s="510"/>
      <c r="F748" s="492">
        <f>F800+F852</f>
        <v>0</v>
      </c>
      <c r="G748" s="506">
        <f>G723</f>
        <v>0</v>
      </c>
      <c r="H748" s="510"/>
      <c r="I748" s="492">
        <f>I800+I852</f>
        <v>0</v>
      </c>
      <c r="J748" s="492"/>
      <c r="K748" s="506">
        <f>K723</f>
        <v>0</v>
      </c>
      <c r="L748" s="510"/>
      <c r="M748" s="492">
        <f>'[7]Rate Design Work eff 10-14-16'!M747</f>
        <v>0</v>
      </c>
      <c r="N748" s="492"/>
      <c r="O748" s="506" t="str">
        <f>O723</f>
        <v xml:space="preserve"> </v>
      </c>
      <c r="P748" s="510"/>
      <c r="Q748" s="492">
        <f>'[7]Rate Design Work eff 10-14-16'!Q747</f>
        <v>0</v>
      </c>
      <c r="R748" s="492"/>
      <c r="S748" s="506" t="str">
        <f>S723</f>
        <v xml:space="preserve"> </v>
      </c>
      <c r="T748" s="510"/>
      <c r="U748" s="492">
        <f>'[7]Rate Design Work eff 10-14-16'!U747</f>
        <v>0</v>
      </c>
      <c r="AI748" s="409"/>
      <c r="AJ748" s="409"/>
      <c r="AK748" s="409"/>
      <c r="AL748" s="409"/>
      <c r="AM748" s="409"/>
      <c r="AN748" s="409"/>
      <c r="AO748" s="409"/>
      <c r="AP748" s="409"/>
    </row>
    <row r="749" spans="1:44">
      <c r="A749" s="439" t="s">
        <v>128</v>
      </c>
      <c r="B749" s="452"/>
      <c r="C749" s="480">
        <f>C801+C853</f>
        <v>0</v>
      </c>
      <c r="D749" s="506">
        <f>'[7]Rate Design Work eff 9-15-17'!D748</f>
        <v>370</v>
      </c>
      <c r="E749" s="510"/>
      <c r="F749" s="492">
        <f>F801+F853</f>
        <v>0</v>
      </c>
      <c r="G749" s="506">
        <f>G724</f>
        <v>379</v>
      </c>
      <c r="H749" s="510"/>
      <c r="I749" s="492">
        <f>I801+I853</f>
        <v>0</v>
      </c>
      <c r="J749" s="492"/>
      <c r="K749" s="506">
        <f>K724</f>
        <v>370</v>
      </c>
      <c r="L749" s="510"/>
      <c r="M749" s="492">
        <f>'[7]Rate Design Work eff 10-14-16'!M748</f>
        <v>0</v>
      </c>
      <c r="N749" s="492"/>
      <c r="O749" s="506" t="str">
        <f>O724</f>
        <v xml:space="preserve"> </v>
      </c>
      <c r="P749" s="510"/>
      <c r="Q749" s="492">
        <f>'[7]Rate Design Work eff 10-14-16'!Q748</f>
        <v>0</v>
      </c>
      <c r="R749" s="492"/>
      <c r="S749" s="506" t="str">
        <f>S724</f>
        <v xml:space="preserve"> </v>
      </c>
      <c r="T749" s="510"/>
      <c r="U749" s="492">
        <f>'[7]Rate Design Work eff 10-14-16'!U748</f>
        <v>0</v>
      </c>
      <c r="AI749" s="409"/>
      <c r="AJ749" s="409"/>
      <c r="AK749" s="409"/>
      <c r="AL749" s="409"/>
      <c r="AM749" s="409"/>
      <c r="AN749" s="409"/>
      <c r="AO749" s="409"/>
      <c r="AP749" s="409"/>
    </row>
    <row r="750" spans="1:44">
      <c r="A750" s="439" t="s">
        <v>129</v>
      </c>
      <c r="B750" s="452"/>
      <c r="C750" s="480">
        <f>C802+C854</f>
        <v>0</v>
      </c>
      <c r="D750" s="506">
        <f>'[7]Rate Design Work eff 9-15-17'!D749</f>
        <v>1504</v>
      </c>
      <c r="E750" s="510"/>
      <c r="F750" s="492">
        <f>F802+F854</f>
        <v>0</v>
      </c>
      <c r="G750" s="506">
        <f>G725</f>
        <v>1539</v>
      </c>
      <c r="H750" s="510"/>
      <c r="I750" s="492">
        <f>I802+I854</f>
        <v>0</v>
      </c>
      <c r="J750" s="492"/>
      <c r="K750" s="506">
        <f>K725</f>
        <v>1504</v>
      </c>
      <c r="L750" s="510"/>
      <c r="M750" s="492">
        <f>'[7]Rate Design Work eff 10-14-16'!M749</f>
        <v>0</v>
      </c>
      <c r="N750" s="492"/>
      <c r="O750" s="506" t="str">
        <f>O725</f>
        <v xml:space="preserve"> </v>
      </c>
      <c r="P750" s="510"/>
      <c r="Q750" s="492">
        <f>'[7]Rate Design Work eff 10-14-16'!Q749</f>
        <v>0</v>
      </c>
      <c r="R750" s="492"/>
      <c r="S750" s="506" t="str">
        <f>S725</f>
        <v xml:space="preserve"> </v>
      </c>
      <c r="T750" s="510"/>
      <c r="U750" s="492">
        <f>'[7]Rate Design Work eff 10-14-16'!U749</f>
        <v>0</v>
      </c>
      <c r="AI750" s="409"/>
      <c r="AJ750" s="409"/>
      <c r="AK750" s="409"/>
      <c r="AL750" s="409"/>
      <c r="AM750" s="409"/>
      <c r="AN750" s="409"/>
      <c r="AO750" s="409"/>
      <c r="AP750" s="409"/>
    </row>
    <row r="751" spans="1:44">
      <c r="A751" s="439" t="s">
        <v>56</v>
      </c>
      <c r="B751" s="452"/>
      <c r="C751" s="480">
        <f>C803+C855</f>
        <v>0</v>
      </c>
      <c r="D751" s="506">
        <f>'[7]Rate Design Work eff 9-15-17'!D750</f>
        <v>26.02</v>
      </c>
      <c r="E751" s="510"/>
      <c r="F751" s="492">
        <f>F803+F855</f>
        <v>0</v>
      </c>
      <c r="G751" s="506">
        <f>G730</f>
        <v>26.63</v>
      </c>
      <c r="H751" s="510"/>
      <c r="I751" s="492">
        <f>I803+I855</f>
        <v>0</v>
      </c>
      <c r="J751" s="492"/>
      <c r="K751" s="506">
        <f>K730</f>
        <v>26.02</v>
      </c>
      <c r="L751" s="510"/>
      <c r="M751" s="492">
        <f>'[7]Rate Design Work eff 10-14-16'!M750</f>
        <v>0</v>
      </c>
      <c r="N751" s="492"/>
      <c r="O751" s="506" t="str">
        <f>O730</f>
        <v xml:space="preserve"> </v>
      </c>
      <c r="P751" s="510"/>
      <c r="Q751" s="492">
        <f>'[7]Rate Design Work eff 10-14-16'!Q750</f>
        <v>0</v>
      </c>
      <c r="R751" s="492"/>
      <c r="S751" s="506" t="str">
        <f>S730</f>
        <v xml:space="preserve"> </v>
      </c>
      <c r="T751" s="510"/>
      <c r="U751" s="492">
        <f>'[7]Rate Design Work eff 10-14-16'!U750</f>
        <v>0</v>
      </c>
      <c r="AI751" s="409"/>
      <c r="AJ751" s="409"/>
      <c r="AK751" s="409"/>
      <c r="AL751" s="409"/>
      <c r="AM751" s="409"/>
      <c r="AN751" s="409"/>
      <c r="AO751" s="409"/>
      <c r="AP751" s="409"/>
    </row>
    <row r="752" spans="1:44">
      <c r="A752" s="439" t="s">
        <v>57</v>
      </c>
      <c r="B752" s="452"/>
      <c r="C752" s="480"/>
      <c r="D752" s="506"/>
      <c r="E752" s="510"/>
      <c r="F752" s="492"/>
      <c r="G752" s="506"/>
      <c r="H752" s="510"/>
      <c r="I752" s="492"/>
      <c r="J752" s="492"/>
      <c r="K752" s="506"/>
      <c r="L752" s="510"/>
      <c r="M752" s="492"/>
      <c r="N752" s="492"/>
      <c r="O752" s="506"/>
      <c r="P752" s="510"/>
      <c r="Q752" s="492"/>
      <c r="R752" s="492"/>
      <c r="S752" s="506"/>
      <c r="T752" s="510"/>
      <c r="U752" s="492"/>
      <c r="AI752" s="409"/>
      <c r="AJ752" s="409"/>
      <c r="AK752" s="409"/>
      <c r="AL752" s="409"/>
      <c r="AM752" s="409"/>
      <c r="AN752" s="409"/>
      <c r="AO752" s="409"/>
      <c r="AP752" s="409"/>
    </row>
    <row r="753" spans="1:44">
      <c r="A753" s="439" t="s">
        <v>127</v>
      </c>
      <c r="B753" s="452"/>
      <c r="C753" s="480">
        <f>C805+C857</f>
        <v>38.0002720466778</v>
      </c>
      <c r="D753" s="506">
        <f>'[7]Rate Design Work eff 9-15-17'!D752</f>
        <v>26.02</v>
      </c>
      <c r="E753" s="510"/>
      <c r="F753" s="492">
        <f>F805+F857</f>
        <v>-10</v>
      </c>
      <c r="G753" s="506">
        <f>G732</f>
        <v>26.63</v>
      </c>
      <c r="H753" s="510"/>
      <c r="I753" s="492">
        <f>I805+I857</f>
        <v>-10</v>
      </c>
      <c r="J753" s="492"/>
      <c r="K753" s="506">
        <f>K732</f>
        <v>26.02</v>
      </c>
      <c r="L753" s="510"/>
      <c r="M753" s="492">
        <f>'[7]Rate Design Work eff 10-14-16'!M752</f>
        <v>-10</v>
      </c>
      <c r="N753" s="492"/>
      <c r="O753" s="506" t="str">
        <f>O732</f>
        <v xml:space="preserve"> </v>
      </c>
      <c r="P753" s="510"/>
      <c r="Q753" s="492">
        <f>'[7]Rate Design Work eff 10-14-16'!Q752</f>
        <v>0</v>
      </c>
      <c r="R753" s="492"/>
      <c r="S753" s="506" t="str">
        <f>S732</f>
        <v xml:space="preserve"> </v>
      </c>
      <c r="T753" s="510"/>
      <c r="U753" s="492">
        <f>'[7]Rate Design Work eff 10-14-16'!U752</f>
        <v>0</v>
      </c>
      <c r="AI753" s="409"/>
      <c r="AJ753" s="409"/>
      <c r="AK753" s="409"/>
      <c r="AL753" s="409"/>
      <c r="AM753" s="409"/>
      <c r="AN753" s="409"/>
      <c r="AO753" s="409"/>
      <c r="AP753" s="409"/>
    </row>
    <row r="754" spans="1:44">
      <c r="A754" s="439" t="s">
        <v>128</v>
      </c>
      <c r="B754" s="452"/>
      <c r="C754" s="480">
        <f>C806+C858</f>
        <v>0</v>
      </c>
      <c r="D754" s="506">
        <f>'[7]Rate Design Work eff 9-15-17'!D753</f>
        <v>18.101388370764003</v>
      </c>
      <c r="E754" s="510"/>
      <c r="F754" s="492">
        <f>F806+F858</f>
        <v>0</v>
      </c>
      <c r="G754" s="506">
        <f>G733</f>
        <v>18.526286850528336</v>
      </c>
      <c r="H754" s="510"/>
      <c r="I754" s="492">
        <f>I806+I858</f>
        <v>0</v>
      </c>
      <c r="J754" s="492"/>
      <c r="K754" s="506">
        <f>K733</f>
        <v>18.101388370764003</v>
      </c>
      <c r="L754" s="510"/>
      <c r="M754" s="492">
        <f>'[7]Rate Design Work eff 10-14-16'!M753</f>
        <v>0</v>
      </c>
      <c r="N754" s="492"/>
      <c r="O754" s="506" t="str">
        <f>O733</f>
        <v xml:space="preserve"> </v>
      </c>
      <c r="P754" s="510"/>
      <c r="Q754" s="492">
        <f>'[7]Rate Design Work eff 10-14-16'!Q753</f>
        <v>0</v>
      </c>
      <c r="R754" s="492"/>
      <c r="S754" s="506" t="str">
        <f>S733</f>
        <v xml:space="preserve"> </v>
      </c>
      <c r="T754" s="510"/>
      <c r="U754" s="492">
        <f>'[7]Rate Design Work eff 10-14-16'!U753</f>
        <v>0</v>
      </c>
      <c r="AI754" s="409"/>
      <c r="AJ754" s="409"/>
      <c r="AK754" s="409"/>
      <c r="AL754" s="409"/>
      <c r="AM754" s="409"/>
      <c r="AN754" s="409"/>
      <c r="AO754" s="409"/>
      <c r="AP754" s="409"/>
    </row>
    <row r="755" spans="1:44">
      <c r="A755" s="439" t="s">
        <v>129</v>
      </c>
      <c r="B755" s="452"/>
      <c r="C755" s="480">
        <f>C807+C859</f>
        <v>0</v>
      </c>
      <c r="D755" s="506">
        <f>'[7]Rate Design Work eff 9-15-17'!D754</f>
        <v>14.155824964645021</v>
      </c>
      <c r="E755" s="510"/>
      <c r="F755" s="492">
        <f>F807+F859</f>
        <v>0</v>
      </c>
      <c r="G755" s="506">
        <f>G734</f>
        <v>14.48810823397713</v>
      </c>
      <c r="H755" s="510"/>
      <c r="I755" s="492">
        <f>I807+I859</f>
        <v>0</v>
      </c>
      <c r="J755" s="492"/>
      <c r="K755" s="506">
        <f>K734</f>
        <v>14.155824964645021</v>
      </c>
      <c r="L755" s="510"/>
      <c r="M755" s="492">
        <f>'[7]Rate Design Work eff 10-14-16'!M754</f>
        <v>0</v>
      </c>
      <c r="N755" s="492"/>
      <c r="O755" s="506" t="str">
        <f>O734</f>
        <v xml:space="preserve"> </v>
      </c>
      <c r="P755" s="510"/>
      <c r="Q755" s="492">
        <f>'[7]Rate Design Work eff 10-14-16'!Q754</f>
        <v>0</v>
      </c>
      <c r="R755" s="492"/>
      <c r="S755" s="506" t="str">
        <f>S734</f>
        <v xml:space="preserve"> </v>
      </c>
      <c r="T755" s="510"/>
      <c r="U755" s="492">
        <f>'[7]Rate Design Work eff 10-14-16'!U754</f>
        <v>0</v>
      </c>
      <c r="AI755" s="409"/>
      <c r="AJ755" s="409"/>
      <c r="AK755" s="409"/>
      <c r="AL755" s="409"/>
      <c r="AM755" s="409"/>
      <c r="AN755" s="409"/>
      <c r="AO755" s="409"/>
      <c r="AP755" s="409"/>
    </row>
    <row r="756" spans="1:44">
      <c r="A756" s="439" t="s">
        <v>142</v>
      </c>
      <c r="B756" s="452"/>
      <c r="C756" s="480">
        <f>C808+C860</f>
        <v>0</v>
      </c>
      <c r="D756" s="509">
        <f>'[7]Rate Design Work eff 9-15-17'!D755</f>
        <v>78.06</v>
      </c>
      <c r="E756" s="510"/>
      <c r="F756" s="492">
        <f>F808+F860</f>
        <v>0</v>
      </c>
      <c r="G756" s="509">
        <f>G735</f>
        <v>79.89</v>
      </c>
      <c r="H756" s="510"/>
      <c r="I756" s="492">
        <f>I808+I860</f>
        <v>0</v>
      </c>
      <c r="J756" s="492"/>
      <c r="K756" s="509">
        <f>K735</f>
        <v>78.06</v>
      </c>
      <c r="L756" s="510"/>
      <c r="M756" s="492">
        <f>'[7]Rate Design Work eff 10-14-16'!M755</f>
        <v>0</v>
      </c>
      <c r="N756" s="492"/>
      <c r="O756" s="509" t="str">
        <f>O735</f>
        <v xml:space="preserve"> </v>
      </c>
      <c r="P756" s="510"/>
      <c r="Q756" s="492">
        <f>'[7]Rate Design Work eff 10-14-16'!Q755</f>
        <v>0</v>
      </c>
      <c r="R756" s="492"/>
      <c r="S756" s="509" t="str">
        <f>S735</f>
        <v xml:space="preserve"> </v>
      </c>
      <c r="T756" s="510"/>
      <c r="U756" s="492">
        <f>'[7]Rate Design Work eff 10-14-16'!U755</f>
        <v>0</v>
      </c>
      <c r="AI756" s="409"/>
      <c r="AJ756" s="409"/>
      <c r="AK756" s="409"/>
      <c r="AL756" s="409"/>
      <c r="AM756" s="409"/>
      <c r="AN756" s="409"/>
      <c r="AO756" s="409"/>
      <c r="AP756" s="409"/>
    </row>
    <row r="757" spans="1:44">
      <c r="A757" s="439" t="s">
        <v>143</v>
      </c>
      <c r="B757" s="452"/>
      <c r="C757" s="480">
        <f>C809+C861</f>
        <v>0</v>
      </c>
      <c r="D757" s="509">
        <f>'[7]Rate Design Work eff 9-15-17'!D756</f>
        <v>156.12</v>
      </c>
      <c r="E757" s="510"/>
      <c r="F757" s="492">
        <f>F809+F861</f>
        <v>0</v>
      </c>
      <c r="G757" s="509">
        <f>G736</f>
        <v>159.78</v>
      </c>
      <c r="H757" s="510"/>
      <c r="I757" s="492">
        <f>I809+I861</f>
        <v>0</v>
      </c>
      <c r="J757" s="492"/>
      <c r="K757" s="509">
        <f>K736</f>
        <v>156.12</v>
      </c>
      <c r="L757" s="510"/>
      <c r="M757" s="492">
        <f>'[7]Rate Design Work eff 10-14-16'!M756</f>
        <v>0</v>
      </c>
      <c r="N757" s="492"/>
      <c r="O757" s="509" t="str">
        <f>O736</f>
        <v xml:space="preserve"> </v>
      </c>
      <c r="P757" s="510"/>
      <c r="Q757" s="492">
        <f>'[7]Rate Design Work eff 10-14-16'!Q756</f>
        <v>0</v>
      </c>
      <c r="R757" s="492"/>
      <c r="S757" s="509" t="str">
        <f>S736</f>
        <v xml:space="preserve"> </v>
      </c>
      <c r="T757" s="510"/>
      <c r="U757" s="492">
        <f>'[7]Rate Design Work eff 10-14-16'!U756</f>
        <v>0</v>
      </c>
      <c r="AI757" s="409"/>
      <c r="AJ757" s="409"/>
      <c r="AK757" s="409"/>
      <c r="AL757" s="409"/>
      <c r="AM757" s="409"/>
      <c r="AN757" s="409"/>
      <c r="AO757" s="409"/>
      <c r="AP757" s="409"/>
    </row>
    <row r="758" spans="1:44">
      <c r="A758" s="439" t="s">
        <v>137</v>
      </c>
      <c r="B758" s="452"/>
      <c r="C758" s="480"/>
      <c r="D758" s="495"/>
      <c r="E758" s="510"/>
      <c r="F758" s="492"/>
      <c r="G758" s="495"/>
      <c r="H758" s="510"/>
      <c r="I758" s="492"/>
      <c r="J758" s="492"/>
      <c r="K758" s="495"/>
      <c r="L758" s="510"/>
      <c r="M758" s="492"/>
      <c r="N758" s="492"/>
      <c r="O758" s="495"/>
      <c r="P758" s="510"/>
      <c r="Q758" s="492"/>
      <c r="R758" s="492"/>
      <c r="S758" s="495"/>
      <c r="T758" s="510"/>
      <c r="U758" s="492"/>
      <c r="AI758" s="409"/>
      <c r="AJ758" s="409"/>
      <c r="AK758" s="409"/>
      <c r="AL758" s="409"/>
      <c r="AM758" s="409"/>
      <c r="AN758" s="409"/>
      <c r="AO758" s="409"/>
      <c r="AP758" s="409"/>
    </row>
    <row r="759" spans="1:44">
      <c r="A759" s="439" t="s">
        <v>133</v>
      </c>
      <c r="B759" s="452"/>
      <c r="C759" s="480">
        <f>C811+C863</f>
        <v>0</v>
      </c>
      <c r="D759" s="509">
        <f>'[7]Rate Design Work eff 9-15-17'!D758</f>
        <v>-26.02</v>
      </c>
      <c r="E759" s="510"/>
      <c r="F759" s="492">
        <f>F811+F863</f>
        <v>0</v>
      </c>
      <c r="G759" s="509">
        <f>G738</f>
        <v>-26.63</v>
      </c>
      <c r="H759" s="510"/>
      <c r="I759" s="492">
        <f>I811+I863</f>
        <v>0</v>
      </c>
      <c r="J759" s="492"/>
      <c r="K759" s="509">
        <f>K738</f>
        <v>-26.02</v>
      </c>
      <c r="L759" s="510"/>
      <c r="M759" s="492">
        <f>'[7]Rate Design Work eff 10-14-16'!M758</f>
        <v>0</v>
      </c>
      <c r="N759" s="492"/>
      <c r="O759" s="509">
        <f>O738</f>
        <v>0</v>
      </c>
      <c r="P759" s="510"/>
      <c r="Q759" s="492">
        <f>'[7]Rate Design Work eff 10-14-16'!Q758</f>
        <v>0</v>
      </c>
      <c r="R759" s="492"/>
      <c r="S759" s="509">
        <f>S738</f>
        <v>0</v>
      </c>
      <c r="T759" s="510"/>
      <c r="U759" s="492">
        <f>'[7]Rate Design Work eff 10-14-16'!U758</f>
        <v>0</v>
      </c>
      <c r="AI759" s="409"/>
      <c r="AJ759" s="409"/>
      <c r="AK759" s="409"/>
      <c r="AL759" s="409"/>
      <c r="AM759" s="409"/>
      <c r="AN759" s="409"/>
      <c r="AO759" s="409"/>
      <c r="AP759" s="409"/>
    </row>
    <row r="760" spans="1:44">
      <c r="A760" s="439" t="s">
        <v>138</v>
      </c>
      <c r="B760" s="452"/>
      <c r="C760" s="480">
        <f>C812+C864</f>
        <v>0</v>
      </c>
      <c r="D760" s="509">
        <f>'[7]Rate Design Work eff 9-15-17'!D759</f>
        <v>-26.02</v>
      </c>
      <c r="E760" s="510"/>
      <c r="F760" s="492">
        <f>F812+F864</f>
        <v>0</v>
      </c>
      <c r="G760" s="509">
        <f>G739</f>
        <v>-26.63</v>
      </c>
      <c r="H760" s="510"/>
      <c r="I760" s="492">
        <f>I812+I864</f>
        <v>0</v>
      </c>
      <c r="J760" s="492"/>
      <c r="K760" s="509">
        <f>K739</f>
        <v>-26.02</v>
      </c>
      <c r="L760" s="510"/>
      <c r="M760" s="492">
        <f>'[7]Rate Design Work eff 10-14-16'!M759</f>
        <v>0</v>
      </c>
      <c r="N760" s="492"/>
      <c r="O760" s="509">
        <f>O739</f>
        <v>0</v>
      </c>
      <c r="P760" s="510"/>
      <c r="Q760" s="492">
        <f>'[7]Rate Design Work eff 10-14-16'!Q759</f>
        <v>0</v>
      </c>
      <c r="R760" s="492"/>
      <c r="S760" s="509">
        <f>S739</f>
        <v>0</v>
      </c>
      <c r="T760" s="510"/>
      <c r="U760" s="492">
        <f>'[7]Rate Design Work eff 10-14-16'!U759</f>
        <v>0</v>
      </c>
      <c r="AI760" s="409"/>
      <c r="AJ760" s="409"/>
      <c r="AK760" s="409"/>
      <c r="AL760" s="409"/>
      <c r="AM760" s="409"/>
      <c r="AN760" s="409"/>
      <c r="AO760" s="409"/>
      <c r="AP760" s="409"/>
    </row>
    <row r="761" spans="1:44">
      <c r="A761" s="482" t="s">
        <v>97</v>
      </c>
      <c r="B761" s="452"/>
      <c r="C761" s="480"/>
      <c r="D761" s="506"/>
      <c r="E761" s="492"/>
      <c r="F761" s="492"/>
      <c r="G761" s="506"/>
      <c r="H761" s="492"/>
      <c r="I761" s="492"/>
      <c r="J761" s="492"/>
      <c r="K761" s="506"/>
      <c r="L761" s="492"/>
      <c r="M761" s="492"/>
      <c r="N761" s="492"/>
      <c r="O761" s="506"/>
      <c r="P761" s="492"/>
      <c r="Q761" s="492"/>
      <c r="R761" s="492"/>
      <c r="S761" s="506"/>
      <c r="T761" s="492"/>
      <c r="U761" s="492"/>
      <c r="AI761" s="409"/>
      <c r="AJ761" s="409"/>
      <c r="AK761" s="409"/>
      <c r="AL761" s="409"/>
      <c r="AM761" s="409"/>
      <c r="AN761" s="409"/>
      <c r="AO761" s="409"/>
      <c r="AP761" s="409"/>
    </row>
    <row r="762" spans="1:44">
      <c r="A762" s="439" t="s">
        <v>139</v>
      </c>
      <c r="B762" s="452"/>
      <c r="C762" s="480">
        <f>C814+C866</f>
        <v>10034</v>
      </c>
      <c r="D762" s="542">
        <f>'[7]Rate Design Work eff 9-15-17'!D761</f>
        <v>7.0350000000000001</v>
      </c>
      <c r="E762" s="492" t="s">
        <v>15</v>
      </c>
      <c r="F762" s="492">
        <f>F814+F866</f>
        <v>-7</v>
      </c>
      <c r="G762" s="542">
        <f>G741</f>
        <v>7.2030000000000003</v>
      </c>
      <c r="H762" s="492" t="s">
        <v>15</v>
      </c>
      <c r="I762" s="492">
        <f>I814+I866</f>
        <v>-7</v>
      </c>
      <c r="J762" s="492"/>
      <c r="K762" s="542" t="e">
        <f>K741</f>
        <v>#REF!</v>
      </c>
      <c r="L762" s="539" t="s">
        <v>14</v>
      </c>
      <c r="M762" s="492" t="e">
        <f>'[7]Rate Design Work eff 10-14-16'!M761</f>
        <v>#REF!</v>
      </c>
      <c r="N762" s="492"/>
      <c r="O762" s="542" t="e">
        <f>O741</f>
        <v>#DIV/0!</v>
      </c>
      <c r="P762" s="492" t="s">
        <v>15</v>
      </c>
      <c r="Q762" s="492" t="e">
        <f>'[7]Rate Design Work eff 10-14-16'!Q761</f>
        <v>#DIV/0!</v>
      </c>
      <c r="R762" s="492"/>
      <c r="S762" s="542" t="e">
        <f>S741</f>
        <v>#DIV/0!</v>
      </c>
      <c r="T762" s="492" t="s">
        <v>15</v>
      </c>
      <c r="U762" s="492" t="e">
        <f>'[7]Rate Design Work eff 10-14-16'!U761</f>
        <v>#DIV/0!</v>
      </c>
      <c r="AI762" s="409"/>
      <c r="AJ762" s="409"/>
      <c r="AK762" s="409"/>
      <c r="AL762" s="409"/>
      <c r="AM762" s="409"/>
      <c r="AN762" s="409"/>
      <c r="AO762" s="409"/>
      <c r="AP762" s="409"/>
    </row>
    <row r="763" spans="1:44">
      <c r="A763" s="482" t="s">
        <v>65</v>
      </c>
      <c r="B763" s="452"/>
      <c r="C763" s="480">
        <f>C815+C867</f>
        <v>0</v>
      </c>
      <c r="D763" s="519">
        <f>'[7]Rate Design Work eff 9-15-17'!D762</f>
        <v>57</v>
      </c>
      <c r="E763" s="482" t="s">
        <v>15</v>
      </c>
      <c r="F763" s="492">
        <f>F815+F867</f>
        <v>0</v>
      </c>
      <c r="G763" s="519">
        <f>G742</f>
        <v>58</v>
      </c>
      <c r="H763" s="482" t="s">
        <v>15</v>
      </c>
      <c r="I763" s="492">
        <f>I815+I867</f>
        <v>0</v>
      </c>
      <c r="J763" s="492"/>
      <c r="K763" s="519" t="str">
        <f>K742</f>
        <v xml:space="preserve"> </v>
      </c>
      <c r="L763" s="541" t="s">
        <v>14</v>
      </c>
      <c r="M763" s="492">
        <f>'[7]Rate Design Work eff 10-14-16'!M762</f>
        <v>0</v>
      </c>
      <c r="N763" s="492"/>
      <c r="O763" s="519" t="e">
        <f>O742</f>
        <v>#DIV/0!</v>
      </c>
      <c r="P763" s="482" t="s">
        <v>15</v>
      </c>
      <c r="Q763" s="492" t="e">
        <f>'[7]Rate Design Work eff 10-14-16'!Q762</f>
        <v>#DIV/0!</v>
      </c>
      <c r="R763" s="492"/>
      <c r="S763" s="519" t="e">
        <f>S742</f>
        <v>#DIV/0!</v>
      </c>
      <c r="T763" s="482" t="s">
        <v>15</v>
      </c>
      <c r="U763" s="492" t="e">
        <f>'[7]Rate Design Work eff 10-14-16'!U762</f>
        <v>#DIV/0!</v>
      </c>
      <c r="AI763" s="409"/>
      <c r="AJ763" s="409"/>
      <c r="AK763" s="409"/>
      <c r="AL763" s="409"/>
      <c r="AM763" s="409"/>
      <c r="AN763" s="409"/>
      <c r="AO763" s="409"/>
      <c r="AP763" s="409"/>
    </row>
    <row r="764" spans="1:44">
      <c r="A764" s="482" t="s">
        <v>117</v>
      </c>
      <c r="B764" s="452"/>
      <c r="C764" s="480">
        <f>C816+C868</f>
        <v>12</v>
      </c>
      <c r="D764" s="495">
        <f>'[7]Rate Design Work eff 9-15-17'!D763</f>
        <v>60</v>
      </c>
      <c r="E764" s="452"/>
      <c r="F764" s="492">
        <f>F816+F868</f>
        <v>720</v>
      </c>
      <c r="G764" s="495">
        <f>'[7]Blocking - detail'!I623</f>
        <v>60</v>
      </c>
      <c r="H764" s="452"/>
      <c r="I764" s="492">
        <f>I816+I868</f>
        <v>720</v>
      </c>
      <c r="J764" s="492"/>
      <c r="K764" s="495" t="str">
        <f>'[7]Rate Design Work eff 10-14-16'!K763</f>
        <v xml:space="preserve"> </v>
      </c>
      <c r="L764" s="452"/>
      <c r="M764" s="492">
        <f>'[7]Rate Design Work eff 10-14-16'!M763</f>
        <v>0</v>
      </c>
      <c r="N764" s="492"/>
      <c r="O764" s="495" t="e">
        <f>'[7]Rate Design Work eff 10-14-16'!O763</f>
        <v>#DIV/0!</v>
      </c>
      <c r="P764" s="452"/>
      <c r="Q764" s="492" t="e">
        <f>'[7]Rate Design Work eff 10-14-16'!Q763</f>
        <v>#DIV/0!</v>
      </c>
      <c r="R764" s="492"/>
      <c r="S764" s="495" t="e">
        <f>'[7]Rate Design Work eff 10-14-16'!S763</f>
        <v>#DIV/0!</v>
      </c>
      <c r="T764" s="452"/>
      <c r="U764" s="492" t="e">
        <f>'[7]Rate Design Work eff 10-14-16'!U763</f>
        <v>#DIV/0!</v>
      </c>
      <c r="AI764" s="409"/>
      <c r="AJ764" s="409"/>
      <c r="AK764" s="409"/>
      <c r="AL764" s="409"/>
      <c r="AM764" s="409"/>
      <c r="AN764" s="409"/>
      <c r="AO764" s="409"/>
      <c r="AP764" s="409"/>
    </row>
    <row r="765" spans="1:44">
      <c r="A765" s="482" t="s">
        <v>118</v>
      </c>
      <c r="B765" s="452"/>
      <c r="C765" s="480">
        <f>C817+C869</f>
        <v>456.00326456013363</v>
      </c>
      <c r="D765" s="186">
        <f>'[7]Rate Design Work eff 9-15-17'!D764</f>
        <v>-30</v>
      </c>
      <c r="E765" s="492" t="s">
        <v>15</v>
      </c>
      <c r="F765" s="492">
        <f>F817+F869</f>
        <v>-137</v>
      </c>
      <c r="G765" s="189">
        <f>'[7]Blocking - detail'!I624</f>
        <v>-30</v>
      </c>
      <c r="H765" s="492" t="s">
        <v>15</v>
      </c>
      <c r="I765" s="492">
        <f>I817+I869</f>
        <v>-137</v>
      </c>
      <c r="J765" s="492"/>
      <c r="K765" s="189">
        <f>'[7]Rate Design Work eff 10-14-16'!K764</f>
        <v>-30</v>
      </c>
      <c r="L765" s="492" t="s">
        <v>15</v>
      </c>
      <c r="M765" s="492">
        <f>'[7]Rate Design Work eff 10-14-16'!M764</f>
        <v>-137</v>
      </c>
      <c r="N765" s="492"/>
      <c r="O765" s="189">
        <f>'[7]Blocking - detail'!Q624</f>
        <v>0</v>
      </c>
      <c r="P765" s="539" t="s">
        <v>14</v>
      </c>
      <c r="Q765" s="492">
        <f>'[7]Rate Design Work eff 10-14-16'!Q764</f>
        <v>0</v>
      </c>
      <c r="R765" s="492"/>
      <c r="S765" s="189">
        <f>'[7]Blocking - detail'!U624</f>
        <v>0</v>
      </c>
      <c r="T765" s="539" t="s">
        <v>14</v>
      </c>
      <c r="U765" s="492">
        <f>'[7]Rate Design Work eff 10-14-16'!U764</f>
        <v>0</v>
      </c>
      <c r="AI765" s="409"/>
      <c r="AJ765" s="409"/>
      <c r="AK765" s="409"/>
      <c r="AL765" s="409"/>
      <c r="AM765" s="409"/>
      <c r="AN765" s="409"/>
      <c r="AO765" s="409"/>
      <c r="AP765" s="409"/>
    </row>
    <row r="766" spans="1:44" s="26" customFormat="1" hidden="1">
      <c r="A766" s="25" t="s">
        <v>140</v>
      </c>
      <c r="C766" s="113">
        <f>C762</f>
        <v>10034</v>
      </c>
      <c r="D766" s="24">
        <f>'[7]Rate Design Work eff 9-15-17'!D765</f>
        <v>0</v>
      </c>
      <c r="E766" s="28"/>
      <c r="F766" s="29"/>
      <c r="G766" s="30">
        <f>G743</f>
        <v>0</v>
      </c>
      <c r="H766" s="153" t="s">
        <v>15</v>
      </c>
      <c r="I766" s="153" t="e">
        <f>#REF!+I870</f>
        <v>#REF!</v>
      </c>
      <c r="J766" s="153"/>
      <c r="K766" s="30" t="str">
        <f>K743</f>
        <v xml:space="preserve"> </v>
      </c>
      <c r="L766" s="153" t="s">
        <v>14</v>
      </c>
      <c r="M766" s="492">
        <f>'[7]Rate Design Work eff 10-14-16'!M765</f>
        <v>0</v>
      </c>
      <c r="N766" s="153"/>
      <c r="O766" s="30" t="str">
        <f>O743</f>
        <v xml:space="preserve"> </v>
      </c>
      <c r="P766" s="153" t="s">
        <v>14</v>
      </c>
      <c r="Q766" s="492">
        <f>'[7]Rate Design Work eff 10-14-16'!Q765</f>
        <v>0</v>
      </c>
      <c r="R766" s="153"/>
      <c r="S766" s="30">
        <f>S743</f>
        <v>0</v>
      </c>
      <c r="T766" s="153" t="s">
        <v>15</v>
      </c>
      <c r="U766" s="492">
        <f>'[7]Rate Design Work eff 10-14-16'!U765</f>
        <v>0</v>
      </c>
      <c r="W766" s="22"/>
      <c r="X766" s="26" t="s">
        <v>14</v>
      </c>
      <c r="Z766" s="33"/>
      <c r="AA766" s="33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R766" s="32"/>
    </row>
    <row r="767" spans="1:44">
      <c r="A767" s="452" t="s">
        <v>44</v>
      </c>
      <c r="B767" s="452"/>
      <c r="C767" s="480">
        <f>C818+C871</f>
        <v>158323871.89494899</v>
      </c>
      <c r="D767" s="510"/>
      <c r="E767" s="482"/>
      <c r="F767" s="428">
        <f>F818+F871</f>
        <v>13820389</v>
      </c>
      <c r="G767" s="428"/>
      <c r="H767" s="482"/>
      <c r="I767" s="153">
        <f>I818+I871</f>
        <v>14149201</v>
      </c>
      <c r="J767" s="153"/>
      <c r="K767" s="428"/>
      <c r="L767" s="482"/>
      <c r="M767" s="153" t="e">
        <f>SUM(M721:M766)</f>
        <v>#REF!</v>
      </c>
      <c r="N767" s="153"/>
      <c r="O767" s="428"/>
      <c r="P767" s="482"/>
      <c r="Q767" s="153" t="e">
        <f>SUM(Q721:Q766)</f>
        <v>#DIV/0!</v>
      </c>
      <c r="R767" s="153"/>
      <c r="S767" s="428"/>
      <c r="T767" s="482"/>
      <c r="U767" s="153" t="e">
        <f>SUM(U721:U766)</f>
        <v>#DIV/0!</v>
      </c>
      <c r="X767" s="47"/>
      <c r="Y767" s="47"/>
      <c r="AI767" s="409"/>
      <c r="AJ767" s="409"/>
      <c r="AK767" s="409"/>
      <c r="AL767" s="409"/>
      <c r="AM767" s="409"/>
      <c r="AN767" s="409"/>
      <c r="AO767" s="409"/>
      <c r="AP767" s="409"/>
    </row>
    <row r="768" spans="1:44" ht="14.25" customHeight="1">
      <c r="A768" s="452" t="s">
        <v>18</v>
      </c>
      <c r="B768" s="452"/>
      <c r="C768" s="497">
        <f>C819+C872</f>
        <v>2550999.9999999995</v>
      </c>
      <c r="D768" s="439"/>
      <c r="E768" s="439"/>
      <c r="F768" s="437">
        <f>F819+F872</f>
        <v>193000</v>
      </c>
      <c r="G768" s="439"/>
      <c r="H768" s="439"/>
      <c r="I768" s="190">
        <f>I819+I872</f>
        <v>193000</v>
      </c>
      <c r="J768" s="112"/>
      <c r="K768" s="439"/>
      <c r="L768" s="439"/>
      <c r="M768" s="190" t="e">
        <f>'[7]Rate Design Work eff 10-14-16'!M767</f>
        <v>#DIV/0!</v>
      </c>
      <c r="N768" s="438"/>
      <c r="O768" s="439"/>
      <c r="P768" s="439"/>
      <c r="Q768" s="190" t="e">
        <f>'[7]Rate Design Work eff 10-14-16'!Q767</f>
        <v>#DIV/0!</v>
      </c>
      <c r="R768" s="438"/>
      <c r="S768" s="439"/>
      <c r="T768" s="439"/>
      <c r="U768" s="190" t="e">
        <f>'[7]Rate Design Work eff 10-14-16'!U767</f>
        <v>#DIV/0!</v>
      </c>
      <c r="AI768" s="409"/>
      <c r="AJ768" s="409"/>
      <c r="AK768" s="409"/>
      <c r="AL768" s="409"/>
      <c r="AM768" s="409"/>
      <c r="AN768" s="409"/>
      <c r="AO768" s="409"/>
      <c r="AP768" s="409"/>
    </row>
    <row r="769" spans="1:42" ht="17.25" customHeight="1" thickBot="1">
      <c r="A769" s="452" t="s">
        <v>45</v>
      </c>
      <c r="B769" s="452"/>
      <c r="C769" s="522">
        <f>SUM(C767:C768)</f>
        <v>160874871.89494899</v>
      </c>
      <c r="D769" s="505"/>
      <c r="E769" s="500"/>
      <c r="F769" s="501">
        <f>F767+F768</f>
        <v>14013389</v>
      </c>
      <c r="G769" s="505"/>
      <c r="H769" s="500"/>
      <c r="I769" s="501">
        <f>I820+I873</f>
        <v>14342201</v>
      </c>
      <c r="J769" s="501"/>
      <c r="K769" s="505"/>
      <c r="L769" s="500"/>
      <c r="M769" s="501" t="e">
        <f>SUM(M767:M768)</f>
        <v>#REF!</v>
      </c>
      <c r="N769" s="501"/>
      <c r="O769" s="505"/>
      <c r="P769" s="500"/>
      <c r="Q769" s="501" t="e">
        <f>SUM(Q767:Q768)</f>
        <v>#DIV/0!</v>
      </c>
      <c r="R769" s="501"/>
      <c r="S769" s="505"/>
      <c r="T769" s="500"/>
      <c r="U769" s="501" t="e">
        <f>SUM(U767:U768)</f>
        <v>#DIV/0!</v>
      </c>
      <c r="V769" s="444" t="s">
        <v>20</v>
      </c>
      <c r="W769" s="473">
        <f>'[7]Rate Spread targets'!X27*1000</f>
        <v>14342145.747581676</v>
      </c>
      <c r="X769" s="39">
        <f>'[7]Rate Spread targets'!V27-0.3722</f>
        <v>-0.35525855139044399</v>
      </c>
      <c r="Y769" s="40"/>
      <c r="Z769" s="481" t="s">
        <v>14</v>
      </c>
      <c r="AA769" s="481"/>
      <c r="AI769" s="409"/>
      <c r="AJ769" s="409"/>
      <c r="AK769" s="409"/>
      <c r="AL769" s="409"/>
      <c r="AM769" s="409"/>
      <c r="AN769" s="409"/>
      <c r="AO769" s="409"/>
      <c r="AP769" s="409"/>
    </row>
    <row r="770" spans="1:42" ht="16.5" thickTop="1">
      <c r="A770" s="452"/>
      <c r="B770" s="452"/>
      <c r="C770" s="530"/>
      <c r="D770" s="508" t="s">
        <v>14</v>
      </c>
      <c r="E770" s="503"/>
      <c r="F770" s="483"/>
      <c r="G770" s="543" t="s">
        <v>14</v>
      </c>
      <c r="H770" s="503"/>
      <c r="I770" s="436" t="s">
        <v>14</v>
      </c>
      <c r="J770" s="436"/>
      <c r="K770" s="543" t="s">
        <v>14</v>
      </c>
      <c r="L770" s="503"/>
      <c r="M770" s="436" t="s">
        <v>14</v>
      </c>
      <c r="N770" s="436"/>
      <c r="O770" s="543" t="s">
        <v>14</v>
      </c>
      <c r="P770" s="503"/>
      <c r="Q770" s="436" t="s">
        <v>14</v>
      </c>
      <c r="R770" s="436"/>
      <c r="S770" s="543" t="s">
        <v>14</v>
      </c>
      <c r="T770" s="503"/>
      <c r="U770" s="436" t="s">
        <v>14</v>
      </c>
      <c r="V770" s="453" t="s">
        <v>21</v>
      </c>
      <c r="W770" s="454">
        <f>W769-I769</f>
        <v>-55.252418324351311</v>
      </c>
      <c r="X770" s="191" t="s">
        <v>14</v>
      </c>
      <c r="Y770" s="92"/>
      <c r="AI770" s="409"/>
      <c r="AJ770" s="409"/>
      <c r="AK770" s="409"/>
      <c r="AL770" s="409"/>
      <c r="AM770" s="409"/>
      <c r="AN770" s="409"/>
      <c r="AO770" s="409"/>
      <c r="AP770" s="409"/>
    </row>
    <row r="771" spans="1:42">
      <c r="A771" s="458" t="s">
        <v>121</v>
      </c>
      <c r="B771" s="452"/>
      <c r="C771" s="459"/>
      <c r="D771" s="495"/>
      <c r="E771" s="452"/>
      <c r="F771" s="428"/>
      <c r="G771" s="495"/>
      <c r="H771" s="452"/>
      <c r="I771" s="428"/>
      <c r="J771" s="428"/>
      <c r="K771" s="495"/>
      <c r="L771" s="452"/>
      <c r="M771" s="428"/>
      <c r="N771" s="428"/>
      <c r="O771" s="495"/>
      <c r="P771" s="452"/>
      <c r="Q771" s="428"/>
      <c r="R771" s="428"/>
      <c r="S771" s="495"/>
      <c r="T771" s="452"/>
      <c r="U771" s="428" t="s">
        <v>14</v>
      </c>
      <c r="AI771" s="409"/>
      <c r="AJ771" s="409"/>
      <c r="AK771" s="409"/>
      <c r="AL771" s="409"/>
      <c r="AM771" s="409"/>
      <c r="AN771" s="409"/>
      <c r="AO771" s="409"/>
      <c r="AP771" s="409"/>
    </row>
    <row r="772" spans="1:42">
      <c r="A772" s="439" t="s">
        <v>144</v>
      </c>
      <c r="B772" s="452"/>
      <c r="C772" s="459"/>
      <c r="D772" s="495"/>
      <c r="E772" s="452"/>
      <c r="F772" s="428"/>
      <c r="G772" s="495"/>
      <c r="H772" s="452"/>
      <c r="I772" s="428"/>
      <c r="J772" s="428"/>
      <c r="K772" s="495"/>
      <c r="L772" s="452"/>
      <c r="M772" s="428"/>
      <c r="N772" s="428"/>
      <c r="O772" s="495"/>
      <c r="P772" s="452"/>
      <c r="Q772" s="428"/>
      <c r="R772" s="428"/>
      <c r="S772" s="495"/>
      <c r="T772" s="452"/>
      <c r="U772" s="428"/>
      <c r="V772" s="431"/>
      <c r="W772" s="142" t="s">
        <v>14</v>
      </c>
      <c r="X772" s="66"/>
      <c r="Y772" s="66"/>
      <c r="AI772" s="409"/>
      <c r="AJ772" s="409"/>
      <c r="AK772" s="409"/>
      <c r="AL772" s="409"/>
      <c r="AM772" s="409"/>
      <c r="AN772" s="409"/>
      <c r="AO772" s="409"/>
      <c r="AP772" s="409"/>
    </row>
    <row r="773" spans="1:42">
      <c r="A773" s="482"/>
      <c r="B773" s="452"/>
      <c r="C773" s="459"/>
      <c r="D773" s="495"/>
      <c r="E773" s="452"/>
      <c r="F773" s="506"/>
      <c r="G773" s="495"/>
      <c r="H773" s="452"/>
      <c r="I773" s="536"/>
      <c r="J773" s="536"/>
      <c r="K773" s="495"/>
      <c r="L773" s="452"/>
      <c r="M773" s="536"/>
      <c r="N773" s="536"/>
      <c r="O773" s="495"/>
      <c r="P773" s="452"/>
      <c r="Q773" s="536"/>
      <c r="R773" s="536"/>
      <c r="S773" s="495"/>
      <c r="T773" s="452"/>
      <c r="U773" s="536"/>
      <c r="V773" s="409"/>
      <c r="W773" s="410"/>
      <c r="X773" s="410"/>
      <c r="Y773" s="410"/>
      <c r="Z773" s="409"/>
      <c r="AA773" s="409"/>
      <c r="AB773" s="409"/>
      <c r="AC773" s="409"/>
      <c r="AD773" s="409"/>
      <c r="AE773" s="409"/>
      <c r="AF773" s="409"/>
      <c r="AG773" s="409"/>
      <c r="AH773" s="409"/>
      <c r="AI773" s="409"/>
      <c r="AJ773" s="409"/>
      <c r="AK773" s="409"/>
      <c r="AL773" s="409"/>
      <c r="AM773" s="409"/>
      <c r="AN773" s="409"/>
      <c r="AO773" s="409"/>
      <c r="AP773" s="409"/>
    </row>
    <row r="774" spans="1:42">
      <c r="A774" s="439" t="s">
        <v>124</v>
      </c>
      <c r="B774" s="452"/>
      <c r="C774" s="480"/>
      <c r="D774" s="428" t="s">
        <v>14</v>
      </c>
      <c r="E774" s="452"/>
      <c r="F774" s="452"/>
      <c r="G774" s="428" t="s">
        <v>14</v>
      </c>
      <c r="H774" s="452"/>
      <c r="I774" s="452"/>
      <c r="J774" s="452"/>
      <c r="K774" s="428" t="s">
        <v>14</v>
      </c>
      <c r="L774" s="452"/>
      <c r="M774" s="452"/>
      <c r="N774" s="452"/>
      <c r="O774" s="428" t="s">
        <v>14</v>
      </c>
      <c r="P774" s="452"/>
      <c r="Q774" s="452"/>
      <c r="R774" s="452"/>
      <c r="S774" s="428" t="s">
        <v>14</v>
      </c>
      <c r="T774" s="452"/>
      <c r="U774" s="452"/>
      <c r="V774" s="409"/>
      <c r="W774" s="410"/>
      <c r="X774" s="410"/>
      <c r="Y774" s="410"/>
      <c r="Z774" s="409"/>
      <c r="AA774" s="409"/>
      <c r="AB774" s="409"/>
      <c r="AC774" s="409"/>
      <c r="AD774" s="409"/>
      <c r="AE774" s="409"/>
      <c r="AF774" s="409"/>
      <c r="AG774" s="409"/>
      <c r="AH774" s="409"/>
      <c r="AI774" s="409"/>
      <c r="AJ774" s="409"/>
      <c r="AK774" s="409"/>
      <c r="AL774" s="409"/>
      <c r="AM774" s="409"/>
      <c r="AN774" s="409"/>
      <c r="AO774" s="409"/>
      <c r="AP774" s="409"/>
    </row>
    <row r="775" spans="1:42">
      <c r="A775" s="439" t="s">
        <v>125</v>
      </c>
      <c r="B775" s="452"/>
      <c r="C775" s="480">
        <f>'[7]Rate Design Work eff 10-14-16'!C774</f>
        <v>585.32901446738447</v>
      </c>
      <c r="D775" s="495">
        <f>'[7]Rate Design Work eff 9-15-17'!D774</f>
        <v>0</v>
      </c>
      <c r="E775" s="510"/>
      <c r="F775" s="492">
        <f>ROUND(D775*C775,0)</f>
        <v>0</v>
      </c>
      <c r="G775" s="495">
        <f>$G$721</f>
        <v>0</v>
      </c>
      <c r="H775" s="510"/>
      <c r="I775" s="492">
        <f>ROUND(G775*$C775,0)</f>
        <v>0</v>
      </c>
      <c r="J775" s="492"/>
      <c r="K775" s="495">
        <f>$G$721</f>
        <v>0</v>
      </c>
      <c r="L775" s="510"/>
      <c r="M775" s="492">
        <f>ROUND(K775*$C775,0)</f>
        <v>0</v>
      </c>
      <c r="N775" s="492"/>
      <c r="O775" s="495" t="str">
        <f>$O$721</f>
        <v xml:space="preserve"> </v>
      </c>
      <c r="P775" s="510"/>
      <c r="Q775" s="492">
        <f>ROUND(O775*$C775,0)</f>
        <v>0</v>
      </c>
      <c r="R775" s="492"/>
      <c r="S775" s="495" t="str">
        <f>$S$721</f>
        <v xml:space="preserve"> </v>
      </c>
      <c r="T775" s="510"/>
      <c r="U775" s="492">
        <f>ROUND(S775*$C775,0)</f>
        <v>0</v>
      </c>
      <c r="V775" s="409"/>
      <c r="W775" s="410"/>
      <c r="X775" s="410"/>
      <c r="Y775" s="410"/>
      <c r="Z775" s="409"/>
      <c r="AA775" s="409"/>
      <c r="AB775" s="409"/>
      <c r="AC775" s="409"/>
      <c r="AD775" s="409"/>
      <c r="AE775" s="409"/>
      <c r="AF775" s="409"/>
      <c r="AG775" s="409"/>
      <c r="AH775" s="409"/>
      <c r="AI775" s="409"/>
      <c r="AJ775" s="409"/>
      <c r="AK775" s="409"/>
      <c r="AL775" s="409"/>
      <c r="AM775" s="409"/>
      <c r="AN775" s="409"/>
      <c r="AO775" s="409"/>
      <c r="AP775" s="409"/>
    </row>
    <row r="776" spans="1:42">
      <c r="A776" s="439" t="s">
        <v>126</v>
      </c>
      <c r="B776" s="452"/>
      <c r="C776" s="480"/>
      <c r="D776" s="495"/>
      <c r="E776" s="510"/>
      <c r="F776" s="492"/>
      <c r="G776" s="495"/>
      <c r="H776" s="510"/>
      <c r="I776" s="492"/>
      <c r="J776" s="492"/>
      <c r="K776" s="495"/>
      <c r="L776" s="510"/>
      <c r="M776" s="492"/>
      <c r="N776" s="492"/>
      <c r="O776" s="495"/>
      <c r="P776" s="510"/>
      <c r="Q776" s="492"/>
      <c r="R776" s="492"/>
      <c r="S776" s="495"/>
      <c r="T776" s="510"/>
      <c r="U776" s="492"/>
      <c r="V776" s="409"/>
      <c r="W776" s="410"/>
      <c r="X776" s="410"/>
      <c r="Y776" s="410"/>
      <c r="Z776" s="409"/>
      <c r="AA776" s="409"/>
      <c r="AB776" s="409"/>
      <c r="AC776" s="409"/>
      <c r="AD776" s="409"/>
      <c r="AE776" s="409"/>
      <c r="AF776" s="409"/>
      <c r="AG776" s="409"/>
      <c r="AH776" s="409"/>
      <c r="AI776" s="409"/>
      <c r="AJ776" s="409"/>
      <c r="AK776" s="409"/>
      <c r="AL776" s="409"/>
      <c r="AM776" s="409"/>
      <c r="AN776" s="409"/>
      <c r="AO776" s="409"/>
      <c r="AP776" s="409"/>
    </row>
    <row r="777" spans="1:42">
      <c r="A777" s="439" t="s">
        <v>127</v>
      </c>
      <c r="B777" s="452"/>
      <c r="C777" s="480">
        <f>'[7]Rate Design Work eff 10-14-16'!C776</f>
        <v>2639.7847546294379</v>
      </c>
      <c r="D777" s="495">
        <f>'[7]Rate Design Work eff 9-15-17'!D776</f>
        <v>0</v>
      </c>
      <c r="E777" s="510"/>
      <c r="F777" s="492">
        <f>ROUND(D777*C777,0)</f>
        <v>0</v>
      </c>
      <c r="G777" s="495">
        <f>$G$723</f>
        <v>0</v>
      </c>
      <c r="H777" s="510"/>
      <c r="I777" s="492">
        <f>ROUND(G777*$C777,0)</f>
        <v>0</v>
      </c>
      <c r="J777" s="492"/>
      <c r="K777" s="495">
        <f>$G$723</f>
        <v>0</v>
      </c>
      <c r="L777" s="510"/>
      <c r="M777" s="492">
        <f>ROUND(K777*$C777,0)</f>
        <v>0</v>
      </c>
      <c r="N777" s="492"/>
      <c r="O777" s="495" t="str">
        <f>$O$723</f>
        <v xml:space="preserve"> </v>
      </c>
      <c r="P777" s="510"/>
      <c r="Q777" s="492">
        <f>ROUND(O777*$C777,0)</f>
        <v>0</v>
      </c>
      <c r="R777" s="492"/>
      <c r="S777" s="495" t="str">
        <f>$S$723</f>
        <v xml:space="preserve"> </v>
      </c>
      <c r="T777" s="510"/>
      <c r="U777" s="492">
        <f>ROUND(S777*$C777,0)</f>
        <v>0</v>
      </c>
      <c r="V777" s="409"/>
      <c r="W777" s="410"/>
      <c r="X777" s="410"/>
      <c r="Y777" s="410"/>
      <c r="Z777" s="409"/>
      <c r="AA777" s="409"/>
      <c r="AB777" s="409"/>
      <c r="AC777" s="409"/>
      <c r="AD777" s="409"/>
      <c r="AE777" s="409"/>
      <c r="AF777" s="409"/>
      <c r="AG777" s="409"/>
      <c r="AH777" s="409"/>
      <c r="AI777" s="409"/>
      <c r="AJ777" s="409"/>
      <c r="AK777" s="409"/>
      <c r="AL777" s="409"/>
      <c r="AM777" s="409"/>
      <c r="AN777" s="409"/>
      <c r="AO777" s="409"/>
      <c r="AP777" s="409"/>
    </row>
    <row r="778" spans="1:42">
      <c r="A778" s="439" t="s">
        <v>128</v>
      </c>
      <c r="B778" s="452"/>
      <c r="C778" s="480">
        <f>'[7]Rate Design Work eff 10-14-16'!C777</f>
        <v>314.59706558952797</v>
      </c>
      <c r="D778" s="495">
        <f>'[7]Rate Design Work eff 9-15-17'!D777</f>
        <v>370</v>
      </c>
      <c r="E778" s="510"/>
      <c r="F778" s="492">
        <f>ROUND(D778*C778,0)</f>
        <v>116401</v>
      </c>
      <c r="G778" s="495">
        <f>$G$724</f>
        <v>379</v>
      </c>
      <c r="H778" s="510"/>
      <c r="I778" s="492">
        <f>ROUND(G778*$C778,0)</f>
        <v>119232</v>
      </c>
      <c r="J778" s="492"/>
      <c r="K778" s="495">
        <f>$G$724</f>
        <v>379</v>
      </c>
      <c r="L778" s="510"/>
      <c r="M778" s="492">
        <f>ROUND(K778*$C778,0)</f>
        <v>119232</v>
      </c>
      <c r="N778" s="492"/>
      <c r="O778" s="495" t="str">
        <f>$O$724</f>
        <v xml:space="preserve"> </v>
      </c>
      <c r="P778" s="510"/>
      <c r="Q778" s="492">
        <f>ROUND(O778*$C778,0)</f>
        <v>0</v>
      </c>
      <c r="R778" s="492"/>
      <c r="S778" s="495" t="str">
        <f>$S$724</f>
        <v xml:space="preserve"> </v>
      </c>
      <c r="T778" s="510"/>
      <c r="U778" s="492">
        <f>ROUND(S778*$C778,0)</f>
        <v>0</v>
      </c>
      <c r="V778" s="409"/>
      <c r="W778" s="410"/>
      <c r="X778" s="410"/>
      <c r="Y778" s="410"/>
      <c r="Z778" s="409"/>
      <c r="AA778" s="409"/>
      <c r="AB778" s="409"/>
      <c r="AC778" s="409"/>
      <c r="AD778" s="409"/>
      <c r="AE778" s="409"/>
      <c r="AF778" s="409"/>
      <c r="AG778" s="409"/>
      <c r="AH778" s="409"/>
      <c r="AI778" s="409"/>
      <c r="AJ778" s="409"/>
      <c r="AK778" s="409"/>
      <c r="AL778" s="409"/>
      <c r="AM778" s="409"/>
      <c r="AN778" s="409"/>
      <c r="AO778" s="409"/>
      <c r="AP778" s="409"/>
    </row>
    <row r="779" spans="1:42">
      <c r="A779" s="439" t="s">
        <v>129</v>
      </c>
      <c r="B779" s="452"/>
      <c r="C779" s="480">
        <f>'[7]Rate Design Work eff 10-14-16'!C778</f>
        <v>10.9999976307206</v>
      </c>
      <c r="D779" s="495">
        <f>'[7]Rate Design Work eff 9-15-17'!D778</f>
        <v>1504</v>
      </c>
      <c r="E779" s="510"/>
      <c r="F779" s="492">
        <f>ROUND(D779*C779,0)</f>
        <v>16544</v>
      </c>
      <c r="G779" s="495">
        <f>$G$725</f>
        <v>1539</v>
      </c>
      <c r="H779" s="510"/>
      <c r="I779" s="492">
        <f>ROUND(G779*$C779,0)</f>
        <v>16929</v>
      </c>
      <c r="J779" s="492"/>
      <c r="K779" s="495">
        <f>$G$725</f>
        <v>1539</v>
      </c>
      <c r="L779" s="510"/>
      <c r="M779" s="492">
        <f>ROUND(K779*$C779,0)</f>
        <v>16929</v>
      </c>
      <c r="N779" s="492"/>
      <c r="O779" s="495" t="str">
        <f>$O$725</f>
        <v xml:space="preserve"> </v>
      </c>
      <c r="P779" s="510"/>
      <c r="Q779" s="492">
        <f>ROUND(O779*$C779,0)</f>
        <v>0</v>
      </c>
      <c r="R779" s="492"/>
      <c r="S779" s="495" t="str">
        <f>$S$725</f>
        <v xml:space="preserve"> </v>
      </c>
      <c r="T779" s="510"/>
      <c r="U779" s="492">
        <f>ROUND(S779*$C779,0)</f>
        <v>0</v>
      </c>
      <c r="V779" s="409"/>
      <c r="W779" s="410"/>
      <c r="X779" s="410"/>
      <c r="Y779" s="410"/>
      <c r="Z779" s="409"/>
      <c r="AA779" s="409"/>
      <c r="AB779" s="409"/>
      <c r="AC779" s="409"/>
      <c r="AD779" s="409"/>
      <c r="AE779" s="409"/>
      <c r="AF779" s="409"/>
      <c r="AG779" s="409"/>
      <c r="AH779" s="409"/>
      <c r="AI779" s="409"/>
      <c r="AJ779" s="409"/>
      <c r="AK779" s="409"/>
      <c r="AL779" s="409"/>
      <c r="AM779" s="409"/>
      <c r="AN779" s="409"/>
      <c r="AO779" s="409"/>
      <c r="AP779" s="409"/>
    </row>
    <row r="780" spans="1:42">
      <c r="A780" s="439" t="s">
        <v>17</v>
      </c>
      <c r="B780" s="452"/>
      <c r="C780" s="480">
        <f>SUM(C775:C779)</f>
        <v>3550.7108323170714</v>
      </c>
      <c r="D780" s="495"/>
      <c r="E780" s="510"/>
      <c r="F780" s="492"/>
      <c r="G780" s="495"/>
      <c r="H780" s="510"/>
      <c r="I780" s="492"/>
      <c r="J780" s="492"/>
      <c r="K780" s="495"/>
      <c r="L780" s="510"/>
      <c r="M780" s="492"/>
      <c r="N780" s="492"/>
      <c r="O780" s="495"/>
      <c r="P780" s="510"/>
      <c r="Q780" s="492"/>
      <c r="R780" s="492"/>
      <c r="S780" s="495"/>
      <c r="T780" s="510"/>
      <c r="U780" s="492"/>
      <c r="V780" s="409"/>
      <c r="W780" s="410"/>
      <c r="X780" s="410"/>
      <c r="Y780" s="410"/>
      <c r="Z780" s="409"/>
      <c r="AA780" s="409"/>
      <c r="AB780" s="409"/>
      <c r="AC780" s="409"/>
      <c r="AD780" s="409"/>
      <c r="AE780" s="409"/>
      <c r="AF780" s="409"/>
      <c r="AG780" s="409"/>
      <c r="AH780" s="409"/>
      <c r="AI780" s="409"/>
      <c r="AJ780" s="409"/>
      <c r="AK780" s="409"/>
      <c r="AL780" s="409"/>
      <c r="AM780" s="409"/>
      <c r="AN780" s="409"/>
      <c r="AO780" s="409"/>
      <c r="AP780" s="409"/>
    </row>
    <row r="781" spans="1:42">
      <c r="A781" s="439" t="s">
        <v>130</v>
      </c>
      <c r="B781" s="452"/>
      <c r="C781" s="480">
        <f>'[7]Rate Design Work eff 10-14-16'!C780</f>
        <v>26978.440555555677</v>
      </c>
      <c r="D781" s="495"/>
      <c r="E781" s="492"/>
      <c r="F781" s="492"/>
      <c r="G781" s="495"/>
      <c r="H781" s="492"/>
      <c r="I781" s="492"/>
      <c r="J781" s="492"/>
      <c r="K781" s="495"/>
      <c r="L781" s="492"/>
      <c r="M781" s="492"/>
      <c r="N781" s="492"/>
      <c r="O781" s="495"/>
      <c r="P781" s="492"/>
      <c r="Q781" s="492"/>
      <c r="R781" s="492"/>
      <c r="S781" s="495"/>
      <c r="T781" s="492"/>
      <c r="U781" s="492"/>
      <c r="V781" s="409"/>
      <c r="W781" s="410"/>
      <c r="X781" s="410"/>
      <c r="Y781" s="410"/>
      <c r="Z781" s="409"/>
      <c r="AA781" s="409"/>
      <c r="AB781" s="409"/>
      <c r="AC781" s="409"/>
      <c r="AD781" s="409"/>
      <c r="AE781" s="409"/>
      <c r="AF781" s="409"/>
      <c r="AG781" s="409"/>
      <c r="AH781" s="409"/>
      <c r="AI781" s="409"/>
      <c r="AJ781" s="409"/>
      <c r="AK781" s="409"/>
      <c r="AL781" s="409"/>
      <c r="AM781" s="409"/>
      <c r="AN781" s="409"/>
      <c r="AO781" s="409"/>
      <c r="AP781" s="409"/>
    </row>
    <row r="782" spans="1:42">
      <c r="A782" s="439" t="s">
        <v>131</v>
      </c>
      <c r="B782" s="452"/>
      <c r="C782" s="480">
        <f>'[7]Rate Design Work eff 10-14-16'!C781</f>
        <v>3789</v>
      </c>
      <c r="D782" s="495"/>
      <c r="E782" s="492"/>
      <c r="F782" s="492"/>
      <c r="G782" s="495"/>
      <c r="H782" s="492"/>
      <c r="I782" s="492"/>
      <c r="J782" s="492"/>
      <c r="K782" s="495"/>
      <c r="L782" s="492"/>
      <c r="M782" s="492"/>
      <c r="N782" s="492"/>
      <c r="O782" s="495"/>
      <c r="P782" s="492"/>
      <c r="Q782" s="492"/>
      <c r="R782" s="492"/>
      <c r="S782" s="495"/>
      <c r="T782" s="492"/>
      <c r="U782" s="492"/>
      <c r="V782" s="409"/>
      <c r="W782" s="410"/>
      <c r="X782" s="410"/>
      <c r="Y782" s="410"/>
      <c r="Z782" s="409"/>
      <c r="AA782" s="409"/>
      <c r="AB782" s="409"/>
      <c r="AC782" s="409"/>
      <c r="AD782" s="409"/>
      <c r="AE782" s="409"/>
      <c r="AF782" s="409"/>
      <c r="AG782" s="409"/>
      <c r="AH782" s="409"/>
      <c r="AI782" s="409"/>
      <c r="AJ782" s="409"/>
      <c r="AK782" s="409"/>
      <c r="AL782" s="409"/>
      <c r="AM782" s="409"/>
      <c r="AN782" s="409"/>
      <c r="AO782" s="409"/>
      <c r="AP782" s="409"/>
    </row>
    <row r="783" spans="1:42">
      <c r="A783" s="439" t="s">
        <v>132</v>
      </c>
      <c r="B783" s="452"/>
      <c r="C783" s="480"/>
      <c r="D783" s="495"/>
      <c r="E783" s="510"/>
      <c r="F783" s="492"/>
      <c r="G783" s="495"/>
      <c r="H783" s="510"/>
      <c r="I783" s="492"/>
      <c r="J783" s="492"/>
      <c r="K783" s="495"/>
      <c r="L783" s="510"/>
      <c r="M783" s="492"/>
      <c r="N783" s="492"/>
      <c r="O783" s="495"/>
      <c r="P783" s="510"/>
      <c r="Q783" s="492"/>
      <c r="R783" s="492"/>
      <c r="S783" s="495"/>
      <c r="T783" s="510"/>
      <c r="U783" s="492"/>
      <c r="V783" s="409"/>
      <c r="W783" s="410"/>
      <c r="X783" s="410"/>
      <c r="Y783" s="410"/>
      <c r="Z783" s="409"/>
      <c r="AA783" s="409"/>
      <c r="AB783" s="409"/>
      <c r="AC783" s="409"/>
      <c r="AD783" s="409"/>
      <c r="AE783" s="409"/>
      <c r="AF783" s="409"/>
      <c r="AG783" s="409"/>
      <c r="AH783" s="409"/>
      <c r="AI783" s="409"/>
      <c r="AJ783" s="409"/>
      <c r="AK783" s="409"/>
      <c r="AL783" s="409"/>
      <c r="AM783" s="409"/>
      <c r="AN783" s="409"/>
      <c r="AO783" s="409"/>
      <c r="AP783" s="409"/>
    </row>
    <row r="784" spans="1:42">
      <c r="A784" s="439" t="s">
        <v>133</v>
      </c>
      <c r="B784" s="452"/>
      <c r="C784" s="480">
        <f>'[7]Rate Design Work eff 10-14-16'!C783</f>
        <v>2076.8587101006215</v>
      </c>
      <c r="D784" s="495">
        <f>'[7]Rate Design Work eff 9-15-17'!D783</f>
        <v>26.02</v>
      </c>
      <c r="E784" s="510"/>
      <c r="F784" s="492">
        <f>ROUND(D784*C784,0)</f>
        <v>54040</v>
      </c>
      <c r="G784" s="495">
        <f>$G$730</f>
        <v>26.63</v>
      </c>
      <c r="H784" s="510"/>
      <c r="I784" s="492">
        <f>ROUND(G784*$C784,0)</f>
        <v>55307</v>
      </c>
      <c r="J784" s="492"/>
      <c r="K784" s="495">
        <f>$K$730</f>
        <v>26.02</v>
      </c>
      <c r="L784" s="510"/>
      <c r="M784" s="492">
        <f>ROUND(K784*$C784,0)</f>
        <v>54040</v>
      </c>
      <c r="N784" s="492"/>
      <c r="O784" s="495" t="str">
        <f>$O$730</f>
        <v xml:space="preserve"> </v>
      </c>
      <c r="P784" s="510"/>
      <c r="Q784" s="492">
        <f>ROUND(O784*$C784,0)</f>
        <v>0</v>
      </c>
      <c r="R784" s="492"/>
      <c r="S784" s="495" t="str">
        <f>$S$730</f>
        <v xml:space="preserve"> </v>
      </c>
      <c r="T784" s="510"/>
      <c r="U784" s="492">
        <f>ROUND(S784*$C784,0)</f>
        <v>0</v>
      </c>
      <c r="V784" s="409"/>
      <c r="W784" s="410"/>
      <c r="X784" s="410"/>
      <c r="Y784" s="410"/>
      <c r="Z784" s="409"/>
      <c r="AA784" s="409"/>
      <c r="AB784" s="409"/>
      <c r="AC784" s="409"/>
      <c r="AD784" s="409"/>
      <c r="AE784" s="409"/>
      <c r="AF784" s="409"/>
      <c r="AG784" s="409"/>
      <c r="AH784" s="409"/>
      <c r="AI784" s="409"/>
      <c r="AJ784" s="409"/>
      <c r="AK784" s="409"/>
      <c r="AL784" s="409"/>
      <c r="AM784" s="409"/>
      <c r="AN784" s="409"/>
      <c r="AO784" s="409"/>
      <c r="AP784" s="409"/>
    </row>
    <row r="785" spans="1:42">
      <c r="A785" s="439" t="s">
        <v>134</v>
      </c>
      <c r="B785" s="452"/>
      <c r="C785" s="480"/>
      <c r="D785" s="495"/>
      <c r="E785" s="510"/>
      <c r="F785" s="492"/>
      <c r="G785" s="495"/>
      <c r="H785" s="510"/>
      <c r="I785" s="492"/>
      <c r="J785" s="492"/>
      <c r="K785" s="495"/>
      <c r="L785" s="510"/>
      <c r="M785" s="492"/>
      <c r="N785" s="492"/>
      <c r="O785" s="495"/>
      <c r="P785" s="510"/>
      <c r="Q785" s="492"/>
      <c r="R785" s="492"/>
      <c r="S785" s="495"/>
      <c r="T785" s="510"/>
      <c r="U785" s="492"/>
      <c r="V785" s="409"/>
      <c r="W785" s="410"/>
      <c r="X785" s="410"/>
      <c r="Y785" s="410"/>
      <c r="Z785" s="409"/>
      <c r="AA785" s="409"/>
      <c r="AB785" s="409"/>
      <c r="AC785" s="409"/>
      <c r="AD785" s="409"/>
      <c r="AE785" s="409"/>
      <c r="AF785" s="409"/>
      <c r="AG785" s="409"/>
      <c r="AH785" s="409"/>
      <c r="AI785" s="409"/>
      <c r="AJ785" s="409"/>
      <c r="AK785" s="409"/>
      <c r="AL785" s="409"/>
      <c r="AM785" s="409"/>
      <c r="AN785" s="409"/>
      <c r="AO785" s="409"/>
      <c r="AP785" s="409"/>
    </row>
    <row r="786" spans="1:42">
      <c r="A786" s="439" t="s">
        <v>127</v>
      </c>
      <c r="B786" s="452"/>
      <c r="C786" s="480">
        <f>'[7]Rate Design Work eff 10-14-16'!C785</f>
        <v>39873.252848561533</v>
      </c>
      <c r="D786" s="495">
        <f>'[7]Rate Design Work eff 9-15-17'!D785</f>
        <v>26.02</v>
      </c>
      <c r="E786" s="510"/>
      <c r="F786" s="492">
        <f>ROUND(D786*C786,0)</f>
        <v>1037502</v>
      </c>
      <c r="G786" s="495">
        <f>$G$732</f>
        <v>26.63</v>
      </c>
      <c r="H786" s="510"/>
      <c r="I786" s="492">
        <f>ROUND(G786*$C786,0)</f>
        <v>1061825</v>
      </c>
      <c r="J786" s="492"/>
      <c r="K786" s="495">
        <f>$K$732</f>
        <v>26.02</v>
      </c>
      <c r="L786" s="510"/>
      <c r="M786" s="492">
        <f>ROUND(K786*$C786,0)</f>
        <v>1037502</v>
      </c>
      <c r="N786" s="492"/>
      <c r="O786" s="495" t="str">
        <f>$O$732</f>
        <v xml:space="preserve"> </v>
      </c>
      <c r="P786" s="510"/>
      <c r="Q786" s="492">
        <f>ROUND(O786*$C786,0)</f>
        <v>0</v>
      </c>
      <c r="R786" s="492"/>
      <c r="S786" s="495" t="str">
        <f>$S$732</f>
        <v xml:space="preserve"> </v>
      </c>
      <c r="T786" s="510"/>
      <c r="U786" s="492">
        <f>ROUND(S786*$C786,0)</f>
        <v>0</v>
      </c>
      <c r="V786" s="409"/>
      <c r="W786" s="410"/>
      <c r="X786" s="410"/>
      <c r="Y786" s="410"/>
      <c r="Z786" s="409"/>
      <c r="AA786" s="409"/>
      <c r="AB786" s="409"/>
      <c r="AC786" s="409"/>
      <c r="AD786" s="409"/>
      <c r="AE786" s="409"/>
      <c r="AF786" s="409"/>
      <c r="AG786" s="409"/>
      <c r="AH786" s="409"/>
      <c r="AI786" s="409"/>
      <c r="AJ786" s="409"/>
      <c r="AK786" s="409"/>
      <c r="AL786" s="409"/>
      <c r="AM786" s="409"/>
      <c r="AN786" s="409"/>
      <c r="AO786" s="409"/>
      <c r="AP786" s="409"/>
    </row>
    <row r="787" spans="1:42">
      <c r="A787" s="439" t="s">
        <v>128</v>
      </c>
      <c r="B787" s="452"/>
      <c r="C787" s="480">
        <f>'[7]Rate Design Work eff 10-14-16'!C786</f>
        <v>29185.4347915853</v>
      </c>
      <c r="D787" s="495">
        <f>'[7]Rate Design Work eff 9-15-17'!D786</f>
        <v>18.101388370764003</v>
      </c>
      <c r="E787" s="510"/>
      <c r="F787" s="492">
        <f>ROUND(D787*C787,0)</f>
        <v>528297</v>
      </c>
      <c r="G787" s="495">
        <f>$G$733</f>
        <v>18.526286850528336</v>
      </c>
      <c r="H787" s="510"/>
      <c r="I787" s="492">
        <f>ROUND(G787*$C787,0)</f>
        <v>540698</v>
      </c>
      <c r="J787" s="492"/>
      <c r="K787" s="495">
        <f>$K$733</f>
        <v>18.101388370764003</v>
      </c>
      <c r="L787" s="510"/>
      <c r="M787" s="492">
        <f>ROUND(K787*$C787,0)</f>
        <v>528297</v>
      </c>
      <c r="N787" s="492"/>
      <c r="O787" s="495" t="str">
        <f>$O$733</f>
        <v xml:space="preserve"> </v>
      </c>
      <c r="P787" s="510"/>
      <c r="Q787" s="492">
        <f>ROUND(O787*$C787,0)</f>
        <v>0</v>
      </c>
      <c r="R787" s="492"/>
      <c r="S787" s="495" t="str">
        <f>$S$733</f>
        <v xml:space="preserve"> </v>
      </c>
      <c r="T787" s="510"/>
      <c r="U787" s="492">
        <f>ROUND(S787*$C787,0)</f>
        <v>0</v>
      </c>
      <c r="V787" s="409"/>
      <c r="W787" s="410"/>
      <c r="X787" s="410"/>
      <c r="Y787" s="410"/>
      <c r="Z787" s="409"/>
      <c r="AA787" s="409"/>
      <c r="AB787" s="409"/>
      <c r="AC787" s="409"/>
      <c r="AD787" s="409"/>
      <c r="AE787" s="409"/>
      <c r="AF787" s="409"/>
      <c r="AG787" s="409"/>
      <c r="AH787" s="409"/>
      <c r="AI787" s="409"/>
      <c r="AJ787" s="409"/>
      <c r="AK787" s="409"/>
      <c r="AL787" s="409"/>
      <c r="AM787" s="409"/>
      <c r="AN787" s="409"/>
      <c r="AO787" s="409"/>
      <c r="AP787" s="409"/>
    </row>
    <row r="788" spans="1:42">
      <c r="A788" s="439" t="s">
        <v>129</v>
      </c>
      <c r="B788" s="452"/>
      <c r="C788" s="480">
        <f>'[7]Rate Design Work eff 10-14-16'!C787</f>
        <v>4458.9991006743103</v>
      </c>
      <c r="D788" s="495">
        <f>'[7]Rate Design Work eff 9-15-17'!D787</f>
        <v>14.155824964645021</v>
      </c>
      <c r="E788" s="510"/>
      <c r="F788" s="492">
        <f>ROUND(D788*C788,0)</f>
        <v>63121</v>
      </c>
      <c r="G788" s="495">
        <f>$G$734</f>
        <v>14.48810823397713</v>
      </c>
      <c r="H788" s="510"/>
      <c r="I788" s="492">
        <f>ROUND(G788*$C788,0)</f>
        <v>64602</v>
      </c>
      <c r="J788" s="492"/>
      <c r="K788" s="495">
        <f>$K$734</f>
        <v>14.155824964645021</v>
      </c>
      <c r="L788" s="510"/>
      <c r="M788" s="492">
        <f>ROUND(K788*$C788,0)</f>
        <v>63121</v>
      </c>
      <c r="N788" s="492"/>
      <c r="O788" s="495" t="str">
        <f>$O$734</f>
        <v xml:space="preserve"> </v>
      </c>
      <c r="P788" s="510"/>
      <c r="Q788" s="492">
        <f>ROUND(O788*$C788,0)</f>
        <v>0</v>
      </c>
      <c r="R788" s="492"/>
      <c r="S788" s="495" t="str">
        <f>$S$734</f>
        <v xml:space="preserve"> </v>
      </c>
      <c r="T788" s="510"/>
      <c r="U788" s="492">
        <f>ROUND(S788*$C788,0)</f>
        <v>0</v>
      </c>
      <c r="V788" s="409"/>
      <c r="W788" s="410"/>
      <c r="X788" s="410"/>
      <c r="Y788" s="410"/>
      <c r="Z788" s="409"/>
      <c r="AA788" s="409"/>
      <c r="AB788" s="409"/>
      <c r="AC788" s="409"/>
      <c r="AD788" s="409"/>
      <c r="AE788" s="409"/>
      <c r="AF788" s="409"/>
      <c r="AG788" s="409"/>
      <c r="AH788" s="409"/>
      <c r="AI788" s="409"/>
      <c r="AJ788" s="409"/>
      <c r="AK788" s="409"/>
      <c r="AL788" s="409"/>
      <c r="AM788" s="409"/>
      <c r="AN788" s="409"/>
      <c r="AO788" s="409"/>
      <c r="AP788" s="409"/>
    </row>
    <row r="789" spans="1:42">
      <c r="A789" s="439" t="s">
        <v>135</v>
      </c>
      <c r="B789" s="452"/>
      <c r="C789" s="480">
        <f>'[7]Rate Design Work eff 10-14-16'!C788</f>
        <v>287.38362640647603</v>
      </c>
      <c r="D789" s="495">
        <f>'[7]Rate Design Work eff 9-15-17'!D788</f>
        <v>78.06</v>
      </c>
      <c r="E789" s="510"/>
      <c r="F789" s="492">
        <f>ROUND(D789*C789,0)</f>
        <v>22433</v>
      </c>
      <c r="G789" s="495">
        <f>$G$735</f>
        <v>79.89</v>
      </c>
      <c r="H789" s="510"/>
      <c r="I789" s="492">
        <f>ROUND(G789*$C789,0)</f>
        <v>22959</v>
      </c>
      <c r="J789" s="492"/>
      <c r="K789" s="495">
        <f>$K$735</f>
        <v>78.06</v>
      </c>
      <c r="L789" s="510"/>
      <c r="M789" s="492">
        <f>ROUND(K789*$C789,0)</f>
        <v>22433</v>
      </c>
      <c r="N789" s="492"/>
      <c r="O789" s="495" t="str">
        <f>$O$735</f>
        <v xml:space="preserve"> </v>
      </c>
      <c r="P789" s="510"/>
      <c r="Q789" s="492">
        <f>ROUND(O789*$C789,0)</f>
        <v>0</v>
      </c>
      <c r="R789" s="492"/>
      <c r="S789" s="495" t="str">
        <f>$S$735</f>
        <v xml:space="preserve"> </v>
      </c>
      <c r="T789" s="510"/>
      <c r="U789" s="492">
        <f>ROUND(S789*$C789,0)</f>
        <v>0</v>
      </c>
      <c r="V789" s="409"/>
      <c r="W789" s="410"/>
      <c r="X789" s="410"/>
      <c r="Y789" s="410"/>
      <c r="Z789" s="409"/>
      <c r="AA789" s="409"/>
      <c r="AB789" s="409"/>
      <c r="AC789" s="409"/>
      <c r="AD789" s="409"/>
      <c r="AE789" s="409"/>
      <c r="AF789" s="409"/>
      <c r="AG789" s="409"/>
      <c r="AH789" s="409"/>
      <c r="AI789" s="409"/>
      <c r="AJ789" s="409"/>
      <c r="AK789" s="409"/>
      <c r="AL789" s="409"/>
      <c r="AM789" s="409"/>
      <c r="AN789" s="409"/>
      <c r="AO789" s="409"/>
      <c r="AP789" s="409"/>
    </row>
    <row r="790" spans="1:42">
      <c r="A790" s="439" t="s">
        <v>136</v>
      </c>
      <c r="B790" s="452"/>
      <c r="C790" s="480">
        <f>'[7]Rate Design Work eff 10-14-16'!C789</f>
        <v>596.26328693931896</v>
      </c>
      <c r="D790" s="495">
        <f>'[7]Rate Design Work eff 9-15-17'!D789</f>
        <v>156.12</v>
      </c>
      <c r="E790" s="510"/>
      <c r="F790" s="492">
        <f>ROUND(D790*C790,0)</f>
        <v>93089</v>
      </c>
      <c r="G790" s="495">
        <f>$G$736</f>
        <v>159.78</v>
      </c>
      <c r="H790" s="510"/>
      <c r="I790" s="492">
        <f>ROUND(G790*$C790,0)</f>
        <v>95271</v>
      </c>
      <c r="J790" s="492"/>
      <c r="K790" s="495">
        <f>$K$736</f>
        <v>156.12</v>
      </c>
      <c r="L790" s="510"/>
      <c r="M790" s="492">
        <f>ROUND(K790*$C790,0)</f>
        <v>93089</v>
      </c>
      <c r="N790" s="492"/>
      <c r="O790" s="495" t="str">
        <f>$O$736</f>
        <v xml:space="preserve"> </v>
      </c>
      <c r="P790" s="510"/>
      <c r="Q790" s="492">
        <f>ROUND(O790*$C790,0)</f>
        <v>0</v>
      </c>
      <c r="R790" s="492"/>
      <c r="S790" s="495" t="str">
        <f>$S$736</f>
        <v xml:space="preserve"> </v>
      </c>
      <c r="T790" s="510"/>
      <c r="U790" s="492">
        <f>ROUND(S790*$C790,0)</f>
        <v>0</v>
      </c>
      <c r="V790" s="409"/>
      <c r="W790" s="410"/>
      <c r="X790" s="410"/>
      <c r="Y790" s="410"/>
      <c r="Z790" s="409"/>
      <c r="AA790" s="409"/>
      <c r="AB790" s="409"/>
      <c r="AC790" s="409"/>
      <c r="AD790" s="409"/>
      <c r="AE790" s="409"/>
      <c r="AF790" s="409"/>
      <c r="AG790" s="409"/>
      <c r="AH790" s="409"/>
      <c r="AI790" s="409"/>
      <c r="AJ790" s="409"/>
      <c r="AK790" s="409"/>
      <c r="AL790" s="409"/>
      <c r="AM790" s="409"/>
      <c r="AN790" s="409"/>
      <c r="AO790" s="409"/>
      <c r="AP790" s="409"/>
    </row>
    <row r="791" spans="1:42">
      <c r="A791" s="439" t="s">
        <v>137</v>
      </c>
      <c r="B791" s="452"/>
      <c r="C791" s="480"/>
      <c r="D791" s="495"/>
      <c r="E791" s="510"/>
      <c r="F791" s="492"/>
      <c r="G791" s="495"/>
      <c r="H791" s="510"/>
      <c r="I791" s="492"/>
      <c r="J791" s="492"/>
      <c r="K791" s="495"/>
      <c r="L791" s="510"/>
      <c r="M791" s="492"/>
      <c r="N791" s="492"/>
      <c r="O791" s="495"/>
      <c r="P791" s="510"/>
      <c r="Q791" s="492"/>
      <c r="R791" s="492"/>
      <c r="S791" s="495"/>
      <c r="T791" s="510"/>
      <c r="U791" s="492"/>
      <c r="V791" s="409"/>
      <c r="W791" s="410"/>
      <c r="X791" s="410"/>
      <c r="Y791" s="410"/>
      <c r="Z791" s="409"/>
      <c r="AA791" s="409"/>
      <c r="AB791" s="409"/>
      <c r="AC791" s="409"/>
      <c r="AD791" s="409"/>
      <c r="AE791" s="409"/>
      <c r="AF791" s="409"/>
      <c r="AG791" s="409"/>
      <c r="AH791" s="409"/>
      <c r="AI791" s="409"/>
      <c r="AJ791" s="409"/>
      <c r="AK791" s="409"/>
      <c r="AL791" s="409"/>
      <c r="AM791" s="409"/>
      <c r="AN791" s="409"/>
      <c r="AO791" s="409"/>
      <c r="AP791" s="409"/>
    </row>
    <row r="792" spans="1:42">
      <c r="A792" s="439" t="s">
        <v>133</v>
      </c>
      <c r="B792" s="452"/>
      <c r="C792" s="480">
        <f>'[7]Rate Design Work eff 10-14-16'!C791</f>
        <v>13.885153858261599</v>
      </c>
      <c r="D792" s="509">
        <f>'[7]Rate Design Work eff 9-15-17'!D791</f>
        <v>-26.02</v>
      </c>
      <c r="E792" s="510"/>
      <c r="F792" s="492">
        <f>ROUND(D792*C792,0)</f>
        <v>-361</v>
      </c>
      <c r="G792" s="509">
        <f>-G784</f>
        <v>-26.63</v>
      </c>
      <c r="H792" s="510"/>
      <c r="I792" s="492">
        <f>ROUND(G792*$C792,0)</f>
        <v>-370</v>
      </c>
      <c r="J792" s="492"/>
      <c r="K792" s="509">
        <f>-K784</f>
        <v>-26.02</v>
      </c>
      <c r="L792" s="510"/>
      <c r="M792" s="492">
        <f>ROUND(K792*$C792,0)</f>
        <v>-361</v>
      </c>
      <c r="N792" s="492"/>
      <c r="O792" s="509">
        <f>-O784</f>
        <v>0</v>
      </c>
      <c r="P792" s="510"/>
      <c r="Q792" s="492">
        <f>ROUND(O792*$C792,0)</f>
        <v>0</v>
      </c>
      <c r="R792" s="492"/>
      <c r="S792" s="509">
        <f>-S784</f>
        <v>0</v>
      </c>
      <c r="T792" s="510"/>
      <c r="U792" s="492">
        <f>ROUND(S792*$C792,0)</f>
        <v>0</v>
      </c>
      <c r="V792" s="409"/>
      <c r="W792" s="410"/>
      <c r="X792" s="410"/>
      <c r="Y792" s="410"/>
      <c r="Z792" s="409"/>
      <c r="AA792" s="409"/>
      <c r="AB792" s="409"/>
      <c r="AC792" s="409"/>
      <c r="AD792" s="409"/>
      <c r="AE792" s="409"/>
      <c r="AF792" s="409"/>
      <c r="AG792" s="409"/>
      <c r="AH792" s="409"/>
      <c r="AI792" s="409"/>
      <c r="AJ792" s="409"/>
      <c r="AK792" s="409"/>
      <c r="AL792" s="409"/>
      <c r="AM792" s="409"/>
      <c r="AN792" s="409"/>
      <c r="AO792" s="409"/>
      <c r="AP792" s="409"/>
    </row>
    <row r="793" spans="1:42">
      <c r="A793" s="439" t="s">
        <v>138</v>
      </c>
      <c r="B793" s="452"/>
      <c r="C793" s="480">
        <f>'[7]Rate Design Work eff 10-14-16'!C792</f>
        <v>218.78375922302399</v>
      </c>
      <c r="D793" s="509">
        <f>'[7]Rate Design Work eff 9-15-17'!D792</f>
        <v>-26.02</v>
      </c>
      <c r="E793" s="510"/>
      <c r="F793" s="492">
        <f>ROUND(D793*C793,0)</f>
        <v>-5693</v>
      </c>
      <c r="G793" s="509">
        <f>-G786</f>
        <v>-26.63</v>
      </c>
      <c r="H793" s="510"/>
      <c r="I793" s="492">
        <f>ROUND(G793*$C793,0)</f>
        <v>-5826</v>
      </c>
      <c r="J793" s="492"/>
      <c r="K793" s="509">
        <f>-K786</f>
        <v>-26.02</v>
      </c>
      <c r="L793" s="510"/>
      <c r="M793" s="492">
        <f>ROUND(K793*$C793,0)</f>
        <v>-5693</v>
      </c>
      <c r="N793" s="492"/>
      <c r="O793" s="509">
        <f>-O786</f>
        <v>0</v>
      </c>
      <c r="P793" s="510"/>
      <c r="Q793" s="492">
        <f>ROUND(O793*$C793,0)</f>
        <v>0</v>
      </c>
      <c r="R793" s="492"/>
      <c r="S793" s="509">
        <f>-S786</f>
        <v>0</v>
      </c>
      <c r="T793" s="510"/>
      <c r="U793" s="492">
        <f>ROUND(S793*$C793,0)</f>
        <v>0</v>
      </c>
      <c r="V793" s="409"/>
      <c r="W793" s="410"/>
      <c r="X793" s="410"/>
      <c r="Y793" s="410"/>
      <c r="Z793" s="409"/>
      <c r="AA793" s="409"/>
      <c r="AB793" s="409"/>
      <c r="AC793" s="409"/>
      <c r="AD793" s="409"/>
      <c r="AE793" s="409"/>
      <c r="AF793" s="409"/>
      <c r="AG793" s="409"/>
      <c r="AH793" s="409"/>
      <c r="AI793" s="409"/>
      <c r="AJ793" s="409"/>
      <c r="AK793" s="409"/>
      <c r="AL793" s="409"/>
      <c r="AM793" s="409"/>
      <c r="AN793" s="409"/>
      <c r="AO793" s="409"/>
      <c r="AP793" s="409"/>
    </row>
    <row r="794" spans="1:42">
      <c r="A794" s="482" t="s">
        <v>97</v>
      </c>
      <c r="B794" s="452"/>
      <c r="C794" s="544" t="s">
        <v>14</v>
      </c>
      <c r="D794" s="495"/>
      <c r="E794" s="492"/>
      <c r="F794" s="492"/>
      <c r="G794" s="495"/>
      <c r="H794" s="492"/>
      <c r="I794" s="492"/>
      <c r="J794" s="492"/>
      <c r="K794" s="495"/>
      <c r="L794" s="492"/>
      <c r="M794" s="492"/>
      <c r="N794" s="492"/>
      <c r="O794" s="495"/>
      <c r="P794" s="492"/>
      <c r="Q794" s="492"/>
      <c r="R794" s="492"/>
      <c r="S794" s="495"/>
      <c r="T794" s="492"/>
      <c r="U794" s="492"/>
      <c r="V794" s="409"/>
      <c r="W794" s="410"/>
      <c r="X794" s="410"/>
      <c r="Y794" s="410"/>
      <c r="Z794" s="409"/>
      <c r="AA794" s="409"/>
      <c r="AB794" s="409"/>
      <c r="AC794" s="409"/>
      <c r="AD794" s="409"/>
      <c r="AE794" s="409"/>
      <c r="AF794" s="409"/>
      <c r="AG794" s="409"/>
      <c r="AH794" s="409"/>
      <c r="AI794" s="409"/>
      <c r="AJ794" s="409"/>
      <c r="AK794" s="409"/>
      <c r="AL794" s="409"/>
      <c r="AM794" s="409"/>
      <c r="AN794" s="409"/>
      <c r="AO794" s="409"/>
      <c r="AP794" s="409"/>
    </row>
    <row r="795" spans="1:42">
      <c r="A795" s="439" t="s">
        <v>139</v>
      </c>
      <c r="B795" s="452"/>
      <c r="C795" s="480">
        <f>'[7]Rate Design Work eff 10-14-16'!C794</f>
        <v>110142584.89494899</v>
      </c>
      <c r="D795" s="545">
        <f>'[7]Rate Design Work eff 9-15-17'!D794</f>
        <v>7.0350000000000001</v>
      </c>
      <c r="E795" s="492" t="s">
        <v>15</v>
      </c>
      <c r="F795" s="492">
        <f>ROUND(D795/100*C795,0)</f>
        <v>7748531</v>
      </c>
      <c r="G795" s="545">
        <f>$G$741</f>
        <v>7.2030000000000003</v>
      </c>
      <c r="H795" s="492" t="s">
        <v>15</v>
      </c>
      <c r="I795" s="492">
        <f>ROUND(G795/100*$C795,0)</f>
        <v>7933570</v>
      </c>
      <c r="J795" s="492"/>
      <c r="K795" s="545" t="e">
        <f>$K$741</f>
        <v>#REF!</v>
      </c>
      <c r="L795" s="492" t="s">
        <v>15</v>
      </c>
      <c r="M795" s="492" t="e">
        <f>ROUND(K795/100*$C795,0)</f>
        <v>#REF!</v>
      </c>
      <c r="N795" s="492"/>
      <c r="O795" s="545" t="e">
        <f>$O$741</f>
        <v>#DIV/0!</v>
      </c>
      <c r="P795" s="492" t="s">
        <v>15</v>
      </c>
      <c r="Q795" s="492" t="e">
        <f>ROUND(O795/100*$C795,0)</f>
        <v>#DIV/0!</v>
      </c>
      <c r="R795" s="492"/>
      <c r="S795" s="545" t="e">
        <f>$S$741</f>
        <v>#DIV/0!</v>
      </c>
      <c r="T795" s="492" t="s">
        <v>15</v>
      </c>
      <c r="U795" s="492" t="e">
        <f>ROUND(S795/100*$C795,0)</f>
        <v>#DIV/0!</v>
      </c>
      <c r="V795" s="409"/>
      <c r="W795" s="410"/>
      <c r="X795" s="410"/>
      <c r="Y795" s="410"/>
      <c r="Z795" s="409"/>
      <c r="AA795" s="409"/>
      <c r="AB795" s="409"/>
      <c r="AC795" s="409"/>
      <c r="AD795" s="409"/>
      <c r="AE795" s="409"/>
      <c r="AF795" s="409"/>
      <c r="AG795" s="409"/>
      <c r="AH795" s="409"/>
      <c r="AI795" s="409"/>
      <c r="AJ795" s="409"/>
      <c r="AK795" s="409"/>
      <c r="AL795" s="409"/>
      <c r="AM795" s="409"/>
      <c r="AN795" s="409"/>
      <c r="AO795" s="409"/>
      <c r="AP795" s="409"/>
    </row>
    <row r="796" spans="1:42">
      <c r="A796" s="482" t="s">
        <v>65</v>
      </c>
      <c r="B796" s="452"/>
      <c r="C796" s="480">
        <f>'[7]Rate Design Work eff 10-14-16'!C795</f>
        <v>43439</v>
      </c>
      <c r="D796" s="496">
        <f>'[7]Rate Design Work eff 9-15-17'!D795</f>
        <v>57</v>
      </c>
      <c r="E796" s="482" t="s">
        <v>15</v>
      </c>
      <c r="F796" s="492">
        <f>ROUND(D796/100*C796,0)</f>
        <v>24760</v>
      </c>
      <c r="G796" s="496">
        <f>$G$742</f>
        <v>58</v>
      </c>
      <c r="H796" s="482" t="s">
        <v>15</v>
      </c>
      <c r="I796" s="492">
        <f>ROUND(G796*$C796/100,0)</f>
        <v>25195</v>
      </c>
      <c r="J796" s="492"/>
      <c r="K796" s="496" t="str">
        <f>$K$742</f>
        <v xml:space="preserve"> </v>
      </c>
      <c r="L796" s="482" t="s">
        <v>15</v>
      </c>
      <c r="M796" s="492">
        <f>ROUND(K796*$C796/100,0)</f>
        <v>0</v>
      </c>
      <c r="N796" s="492"/>
      <c r="O796" s="496" t="e">
        <f>$O$742</f>
        <v>#DIV/0!</v>
      </c>
      <c r="P796" s="482" t="s">
        <v>15</v>
      </c>
      <c r="Q796" s="492" t="e">
        <f>ROUND(O796*$C796/100,0)</f>
        <v>#DIV/0!</v>
      </c>
      <c r="R796" s="492"/>
      <c r="S796" s="496" t="e">
        <f>$S$742</f>
        <v>#DIV/0!</v>
      </c>
      <c r="T796" s="482" t="s">
        <v>15</v>
      </c>
      <c r="U796" s="492" t="e">
        <f>ROUND(S796*$C796/100,0)</f>
        <v>#DIV/0!</v>
      </c>
      <c r="V796" s="409"/>
      <c r="W796" s="410"/>
      <c r="X796" s="410"/>
      <c r="Y796" s="410"/>
      <c r="Z796" s="409"/>
      <c r="AA796" s="409"/>
      <c r="AB796" s="409"/>
      <c r="AC796" s="409"/>
      <c r="AD796" s="409"/>
      <c r="AE796" s="409"/>
      <c r="AF796" s="409"/>
      <c r="AG796" s="409"/>
      <c r="AH796" s="409"/>
      <c r="AI796" s="409"/>
      <c r="AJ796" s="409"/>
      <c r="AK796" s="409"/>
      <c r="AL796" s="409"/>
      <c r="AM796" s="409"/>
      <c r="AN796" s="409"/>
      <c r="AO796" s="409"/>
      <c r="AP796" s="409"/>
    </row>
    <row r="797" spans="1:42">
      <c r="A797" s="514" t="s">
        <v>72</v>
      </c>
      <c r="B797" s="452"/>
      <c r="C797" s="480"/>
      <c r="D797" s="490">
        <f>'[7]Rate Design Work eff 9-15-17'!D797</f>
        <v>-0.01</v>
      </c>
      <c r="E797" s="452"/>
      <c r="F797" s="492"/>
      <c r="G797" s="490">
        <v>-0.01</v>
      </c>
      <c r="H797" s="452"/>
      <c r="I797" s="492"/>
      <c r="J797" s="492"/>
      <c r="K797" s="490">
        <v>-0.01</v>
      </c>
      <c r="L797" s="452"/>
      <c r="M797" s="492"/>
      <c r="N797" s="492"/>
      <c r="O797" s="490">
        <v>-0.01</v>
      </c>
      <c r="P797" s="452"/>
      <c r="Q797" s="492"/>
      <c r="R797" s="492"/>
      <c r="S797" s="490">
        <v>-0.01</v>
      </c>
      <c r="T797" s="452"/>
      <c r="U797" s="492"/>
      <c r="V797" s="409"/>
      <c r="W797" s="410"/>
      <c r="X797" s="410"/>
      <c r="Y797" s="410"/>
      <c r="Z797" s="409"/>
      <c r="AA797" s="409"/>
      <c r="AB797" s="409"/>
      <c r="AC797" s="409"/>
      <c r="AD797" s="409"/>
      <c r="AE797" s="409"/>
      <c r="AF797" s="409"/>
      <c r="AG797" s="409"/>
      <c r="AH797" s="409"/>
      <c r="AI797" s="409"/>
      <c r="AJ797" s="409"/>
      <c r="AK797" s="409"/>
      <c r="AL797" s="409"/>
      <c r="AM797" s="409"/>
      <c r="AN797" s="409"/>
      <c r="AO797" s="409"/>
      <c r="AP797" s="409"/>
    </row>
    <row r="798" spans="1:42">
      <c r="A798" s="439" t="s">
        <v>56</v>
      </c>
      <c r="B798" s="452"/>
      <c r="C798" s="480">
        <f>'[7]Rate Design Work eff 10-14-16'!C798</f>
        <v>0</v>
      </c>
      <c r="D798" s="506">
        <f>'[7]Rate Design Work eff 9-15-17'!D798</f>
        <v>0</v>
      </c>
      <c r="E798" s="510"/>
      <c r="F798" s="492">
        <f>ROUND(D798*C798*$D$745,0)</f>
        <v>0</v>
      </c>
      <c r="G798" s="506">
        <f>G775</f>
        <v>0</v>
      </c>
      <c r="H798" s="510"/>
      <c r="I798" s="492">
        <f>ROUND(G798*$C798*$G$797,0)</f>
        <v>0</v>
      </c>
      <c r="J798" s="492"/>
      <c r="K798" s="506">
        <f>K775</f>
        <v>0</v>
      </c>
      <c r="L798" s="510"/>
      <c r="M798" s="492">
        <f>ROUND(K798*$C798*$G$797,0)</f>
        <v>0</v>
      </c>
      <c r="N798" s="492"/>
      <c r="O798" s="506" t="str">
        <f>O775</f>
        <v xml:space="preserve"> </v>
      </c>
      <c r="P798" s="510"/>
      <c r="Q798" s="492">
        <f>ROUND(O798*$C798*$G$797,0)</f>
        <v>0</v>
      </c>
      <c r="R798" s="492"/>
      <c r="S798" s="506" t="str">
        <f>S775</f>
        <v xml:space="preserve"> </v>
      </c>
      <c r="T798" s="510"/>
      <c r="U798" s="492">
        <f>ROUND(S798*$C798*$G$797,0)</f>
        <v>0</v>
      </c>
      <c r="V798" s="409"/>
      <c r="W798" s="410"/>
      <c r="X798" s="410"/>
      <c r="Y798" s="410"/>
      <c r="Z798" s="409"/>
      <c r="AA798" s="409"/>
      <c r="AB798" s="409"/>
      <c r="AC798" s="409"/>
      <c r="AD798" s="409"/>
      <c r="AE798" s="409"/>
      <c r="AF798" s="409"/>
      <c r="AG798" s="409"/>
      <c r="AH798" s="409"/>
      <c r="AI798" s="409"/>
      <c r="AJ798" s="409"/>
      <c r="AK798" s="409"/>
      <c r="AL798" s="409"/>
      <c r="AM798" s="409"/>
      <c r="AN798" s="409"/>
      <c r="AO798" s="409"/>
      <c r="AP798" s="409"/>
    </row>
    <row r="799" spans="1:42">
      <c r="A799" s="439" t="s">
        <v>57</v>
      </c>
      <c r="B799" s="452"/>
      <c r="C799" s="480"/>
      <c r="D799" s="506"/>
      <c r="E799" s="510"/>
      <c r="F799" s="492"/>
      <c r="G799" s="506"/>
      <c r="H799" s="510"/>
      <c r="I799" s="492"/>
      <c r="J799" s="492"/>
      <c r="K799" s="506"/>
      <c r="L799" s="510"/>
      <c r="M799" s="492"/>
      <c r="N799" s="492"/>
      <c r="O799" s="506"/>
      <c r="P799" s="510"/>
      <c r="Q799" s="492"/>
      <c r="R799" s="492"/>
      <c r="S799" s="506"/>
      <c r="T799" s="510"/>
      <c r="U799" s="492"/>
      <c r="V799" s="409"/>
      <c r="W799" s="410"/>
      <c r="X799" s="410"/>
      <c r="Y799" s="410"/>
      <c r="Z799" s="409"/>
      <c r="AA799" s="409"/>
      <c r="AB799" s="409"/>
      <c r="AC799" s="409"/>
      <c r="AD799" s="409"/>
      <c r="AE799" s="409"/>
      <c r="AF799" s="409"/>
      <c r="AG799" s="409"/>
      <c r="AH799" s="409"/>
      <c r="AI799" s="409"/>
      <c r="AJ799" s="409"/>
      <c r="AK799" s="409"/>
      <c r="AL799" s="409"/>
      <c r="AM799" s="409"/>
      <c r="AN799" s="409"/>
      <c r="AO799" s="409"/>
      <c r="AP799" s="409"/>
    </row>
    <row r="800" spans="1:42">
      <c r="A800" s="439" t="s">
        <v>127</v>
      </c>
      <c r="B800" s="452"/>
      <c r="C800" s="480">
        <f>'[7]Rate Design Work eff 10-14-16'!C800</f>
        <v>1.0000071591230999</v>
      </c>
      <c r="D800" s="506">
        <f>'[7]Rate Design Work eff 9-15-17'!D800</f>
        <v>0</v>
      </c>
      <c r="E800" s="510"/>
      <c r="F800" s="492">
        <f>ROUND(D800*C800*$D$745,0)</f>
        <v>0</v>
      </c>
      <c r="G800" s="506">
        <f>G777</f>
        <v>0</v>
      </c>
      <c r="H800" s="510"/>
      <c r="I800" s="492">
        <f>ROUND(G800*$C800*$G$797,0)</f>
        <v>0</v>
      </c>
      <c r="J800" s="492"/>
      <c r="K800" s="506">
        <f>K777</f>
        <v>0</v>
      </c>
      <c r="L800" s="510"/>
      <c r="M800" s="492">
        <f>ROUND(K800*$C800*$G$797,0)</f>
        <v>0</v>
      </c>
      <c r="N800" s="492"/>
      <c r="O800" s="506" t="str">
        <f>O777</f>
        <v xml:space="preserve"> </v>
      </c>
      <c r="P800" s="510"/>
      <c r="Q800" s="492">
        <f>ROUND(O800*$C800*$G$797,0)</f>
        <v>0</v>
      </c>
      <c r="R800" s="492"/>
      <c r="S800" s="506" t="str">
        <f>S777</f>
        <v xml:space="preserve"> </v>
      </c>
      <c r="T800" s="510"/>
      <c r="U800" s="492">
        <f>ROUND(S800*$C800*$G$797,0)</f>
        <v>0</v>
      </c>
      <c r="V800" s="409"/>
      <c r="W800" s="410"/>
      <c r="X800" s="410"/>
      <c r="Y800" s="410"/>
      <c r="Z800" s="409"/>
      <c r="AA800" s="409"/>
      <c r="AB800" s="409"/>
      <c r="AC800" s="409"/>
      <c r="AD800" s="409"/>
      <c r="AE800" s="409"/>
      <c r="AF800" s="409"/>
      <c r="AG800" s="409"/>
      <c r="AH800" s="409"/>
      <c r="AI800" s="409"/>
      <c r="AJ800" s="409"/>
      <c r="AK800" s="409"/>
      <c r="AL800" s="409"/>
      <c r="AM800" s="409"/>
      <c r="AN800" s="409"/>
      <c r="AO800" s="409"/>
      <c r="AP800" s="409"/>
    </row>
    <row r="801" spans="1:42">
      <c r="A801" s="439" t="s">
        <v>128</v>
      </c>
      <c r="B801" s="452"/>
      <c r="C801" s="480">
        <f>'[7]Rate Design Work eff 10-14-16'!C801</f>
        <v>0</v>
      </c>
      <c r="D801" s="506">
        <f>'[7]Rate Design Work eff 9-15-17'!D801</f>
        <v>370</v>
      </c>
      <c r="E801" s="510"/>
      <c r="F801" s="492">
        <f>ROUND(D801*C801*$D$745,0)</f>
        <v>0</v>
      </c>
      <c r="G801" s="506">
        <f>G778</f>
        <v>379</v>
      </c>
      <c r="H801" s="510"/>
      <c r="I801" s="492">
        <f>ROUND(G801*$C801*$G$797,0)</f>
        <v>0</v>
      </c>
      <c r="J801" s="492"/>
      <c r="K801" s="506">
        <f>K778</f>
        <v>379</v>
      </c>
      <c r="L801" s="510"/>
      <c r="M801" s="492">
        <f>ROUND(K801*$C801*$G$797,0)</f>
        <v>0</v>
      </c>
      <c r="N801" s="492"/>
      <c r="O801" s="506" t="str">
        <f>O778</f>
        <v xml:space="preserve"> </v>
      </c>
      <c r="P801" s="510"/>
      <c r="Q801" s="492">
        <f>ROUND(O801*$C801*$G$797,0)</f>
        <v>0</v>
      </c>
      <c r="R801" s="492"/>
      <c r="S801" s="506" t="str">
        <f>S778</f>
        <v xml:space="preserve"> </v>
      </c>
      <c r="T801" s="510"/>
      <c r="U801" s="492">
        <f>ROUND(S801*$C801*$G$797,0)</f>
        <v>0</v>
      </c>
      <c r="V801" s="409"/>
      <c r="W801" s="410"/>
      <c r="X801" s="410"/>
      <c r="Y801" s="410"/>
      <c r="Z801" s="409"/>
      <c r="AA801" s="409"/>
      <c r="AB801" s="409"/>
      <c r="AC801" s="409"/>
      <c r="AD801" s="409"/>
      <c r="AE801" s="409"/>
      <c r="AF801" s="409"/>
      <c r="AG801" s="409"/>
      <c r="AH801" s="409"/>
      <c r="AI801" s="409"/>
      <c r="AJ801" s="409"/>
      <c r="AK801" s="409"/>
      <c r="AL801" s="409"/>
      <c r="AM801" s="409"/>
      <c r="AN801" s="409"/>
      <c r="AO801" s="409"/>
      <c r="AP801" s="409"/>
    </row>
    <row r="802" spans="1:42">
      <c r="A802" s="439" t="s">
        <v>129</v>
      </c>
      <c r="B802" s="452"/>
      <c r="C802" s="480">
        <f>'[7]Rate Design Work eff 10-14-16'!C802</f>
        <v>0</v>
      </c>
      <c r="D802" s="506">
        <f>'[7]Rate Design Work eff 9-15-17'!D802</f>
        <v>1504</v>
      </c>
      <c r="E802" s="510"/>
      <c r="F802" s="492">
        <f>ROUND(D802*C802*$D$745,0)</f>
        <v>0</v>
      </c>
      <c r="G802" s="506">
        <f>G779</f>
        <v>1539</v>
      </c>
      <c r="H802" s="510"/>
      <c r="I802" s="492">
        <f>ROUND(G802*$C802*$G$797,0)</f>
        <v>0</v>
      </c>
      <c r="J802" s="492"/>
      <c r="K802" s="506">
        <f>K779</f>
        <v>1539</v>
      </c>
      <c r="L802" s="510"/>
      <c r="M802" s="492">
        <f>ROUND(K802*$C802*$G$797,0)</f>
        <v>0</v>
      </c>
      <c r="N802" s="492"/>
      <c r="O802" s="506" t="str">
        <f>O779</f>
        <v xml:space="preserve"> </v>
      </c>
      <c r="P802" s="510"/>
      <c r="Q802" s="492">
        <f>ROUND(O802*$C802*$G$797,0)</f>
        <v>0</v>
      </c>
      <c r="R802" s="492"/>
      <c r="S802" s="506" t="str">
        <f>S779</f>
        <v xml:space="preserve"> </v>
      </c>
      <c r="T802" s="510"/>
      <c r="U802" s="492">
        <f>ROUND(S802*$C802*$G$797,0)</f>
        <v>0</v>
      </c>
      <c r="V802" s="409"/>
      <c r="W802" s="410"/>
      <c r="X802" s="410"/>
      <c r="Y802" s="410"/>
      <c r="Z802" s="409"/>
      <c r="AA802" s="409"/>
      <c r="AB802" s="409"/>
      <c r="AC802" s="409"/>
      <c r="AD802" s="409"/>
      <c r="AE802" s="409"/>
      <c r="AF802" s="409"/>
      <c r="AG802" s="409"/>
      <c r="AH802" s="409"/>
      <c r="AI802" s="409"/>
      <c r="AJ802" s="409"/>
      <c r="AK802" s="409"/>
      <c r="AL802" s="409"/>
      <c r="AM802" s="409"/>
      <c r="AN802" s="409"/>
      <c r="AO802" s="409"/>
      <c r="AP802" s="409"/>
    </row>
    <row r="803" spans="1:42">
      <c r="A803" s="439" t="s">
        <v>56</v>
      </c>
      <c r="B803" s="452"/>
      <c r="C803" s="480">
        <f>'[7]Rate Design Work eff 10-14-16'!C803</f>
        <v>0</v>
      </c>
      <c r="D803" s="506">
        <f>'[7]Rate Design Work eff 9-15-17'!D803</f>
        <v>26.02</v>
      </c>
      <c r="E803" s="510"/>
      <c r="F803" s="492">
        <f>ROUND(D803*C803*$D$745,0)</f>
        <v>0</v>
      </c>
      <c r="G803" s="506">
        <f>G784</f>
        <v>26.63</v>
      </c>
      <c r="H803" s="510"/>
      <c r="I803" s="492">
        <f>ROUND(G803*$C803*$G$797,0)</f>
        <v>0</v>
      </c>
      <c r="J803" s="492"/>
      <c r="K803" s="506">
        <f>K784</f>
        <v>26.02</v>
      </c>
      <c r="L803" s="510"/>
      <c r="M803" s="492">
        <f>ROUND(K803*$C803*$G$797,0)</f>
        <v>0</v>
      </c>
      <c r="N803" s="492"/>
      <c r="O803" s="506" t="str">
        <f>O784</f>
        <v xml:space="preserve"> </v>
      </c>
      <c r="P803" s="510"/>
      <c r="Q803" s="492">
        <f>ROUND(O803*$C803*$G$797,0)</f>
        <v>0</v>
      </c>
      <c r="R803" s="492"/>
      <c r="S803" s="506" t="str">
        <f>S784</f>
        <v xml:space="preserve"> </v>
      </c>
      <c r="T803" s="510"/>
      <c r="U803" s="492">
        <f>ROUND(S803*$C803*$G$797,0)</f>
        <v>0</v>
      </c>
      <c r="V803" s="409"/>
      <c r="W803" s="410"/>
      <c r="X803" s="410"/>
      <c r="Y803" s="410"/>
      <c r="Z803" s="409"/>
      <c r="AA803" s="409"/>
      <c r="AB803" s="409"/>
      <c r="AC803" s="409"/>
      <c r="AD803" s="409"/>
      <c r="AE803" s="409"/>
      <c r="AF803" s="409"/>
      <c r="AG803" s="409"/>
      <c r="AH803" s="409"/>
      <c r="AI803" s="409"/>
      <c r="AJ803" s="409"/>
      <c r="AK803" s="409"/>
      <c r="AL803" s="409"/>
      <c r="AM803" s="409"/>
      <c r="AN803" s="409"/>
      <c r="AO803" s="409"/>
      <c r="AP803" s="409"/>
    </row>
    <row r="804" spans="1:42">
      <c r="A804" s="439" t="s">
        <v>57</v>
      </c>
      <c r="B804" s="452"/>
      <c r="C804" s="480"/>
      <c r="D804" s="506"/>
      <c r="E804" s="510"/>
      <c r="F804" s="492"/>
      <c r="G804" s="506"/>
      <c r="H804" s="510"/>
      <c r="I804" s="492"/>
      <c r="J804" s="492"/>
      <c r="K804" s="506"/>
      <c r="L804" s="510"/>
      <c r="M804" s="492"/>
      <c r="N804" s="492"/>
      <c r="O804" s="506"/>
      <c r="P804" s="510"/>
      <c r="Q804" s="492"/>
      <c r="R804" s="492"/>
      <c r="S804" s="506"/>
      <c r="T804" s="510"/>
      <c r="U804" s="492"/>
      <c r="V804" s="409"/>
      <c r="W804" s="410"/>
      <c r="X804" s="410"/>
      <c r="Y804" s="410"/>
      <c r="Z804" s="409"/>
      <c r="AA804" s="409"/>
      <c r="AB804" s="409"/>
      <c r="AC804" s="409"/>
      <c r="AD804" s="409"/>
      <c r="AE804" s="409"/>
      <c r="AF804" s="409"/>
      <c r="AG804" s="409"/>
      <c r="AH804" s="409"/>
      <c r="AI804" s="409"/>
      <c r="AJ804" s="409"/>
      <c r="AK804" s="409"/>
      <c r="AL804" s="409"/>
      <c r="AM804" s="409"/>
      <c r="AN804" s="409"/>
      <c r="AO804" s="409"/>
      <c r="AP804" s="409"/>
    </row>
    <row r="805" spans="1:42">
      <c r="A805" s="439" t="s">
        <v>127</v>
      </c>
      <c r="B805" s="452"/>
      <c r="C805" s="480">
        <f>'[7]Rate Design Work eff 10-14-16'!C805</f>
        <v>38.0002720466778</v>
      </c>
      <c r="D805" s="506">
        <f>'[7]Rate Design Work eff 9-15-17'!D805</f>
        <v>26.02</v>
      </c>
      <c r="E805" s="510"/>
      <c r="F805" s="492">
        <f>ROUND(D805*C805*$D$745,0)</f>
        <v>-10</v>
      </c>
      <c r="G805" s="506">
        <f>G786</f>
        <v>26.63</v>
      </c>
      <c r="H805" s="510"/>
      <c r="I805" s="492">
        <f>ROUND(G805*$C805*$G$797,0)</f>
        <v>-10</v>
      </c>
      <c r="J805" s="492"/>
      <c r="K805" s="506">
        <f>K786</f>
        <v>26.02</v>
      </c>
      <c r="L805" s="510"/>
      <c r="M805" s="492">
        <f>ROUND(K805*$C805*$G$797,0)</f>
        <v>-10</v>
      </c>
      <c r="N805" s="492"/>
      <c r="O805" s="506" t="str">
        <f>O786</f>
        <v xml:space="preserve"> </v>
      </c>
      <c r="P805" s="510"/>
      <c r="Q805" s="492">
        <f>ROUND(O805*$C805*$G$797,0)</f>
        <v>0</v>
      </c>
      <c r="R805" s="492"/>
      <c r="S805" s="506" t="str">
        <f>S786</f>
        <v xml:space="preserve"> </v>
      </c>
      <c r="T805" s="510"/>
      <c r="U805" s="492">
        <f>ROUND(S805*$C805*$G$797,0)</f>
        <v>0</v>
      </c>
      <c r="V805" s="409"/>
      <c r="W805" s="410"/>
      <c r="X805" s="410"/>
      <c r="Y805" s="410"/>
      <c r="Z805" s="409"/>
      <c r="AA805" s="409"/>
      <c r="AB805" s="409"/>
      <c r="AC805" s="409"/>
      <c r="AD805" s="409"/>
      <c r="AE805" s="409"/>
      <c r="AF805" s="409"/>
      <c r="AG805" s="409"/>
      <c r="AH805" s="409"/>
      <c r="AI805" s="409"/>
      <c r="AJ805" s="409"/>
      <c r="AK805" s="409"/>
      <c r="AL805" s="409"/>
      <c r="AM805" s="409"/>
      <c r="AN805" s="409"/>
      <c r="AO805" s="409"/>
      <c r="AP805" s="409"/>
    </row>
    <row r="806" spans="1:42">
      <c r="A806" s="439" t="s">
        <v>128</v>
      </c>
      <c r="B806" s="452"/>
      <c r="C806" s="480">
        <f>'[7]Rate Design Work eff 10-14-16'!C806</f>
        <v>0</v>
      </c>
      <c r="D806" s="506">
        <f>'[7]Rate Design Work eff 9-15-17'!D806</f>
        <v>18.101388370764003</v>
      </c>
      <c r="E806" s="510"/>
      <c r="F806" s="492">
        <f>ROUND(D806*C806*$D$745,0)</f>
        <v>0</v>
      </c>
      <c r="G806" s="506">
        <f>G787</f>
        <v>18.526286850528336</v>
      </c>
      <c r="H806" s="510"/>
      <c r="I806" s="492">
        <f>ROUND(G806*$C806*$G$797,0)</f>
        <v>0</v>
      </c>
      <c r="J806" s="492"/>
      <c r="K806" s="506">
        <f>K787</f>
        <v>18.101388370764003</v>
      </c>
      <c r="L806" s="510"/>
      <c r="M806" s="492">
        <f>ROUND(K806*$C806*$G$797,0)</f>
        <v>0</v>
      </c>
      <c r="N806" s="492"/>
      <c r="O806" s="506" t="str">
        <f>O787</f>
        <v xml:space="preserve"> </v>
      </c>
      <c r="P806" s="510"/>
      <c r="Q806" s="492">
        <f>ROUND(O806*$C806*$G$797,0)</f>
        <v>0</v>
      </c>
      <c r="R806" s="492"/>
      <c r="S806" s="506" t="str">
        <f>S787</f>
        <v xml:space="preserve"> </v>
      </c>
      <c r="T806" s="510"/>
      <c r="U806" s="492">
        <f>ROUND(S806*$C806*$G$797,0)</f>
        <v>0</v>
      </c>
      <c r="V806" s="409"/>
      <c r="W806" s="410"/>
      <c r="X806" s="410"/>
      <c r="Y806" s="410"/>
      <c r="Z806" s="409"/>
      <c r="AA806" s="409"/>
      <c r="AB806" s="409"/>
      <c r="AC806" s="409"/>
      <c r="AD806" s="409"/>
      <c r="AE806" s="409"/>
      <c r="AF806" s="409"/>
      <c r="AG806" s="409"/>
      <c r="AH806" s="409"/>
      <c r="AI806" s="409"/>
      <c r="AJ806" s="409"/>
      <c r="AK806" s="409"/>
      <c r="AL806" s="409"/>
      <c r="AM806" s="409"/>
      <c r="AN806" s="409"/>
      <c r="AO806" s="409"/>
      <c r="AP806" s="409"/>
    </row>
    <row r="807" spans="1:42">
      <c r="A807" s="439" t="s">
        <v>129</v>
      </c>
      <c r="B807" s="452"/>
      <c r="C807" s="480">
        <f>'[7]Rate Design Work eff 10-14-16'!C807</f>
        <v>0</v>
      </c>
      <c r="D807" s="506">
        <f>'[7]Rate Design Work eff 9-15-17'!D807</f>
        <v>14.155824964645021</v>
      </c>
      <c r="E807" s="510"/>
      <c r="F807" s="492">
        <f>ROUND(D807*C807*$D$745,0)</f>
        <v>0</v>
      </c>
      <c r="G807" s="506">
        <f>G788</f>
        <v>14.48810823397713</v>
      </c>
      <c r="H807" s="510"/>
      <c r="I807" s="492">
        <f>ROUND(G807*$C807*$G$797,0)</f>
        <v>0</v>
      </c>
      <c r="J807" s="492"/>
      <c r="K807" s="506">
        <f>K788</f>
        <v>14.155824964645021</v>
      </c>
      <c r="L807" s="510"/>
      <c r="M807" s="492">
        <f>ROUND(K807*$C807*$G$797,0)</f>
        <v>0</v>
      </c>
      <c r="N807" s="492"/>
      <c r="O807" s="506" t="str">
        <f>O788</f>
        <v xml:space="preserve"> </v>
      </c>
      <c r="P807" s="510"/>
      <c r="Q807" s="492">
        <f>ROUND(O807*$C807*$G$797,0)</f>
        <v>0</v>
      </c>
      <c r="R807" s="492"/>
      <c r="S807" s="506" t="str">
        <f>S788</f>
        <v xml:space="preserve"> </v>
      </c>
      <c r="T807" s="510"/>
      <c r="U807" s="492">
        <f>ROUND(S807*$C807*$G$797,0)</f>
        <v>0</v>
      </c>
      <c r="V807" s="409"/>
      <c r="W807" s="410"/>
      <c r="X807" s="410"/>
      <c r="Y807" s="410"/>
      <c r="Z807" s="409"/>
      <c r="AA807" s="409"/>
      <c r="AB807" s="409"/>
      <c r="AC807" s="409"/>
      <c r="AD807" s="409"/>
      <c r="AE807" s="409"/>
      <c r="AF807" s="409"/>
      <c r="AG807" s="409"/>
      <c r="AH807" s="409"/>
      <c r="AI807" s="409"/>
      <c r="AJ807" s="409"/>
      <c r="AK807" s="409"/>
      <c r="AL807" s="409"/>
      <c r="AM807" s="409"/>
      <c r="AN807" s="409"/>
      <c r="AO807" s="409"/>
      <c r="AP807" s="409"/>
    </row>
    <row r="808" spans="1:42">
      <c r="A808" s="439" t="s">
        <v>142</v>
      </c>
      <c r="B808" s="452"/>
      <c r="C808" s="480">
        <v>0</v>
      </c>
      <c r="D808" s="509">
        <f>'[7]Rate Design Work eff 9-15-17'!D808</f>
        <v>78.06</v>
      </c>
      <c r="E808" s="510"/>
      <c r="F808" s="492">
        <f>ROUND(D808*C808*$D$745,0)</f>
        <v>0</v>
      </c>
      <c r="G808" s="509">
        <f>G789</f>
        <v>79.89</v>
      </c>
      <c r="H808" s="510"/>
      <c r="I808" s="492">
        <f>ROUND(G808*$C808*$G$797,0)</f>
        <v>0</v>
      </c>
      <c r="J808" s="492"/>
      <c r="K808" s="509">
        <f>K789</f>
        <v>78.06</v>
      </c>
      <c r="L808" s="510"/>
      <c r="M808" s="492">
        <f>ROUND(K808*$C808*$G$797,0)</f>
        <v>0</v>
      </c>
      <c r="N808" s="492"/>
      <c r="O808" s="509" t="str">
        <f>O789</f>
        <v xml:space="preserve"> </v>
      </c>
      <c r="P808" s="510"/>
      <c r="Q808" s="492">
        <f>ROUND(O808*$C808*$G$797,0)</f>
        <v>0</v>
      </c>
      <c r="R808" s="492"/>
      <c r="S808" s="509" t="str">
        <f>S789</f>
        <v xml:space="preserve"> </v>
      </c>
      <c r="T808" s="510"/>
      <c r="U808" s="492">
        <f>ROUND(S808*$C808*$G$797,0)</f>
        <v>0</v>
      </c>
      <c r="V808" s="409"/>
      <c r="W808" s="410"/>
      <c r="X808" s="410"/>
      <c r="Y808" s="410"/>
      <c r="Z808" s="409"/>
      <c r="AA808" s="409"/>
      <c r="AB808" s="409"/>
      <c r="AC808" s="409"/>
      <c r="AD808" s="409"/>
      <c r="AE808" s="409"/>
      <c r="AF808" s="409"/>
      <c r="AG808" s="409"/>
      <c r="AH808" s="409"/>
      <c r="AI808" s="409"/>
      <c r="AJ808" s="409"/>
      <c r="AK808" s="409"/>
      <c r="AL808" s="409"/>
      <c r="AM808" s="409"/>
      <c r="AN808" s="409"/>
      <c r="AO808" s="409"/>
      <c r="AP808" s="409"/>
    </row>
    <row r="809" spans="1:42">
      <c r="A809" s="439" t="s">
        <v>143</v>
      </c>
      <c r="B809" s="452"/>
      <c r="C809" s="480">
        <v>0</v>
      </c>
      <c r="D809" s="509">
        <f>'[7]Rate Design Work eff 9-15-17'!D809</f>
        <v>156.12</v>
      </c>
      <c r="E809" s="510"/>
      <c r="F809" s="492">
        <f>ROUND(D809*C809*$D$745,0)</f>
        <v>0</v>
      </c>
      <c r="G809" s="509">
        <f>G790</f>
        <v>159.78</v>
      </c>
      <c r="H809" s="510"/>
      <c r="I809" s="492">
        <f>ROUND(G809*$C809*$G$797,0)</f>
        <v>0</v>
      </c>
      <c r="J809" s="492"/>
      <c r="K809" s="509">
        <f>K790</f>
        <v>156.12</v>
      </c>
      <c r="L809" s="510"/>
      <c r="M809" s="492">
        <f>ROUND(K809*$C809*$G$797,0)</f>
        <v>0</v>
      </c>
      <c r="N809" s="492"/>
      <c r="O809" s="509" t="str">
        <f>O790</f>
        <v xml:space="preserve"> </v>
      </c>
      <c r="P809" s="510"/>
      <c r="Q809" s="492">
        <f>ROUND(O809*$C809*$G$797,0)</f>
        <v>0</v>
      </c>
      <c r="R809" s="492"/>
      <c r="S809" s="509" t="str">
        <f>S790</f>
        <v xml:space="preserve"> </v>
      </c>
      <c r="T809" s="510"/>
      <c r="U809" s="492">
        <f>ROUND(S809*$C809*$G$797,0)</f>
        <v>0</v>
      </c>
      <c r="V809" s="409"/>
      <c r="W809" s="410"/>
      <c r="X809" s="410"/>
      <c r="Y809" s="410"/>
      <c r="Z809" s="409"/>
      <c r="AA809" s="409"/>
      <c r="AB809" s="409"/>
      <c r="AC809" s="409"/>
      <c r="AD809" s="409"/>
      <c r="AE809" s="409"/>
      <c r="AF809" s="409"/>
      <c r="AG809" s="409"/>
      <c r="AH809" s="409"/>
      <c r="AI809" s="409"/>
      <c r="AJ809" s="409"/>
      <c r="AK809" s="409"/>
      <c r="AL809" s="409"/>
      <c r="AM809" s="409"/>
      <c r="AN809" s="409"/>
      <c r="AO809" s="409"/>
      <c r="AP809" s="409"/>
    </row>
    <row r="810" spans="1:42">
      <c r="A810" s="439" t="s">
        <v>137</v>
      </c>
      <c r="B810" s="452"/>
      <c r="C810" s="480"/>
      <c r="D810" s="495"/>
      <c r="E810" s="510"/>
      <c r="F810" s="492"/>
      <c r="G810" s="495"/>
      <c r="H810" s="510"/>
      <c r="I810" s="492"/>
      <c r="J810" s="492"/>
      <c r="K810" s="495"/>
      <c r="L810" s="510"/>
      <c r="M810" s="492"/>
      <c r="N810" s="492"/>
      <c r="O810" s="495"/>
      <c r="P810" s="510"/>
      <c r="Q810" s="492"/>
      <c r="R810" s="492"/>
      <c r="S810" s="495"/>
      <c r="T810" s="510"/>
      <c r="U810" s="492"/>
      <c r="V810" s="409"/>
      <c r="W810" s="410"/>
      <c r="X810" s="410"/>
      <c r="Y810" s="410"/>
      <c r="Z810" s="409"/>
      <c r="AA810" s="409"/>
      <c r="AB810" s="409"/>
      <c r="AC810" s="409"/>
      <c r="AD810" s="409"/>
      <c r="AE810" s="409"/>
      <c r="AF810" s="409"/>
      <c r="AG810" s="409"/>
      <c r="AH810" s="409"/>
      <c r="AI810" s="409"/>
      <c r="AJ810" s="409"/>
      <c r="AK810" s="409"/>
      <c r="AL810" s="409"/>
      <c r="AM810" s="409"/>
      <c r="AN810" s="409"/>
      <c r="AO810" s="409"/>
      <c r="AP810" s="409"/>
    </row>
    <row r="811" spans="1:42">
      <c r="A811" s="439" t="s">
        <v>133</v>
      </c>
      <c r="B811" s="452"/>
      <c r="C811" s="480">
        <v>0</v>
      </c>
      <c r="D811" s="509">
        <f>'[7]Rate Design Work eff 9-15-17'!D811</f>
        <v>-26.02</v>
      </c>
      <c r="E811" s="510"/>
      <c r="F811" s="492">
        <f>ROUND(D811*C811*$D$745,0)</f>
        <v>0</v>
      </c>
      <c r="G811" s="509">
        <f>G792</f>
        <v>-26.63</v>
      </c>
      <c r="H811" s="510"/>
      <c r="I811" s="492">
        <f>ROUND(G811*$C811*$G$797,0)</f>
        <v>0</v>
      </c>
      <c r="J811" s="492"/>
      <c r="K811" s="509">
        <f>K792</f>
        <v>-26.02</v>
      </c>
      <c r="L811" s="510"/>
      <c r="M811" s="492">
        <f>ROUND(K811*$C811*$G$797,0)</f>
        <v>0</v>
      </c>
      <c r="N811" s="492"/>
      <c r="O811" s="509">
        <f>O792</f>
        <v>0</v>
      </c>
      <c r="P811" s="510"/>
      <c r="Q811" s="492">
        <f>ROUND(O811*$C811*$G$797,0)</f>
        <v>0</v>
      </c>
      <c r="R811" s="492"/>
      <c r="S811" s="509">
        <f>S792</f>
        <v>0</v>
      </c>
      <c r="T811" s="510"/>
      <c r="U811" s="492">
        <f>ROUND(S811*$C811*$G$797,0)</f>
        <v>0</v>
      </c>
      <c r="V811" s="409"/>
      <c r="W811" s="410"/>
      <c r="X811" s="410"/>
      <c r="Y811" s="410"/>
      <c r="Z811" s="409"/>
      <c r="AA811" s="409"/>
      <c r="AB811" s="409"/>
      <c r="AC811" s="409"/>
      <c r="AD811" s="409"/>
      <c r="AE811" s="409"/>
      <c r="AF811" s="409"/>
      <c r="AG811" s="409"/>
      <c r="AH811" s="409"/>
      <c r="AI811" s="409"/>
      <c r="AJ811" s="409"/>
      <c r="AK811" s="409"/>
      <c r="AL811" s="409"/>
      <c r="AM811" s="409"/>
      <c r="AN811" s="409"/>
      <c r="AO811" s="409"/>
      <c r="AP811" s="409"/>
    </row>
    <row r="812" spans="1:42">
      <c r="A812" s="439" t="s">
        <v>138</v>
      </c>
      <c r="B812" s="452"/>
      <c r="C812" s="480">
        <v>0</v>
      </c>
      <c r="D812" s="509">
        <f>'[7]Rate Design Work eff 9-15-17'!D812</f>
        <v>-26.02</v>
      </c>
      <c r="E812" s="510"/>
      <c r="F812" s="492">
        <f>ROUND(D812*C812*$D$745,0)</f>
        <v>0</v>
      </c>
      <c r="G812" s="509">
        <f>G793</f>
        <v>-26.63</v>
      </c>
      <c r="H812" s="510"/>
      <c r="I812" s="492">
        <f>ROUND(G812*$C812*$G$797,0)</f>
        <v>0</v>
      </c>
      <c r="J812" s="492"/>
      <c r="K812" s="509">
        <f>K793</f>
        <v>-26.02</v>
      </c>
      <c r="L812" s="510"/>
      <c r="M812" s="492">
        <f>ROUND(K812*$C812*$G$797,0)</f>
        <v>0</v>
      </c>
      <c r="N812" s="492"/>
      <c r="O812" s="509">
        <f>O793</f>
        <v>0</v>
      </c>
      <c r="P812" s="510"/>
      <c r="Q812" s="492">
        <f>ROUND(O812*$C812*$G$797,0)</f>
        <v>0</v>
      </c>
      <c r="R812" s="492"/>
      <c r="S812" s="509">
        <f>S793</f>
        <v>0</v>
      </c>
      <c r="T812" s="510"/>
      <c r="U812" s="492">
        <f>ROUND(S812*$C812*$G$797,0)</f>
        <v>0</v>
      </c>
      <c r="V812" s="409"/>
      <c r="W812" s="410"/>
      <c r="X812" s="410"/>
      <c r="Y812" s="410"/>
      <c r="Z812" s="409"/>
      <c r="AA812" s="409"/>
      <c r="AB812" s="409"/>
      <c r="AC812" s="409"/>
      <c r="AD812" s="409"/>
      <c r="AE812" s="409"/>
      <c r="AF812" s="409"/>
      <c r="AG812" s="409"/>
      <c r="AH812" s="409"/>
      <c r="AI812" s="409"/>
      <c r="AJ812" s="409"/>
      <c r="AK812" s="409"/>
      <c r="AL812" s="409"/>
      <c r="AM812" s="409"/>
      <c r="AN812" s="409"/>
      <c r="AO812" s="409"/>
      <c r="AP812" s="409"/>
    </row>
    <row r="813" spans="1:42">
      <c r="A813" s="482" t="s">
        <v>97</v>
      </c>
      <c r="B813" s="452"/>
      <c r="C813" s="480"/>
      <c r="D813" s="506"/>
      <c r="E813" s="492"/>
      <c r="F813" s="492"/>
      <c r="G813" s="506"/>
      <c r="H813" s="492"/>
      <c r="I813" s="492"/>
      <c r="J813" s="492"/>
      <c r="K813" s="506"/>
      <c r="L813" s="492"/>
      <c r="M813" s="492"/>
      <c r="N813" s="492"/>
      <c r="O813" s="506"/>
      <c r="P813" s="492"/>
      <c r="Q813" s="492"/>
      <c r="R813" s="492"/>
      <c r="S813" s="506"/>
      <c r="T813" s="492"/>
      <c r="U813" s="492"/>
      <c r="V813" s="409"/>
      <c r="W813" s="410"/>
      <c r="X813" s="410"/>
      <c r="Y813" s="410"/>
      <c r="Z813" s="409"/>
      <c r="AA813" s="409"/>
      <c r="AB813" s="409"/>
      <c r="AC813" s="409"/>
      <c r="AD813" s="409"/>
      <c r="AE813" s="409"/>
      <c r="AF813" s="409"/>
      <c r="AG813" s="409"/>
      <c r="AH813" s="409"/>
      <c r="AI813" s="409"/>
      <c r="AJ813" s="409"/>
      <c r="AK813" s="409"/>
      <c r="AL813" s="409"/>
      <c r="AM813" s="409"/>
      <c r="AN813" s="409"/>
      <c r="AO813" s="409"/>
      <c r="AP813" s="409"/>
    </row>
    <row r="814" spans="1:42">
      <c r="A814" s="439" t="s">
        <v>139</v>
      </c>
      <c r="B814" s="452"/>
      <c r="C814" s="480">
        <f>'[7]Rate Design Work eff 10-14-16'!C814</f>
        <v>10034</v>
      </c>
      <c r="D814" s="542">
        <f>'[7]Rate Design Work eff 9-15-17'!D814</f>
        <v>7.0350000000000001</v>
      </c>
      <c r="E814" s="492" t="s">
        <v>15</v>
      </c>
      <c r="F814" s="492">
        <f>ROUND(D814*C814/100*D797,0)</f>
        <v>-7</v>
      </c>
      <c r="G814" s="542">
        <f>G795</f>
        <v>7.2030000000000003</v>
      </c>
      <c r="H814" s="492" t="s">
        <v>15</v>
      </c>
      <c r="I814" s="492">
        <f>ROUND(G814/100*$C814*$G$797,0)</f>
        <v>-7</v>
      </c>
      <c r="J814" s="492"/>
      <c r="K814" s="542" t="e">
        <f>K795</f>
        <v>#REF!</v>
      </c>
      <c r="L814" s="492" t="s">
        <v>15</v>
      </c>
      <c r="M814" s="492" t="e">
        <f>ROUND(K814/100*$C814*$G$797,0)</f>
        <v>#REF!</v>
      </c>
      <c r="N814" s="492"/>
      <c r="O814" s="542" t="e">
        <f>O795</f>
        <v>#DIV/0!</v>
      </c>
      <c r="P814" s="492" t="s">
        <v>15</v>
      </c>
      <c r="Q814" s="492" t="e">
        <f>ROUND(O814/100*$C814*$G$797,0)</f>
        <v>#DIV/0!</v>
      </c>
      <c r="R814" s="492"/>
      <c r="S814" s="542" t="e">
        <f>S795</f>
        <v>#DIV/0!</v>
      </c>
      <c r="T814" s="492" t="s">
        <v>15</v>
      </c>
      <c r="U814" s="492" t="e">
        <f>ROUND(S814/100*$C814*$G$797,0)</f>
        <v>#DIV/0!</v>
      </c>
      <c r="V814" s="409"/>
      <c r="W814" s="410"/>
      <c r="X814" s="410"/>
      <c r="Y814" s="410"/>
      <c r="Z814" s="409"/>
      <c r="AA814" s="409"/>
      <c r="AB814" s="409"/>
      <c r="AC814" s="409"/>
      <c r="AD814" s="409"/>
      <c r="AE814" s="409"/>
      <c r="AF814" s="409"/>
      <c r="AG814" s="409"/>
      <c r="AH814" s="409"/>
      <c r="AI814" s="409"/>
      <c r="AJ814" s="409"/>
      <c r="AK814" s="409"/>
      <c r="AL814" s="409"/>
      <c r="AM814" s="409"/>
      <c r="AN814" s="409"/>
      <c r="AO814" s="409"/>
      <c r="AP814" s="409"/>
    </row>
    <row r="815" spans="1:42">
      <c r="A815" s="482" t="s">
        <v>65</v>
      </c>
      <c r="B815" s="452"/>
      <c r="C815" s="480">
        <v>0</v>
      </c>
      <c r="D815" s="519">
        <f>'[7]Rate Design Work eff 9-15-17'!D815</f>
        <v>57</v>
      </c>
      <c r="E815" s="482" t="s">
        <v>15</v>
      </c>
      <c r="F815" s="492">
        <f>ROUND(D815*C815,0)</f>
        <v>0</v>
      </c>
      <c r="G815" s="519">
        <f>G796</f>
        <v>58</v>
      </c>
      <c r="H815" s="482" t="s">
        <v>15</v>
      </c>
      <c r="I815" s="492">
        <f>ROUND(G815/100*$C815*$G$797,0)</f>
        <v>0</v>
      </c>
      <c r="J815" s="492"/>
      <c r="K815" s="519" t="str">
        <f>K796</f>
        <v xml:space="preserve"> </v>
      </c>
      <c r="L815" s="482" t="s">
        <v>15</v>
      </c>
      <c r="M815" s="492">
        <f>ROUND(K815/100*$C815*$G$797,0)</f>
        <v>0</v>
      </c>
      <c r="N815" s="492"/>
      <c r="O815" s="519" t="e">
        <f>O796</f>
        <v>#DIV/0!</v>
      </c>
      <c r="P815" s="482" t="s">
        <v>15</v>
      </c>
      <c r="Q815" s="492" t="e">
        <f>ROUND(O815/100*$C815*$G$797,0)</f>
        <v>#DIV/0!</v>
      </c>
      <c r="R815" s="492"/>
      <c r="S815" s="519" t="e">
        <f>S796</f>
        <v>#DIV/0!</v>
      </c>
      <c r="T815" s="482" t="s">
        <v>15</v>
      </c>
      <c r="U815" s="492" t="e">
        <f>ROUND(S815/100*$C815*$G$797,0)</f>
        <v>#DIV/0!</v>
      </c>
      <c r="V815" s="409"/>
      <c r="W815" s="410"/>
      <c r="X815" s="410"/>
      <c r="Y815" s="410"/>
      <c r="Z815" s="409"/>
      <c r="AA815" s="409"/>
      <c r="AB815" s="409"/>
      <c r="AC815" s="409"/>
      <c r="AD815" s="409"/>
      <c r="AE815" s="409"/>
      <c r="AF815" s="409"/>
      <c r="AG815" s="409"/>
      <c r="AH815" s="409"/>
      <c r="AI815" s="409"/>
      <c r="AJ815" s="409"/>
      <c r="AK815" s="409"/>
      <c r="AL815" s="409"/>
      <c r="AM815" s="409"/>
      <c r="AN815" s="409"/>
      <c r="AO815" s="409"/>
      <c r="AP815" s="409"/>
    </row>
    <row r="816" spans="1:42">
      <c r="A816" s="482" t="s">
        <v>117</v>
      </c>
      <c r="B816" s="452"/>
      <c r="C816" s="480">
        <f>'[7]Rate Design Work eff 10-14-16'!C816</f>
        <v>12</v>
      </c>
      <c r="D816" s="463">
        <f>'[7]Rate Design Work eff 9-15-17'!D816</f>
        <v>60</v>
      </c>
      <c r="E816" s="452"/>
      <c r="F816" s="492">
        <f>ROUND(D816*$C816,0)</f>
        <v>720</v>
      </c>
      <c r="G816" s="463">
        <f>$G$764</f>
        <v>60</v>
      </c>
      <c r="H816" s="452"/>
      <c r="I816" s="492">
        <f>ROUND(G816*$C816,0)</f>
        <v>720</v>
      </c>
      <c r="J816" s="492"/>
      <c r="K816" s="463" t="str">
        <f>$K$764</f>
        <v xml:space="preserve"> </v>
      </c>
      <c r="L816" s="452"/>
      <c r="M816" s="492">
        <f>ROUND(K816*$C816,0)</f>
        <v>0</v>
      </c>
      <c r="N816" s="492"/>
      <c r="O816" s="463" t="e">
        <f>$O$764</f>
        <v>#DIV/0!</v>
      </c>
      <c r="P816" s="452"/>
      <c r="Q816" s="492" t="e">
        <f>ROUND(O816*$C816,0)</f>
        <v>#DIV/0!</v>
      </c>
      <c r="R816" s="492"/>
      <c r="S816" s="463" t="e">
        <f>$S$764</f>
        <v>#DIV/0!</v>
      </c>
      <c r="T816" s="452"/>
      <c r="U816" s="492" t="e">
        <f>ROUND(S816*$C816,0)</f>
        <v>#DIV/0!</v>
      </c>
      <c r="V816" s="409"/>
      <c r="W816" s="410"/>
      <c r="X816" s="410"/>
      <c r="Y816" s="410"/>
      <c r="Z816" s="409"/>
      <c r="AA816" s="409"/>
      <c r="AB816" s="409"/>
      <c r="AC816" s="409"/>
      <c r="AD816" s="409"/>
      <c r="AE816" s="409"/>
      <c r="AF816" s="409"/>
      <c r="AG816" s="409"/>
      <c r="AH816" s="409"/>
      <c r="AI816" s="409"/>
      <c r="AJ816" s="409"/>
      <c r="AK816" s="409"/>
      <c r="AL816" s="409"/>
      <c r="AM816" s="409"/>
      <c r="AN816" s="409"/>
      <c r="AO816" s="409"/>
      <c r="AP816" s="409"/>
    </row>
    <row r="817" spans="1:42">
      <c r="A817" s="482" t="s">
        <v>118</v>
      </c>
      <c r="B817" s="452"/>
      <c r="C817" s="480">
        <f>'[7]Rate Design Work eff 10-14-16'!C817</f>
        <v>456.00326456013363</v>
      </c>
      <c r="D817" s="496">
        <f>'[7]Rate Design Work eff 9-15-17'!D817</f>
        <v>-30</v>
      </c>
      <c r="E817" s="492" t="s">
        <v>15</v>
      </c>
      <c r="F817" s="492">
        <f>ROUND(D817*$C817/100,0)</f>
        <v>-137</v>
      </c>
      <c r="G817" s="496">
        <f>$G$765</f>
        <v>-30</v>
      </c>
      <c r="H817" s="492" t="s">
        <v>15</v>
      </c>
      <c r="I817" s="492">
        <f>ROUND(G817*$C817/100,0)</f>
        <v>-137</v>
      </c>
      <c r="J817" s="492"/>
      <c r="K817" s="496">
        <f>$K$765</f>
        <v>-30</v>
      </c>
      <c r="L817" s="492" t="s">
        <v>15</v>
      </c>
      <c r="M817" s="492">
        <f>ROUND(K817*$C817/100,0)</f>
        <v>-137</v>
      </c>
      <c r="N817" s="492"/>
      <c r="O817" s="496">
        <f>$O$765</f>
        <v>0</v>
      </c>
      <c r="P817" s="492" t="s">
        <v>15</v>
      </c>
      <c r="Q817" s="492">
        <f>ROUND(O817*$C817/100,0)</f>
        <v>0</v>
      </c>
      <c r="R817" s="492"/>
      <c r="S817" s="496">
        <f>$S$765</f>
        <v>0</v>
      </c>
      <c r="T817" s="492" t="s">
        <v>15</v>
      </c>
      <c r="U817" s="492">
        <f>ROUND(S817*$C817/100,0)</f>
        <v>0</v>
      </c>
      <c r="V817" s="409"/>
      <c r="W817" s="410"/>
      <c r="X817" s="410"/>
      <c r="Y817" s="410"/>
      <c r="Z817" s="409"/>
      <c r="AA817" s="409"/>
      <c r="AB817" s="409"/>
      <c r="AC817" s="409"/>
      <c r="AD817" s="409"/>
      <c r="AE817" s="409"/>
      <c r="AF817" s="409"/>
      <c r="AG817" s="409"/>
      <c r="AH817" s="409"/>
      <c r="AI817" s="409"/>
      <c r="AJ817" s="409"/>
      <c r="AK817" s="409"/>
      <c r="AL817" s="409"/>
      <c r="AM817" s="409"/>
      <c r="AN817" s="409"/>
      <c r="AO817" s="409"/>
      <c r="AP817" s="409"/>
    </row>
    <row r="818" spans="1:42">
      <c r="A818" s="452" t="s">
        <v>44</v>
      </c>
      <c r="B818" s="452"/>
      <c r="C818" s="480">
        <f>SUM(C795:C795)</f>
        <v>110142584.89494899</v>
      </c>
      <c r="D818" s="488"/>
      <c r="E818" s="482"/>
      <c r="F818" s="428">
        <f>SUM(F775:F817)</f>
        <v>9699230</v>
      </c>
      <c r="G818" s="488"/>
      <c r="H818" s="482"/>
      <c r="I818" s="428">
        <f>SUM(I775:I817)</f>
        <v>9929958</v>
      </c>
      <c r="J818" s="428"/>
      <c r="K818" s="488"/>
      <c r="L818" s="482"/>
      <c r="M818" s="428" t="e">
        <f>SUM(M775:M817)</f>
        <v>#REF!</v>
      </c>
      <c r="N818" s="428"/>
      <c r="O818" s="488"/>
      <c r="P818" s="482"/>
      <c r="Q818" s="428" t="e">
        <f>SUM(Q775:Q817)</f>
        <v>#DIV/0!</v>
      </c>
      <c r="R818" s="428"/>
      <c r="S818" s="488"/>
      <c r="T818" s="482"/>
      <c r="U818" s="428" t="e">
        <f>SUM(U775:U817)</f>
        <v>#DIV/0!</v>
      </c>
      <c r="V818" s="409"/>
      <c r="W818" s="410"/>
      <c r="X818" s="410"/>
      <c r="Y818" s="410"/>
      <c r="Z818" s="409"/>
      <c r="AA818" s="409"/>
      <c r="AB818" s="409"/>
      <c r="AC818" s="409"/>
      <c r="AD818" s="409"/>
      <c r="AE818" s="409"/>
      <c r="AF818" s="409"/>
      <c r="AG818" s="409"/>
      <c r="AH818" s="409"/>
      <c r="AI818" s="409"/>
      <c r="AJ818" s="409"/>
      <c r="AK818" s="409"/>
      <c r="AL818" s="409"/>
      <c r="AM818" s="409"/>
      <c r="AN818" s="409"/>
      <c r="AO818" s="409"/>
      <c r="AP818" s="409"/>
    </row>
    <row r="819" spans="1:42">
      <c r="A819" s="452" t="s">
        <v>18</v>
      </c>
      <c r="B819" s="452"/>
      <c r="C819" s="507">
        <f>'[7]Table 2'!H101</f>
        <v>1885731.2072950637</v>
      </c>
      <c r="D819" s="439"/>
      <c r="E819" s="439"/>
      <c r="F819" s="437">
        <f>'[7]Table 3'!E101</f>
        <v>142267.21150160185</v>
      </c>
      <c r="G819" s="439"/>
      <c r="H819" s="439"/>
      <c r="I819" s="437">
        <f>F819</f>
        <v>142267.21150160185</v>
      </c>
      <c r="J819" s="438"/>
      <c r="K819" s="439"/>
      <c r="L819" s="439"/>
      <c r="M819" s="437" t="e">
        <f>M768/I768*I819</f>
        <v>#DIV/0!</v>
      </c>
      <c r="N819" s="438"/>
      <c r="O819" s="439"/>
      <c r="P819" s="439"/>
      <c r="Q819" s="437" t="e">
        <f>Q768/I768*I819</f>
        <v>#DIV/0!</v>
      </c>
      <c r="R819" s="438"/>
      <c r="S819" s="439"/>
      <c r="T819" s="439"/>
      <c r="U819" s="437" t="e">
        <f>U768/I768*I819</f>
        <v>#DIV/0!</v>
      </c>
      <c r="V819" s="49"/>
      <c r="W819" s="48"/>
      <c r="X819" s="410"/>
      <c r="Y819" s="410"/>
      <c r="Z819" s="409"/>
      <c r="AA819" s="409"/>
      <c r="AB819" s="409"/>
      <c r="AC819" s="409"/>
      <c r="AD819" s="409"/>
      <c r="AE819" s="409"/>
      <c r="AF819" s="409"/>
      <c r="AG819" s="409"/>
      <c r="AH819" s="409"/>
      <c r="AI819" s="409"/>
      <c r="AJ819" s="409"/>
      <c r="AK819" s="409"/>
      <c r="AL819" s="409"/>
      <c r="AM819" s="409"/>
      <c r="AN819" s="409"/>
      <c r="AO819" s="409"/>
      <c r="AP819" s="409"/>
    </row>
    <row r="820" spans="1:42" ht="16.5" thickBot="1">
      <c r="A820" s="452" t="s">
        <v>45</v>
      </c>
      <c r="B820" s="452"/>
      <c r="C820" s="522">
        <f>SUM(C818:C819)</f>
        <v>112028316.10224405</v>
      </c>
      <c r="D820" s="505"/>
      <c r="E820" s="500"/>
      <c r="F820" s="501">
        <f>F818+F819</f>
        <v>9841497.2115016021</v>
      </c>
      <c r="G820" s="505"/>
      <c r="H820" s="500"/>
      <c r="I820" s="501">
        <f>I818+I819</f>
        <v>10072225.211501602</v>
      </c>
      <c r="J820" s="483"/>
      <c r="K820" s="505"/>
      <c r="L820" s="500"/>
      <c r="M820" s="501" t="e">
        <f>M818+M819</f>
        <v>#REF!</v>
      </c>
      <c r="N820" s="501"/>
      <c r="O820" s="505"/>
      <c r="P820" s="500"/>
      <c r="Q820" s="501" t="e">
        <f>Q818+Q819</f>
        <v>#DIV/0!</v>
      </c>
      <c r="R820" s="501"/>
      <c r="S820" s="505"/>
      <c r="T820" s="500"/>
      <c r="U820" s="501" t="e">
        <f>U818+U819</f>
        <v>#DIV/0!</v>
      </c>
      <c r="V820" s="50"/>
      <c r="W820" s="51"/>
      <c r="X820" s="410"/>
      <c r="Y820" s="410"/>
      <c r="Z820" s="409"/>
      <c r="AA820" s="409"/>
      <c r="AB820" s="409"/>
      <c r="AC820" s="409"/>
      <c r="AD820" s="409"/>
      <c r="AE820" s="409"/>
      <c r="AF820" s="409"/>
      <c r="AG820" s="409"/>
      <c r="AH820" s="409"/>
      <c r="AI820" s="409"/>
      <c r="AJ820" s="409"/>
      <c r="AK820" s="409"/>
      <c r="AL820" s="409"/>
      <c r="AM820" s="409"/>
      <c r="AN820" s="409"/>
      <c r="AO820" s="409"/>
      <c r="AP820" s="409"/>
    </row>
    <row r="821" spans="1:42" ht="16.5" thickTop="1">
      <c r="A821" s="452"/>
      <c r="B821" s="452"/>
      <c r="C821" s="530"/>
      <c r="D821" s="508" t="s">
        <v>14</v>
      </c>
      <c r="E821" s="503"/>
      <c r="F821" s="483"/>
      <c r="G821" s="543" t="s">
        <v>14</v>
      </c>
      <c r="H821" s="503"/>
      <c r="I821" s="436" t="s">
        <v>14</v>
      </c>
      <c r="J821" s="436"/>
      <c r="K821" s="543" t="s">
        <v>14</v>
      </c>
      <c r="L821" s="503"/>
      <c r="M821" s="436" t="s">
        <v>14</v>
      </c>
      <c r="N821" s="436"/>
      <c r="O821" s="543" t="s">
        <v>14</v>
      </c>
      <c r="P821" s="503"/>
      <c r="Q821" s="436" t="s">
        <v>14</v>
      </c>
      <c r="R821" s="436"/>
      <c r="S821" s="543" t="s">
        <v>14</v>
      </c>
      <c r="T821" s="503"/>
      <c r="U821" s="436" t="s">
        <v>14</v>
      </c>
      <c r="V821" s="409"/>
      <c r="W821" s="410"/>
      <c r="X821" s="410"/>
      <c r="Y821" s="410"/>
      <c r="Z821" s="409"/>
      <c r="AA821" s="409"/>
      <c r="AB821" s="409"/>
      <c r="AC821" s="409"/>
      <c r="AD821" s="409"/>
      <c r="AE821" s="409"/>
      <c r="AF821" s="409"/>
      <c r="AG821" s="409"/>
      <c r="AH821" s="409"/>
      <c r="AI821" s="409"/>
      <c r="AJ821" s="409"/>
      <c r="AK821" s="409"/>
      <c r="AL821" s="409"/>
      <c r="AM821" s="409"/>
      <c r="AN821" s="409"/>
      <c r="AO821" s="409"/>
      <c r="AP821" s="409"/>
    </row>
    <row r="822" spans="1:42">
      <c r="A822" s="458" t="s">
        <v>145</v>
      </c>
      <c r="B822" s="452"/>
      <c r="C822" s="459"/>
      <c r="D822" s="495"/>
      <c r="E822" s="452"/>
      <c r="F822" s="428"/>
      <c r="G822" s="495"/>
      <c r="H822" s="452"/>
      <c r="I822" s="428"/>
      <c r="J822" s="428"/>
      <c r="K822" s="495"/>
      <c r="L822" s="452"/>
      <c r="M822" s="428"/>
      <c r="N822" s="428"/>
      <c r="O822" s="495"/>
      <c r="P822" s="452"/>
      <c r="Q822" s="428"/>
      <c r="R822" s="428"/>
      <c r="S822" s="495"/>
      <c r="T822" s="452"/>
      <c r="U822" s="428"/>
      <c r="V822" s="409"/>
      <c r="W822" s="410"/>
      <c r="X822" s="410"/>
      <c r="Y822" s="410"/>
      <c r="Z822" s="409"/>
      <c r="AA822" s="409"/>
      <c r="AB822" s="409"/>
      <c r="AC822" s="409"/>
      <c r="AD822" s="409"/>
      <c r="AE822" s="409"/>
      <c r="AF822" s="409"/>
      <c r="AG822" s="409"/>
      <c r="AH822" s="409"/>
      <c r="AI822" s="409"/>
      <c r="AJ822" s="409"/>
      <c r="AK822" s="409"/>
      <c r="AL822" s="409"/>
      <c r="AM822" s="409"/>
      <c r="AN822" s="409"/>
      <c r="AO822" s="409"/>
      <c r="AP822" s="409"/>
    </row>
    <row r="823" spans="1:42">
      <c r="A823" s="439" t="s">
        <v>146</v>
      </c>
      <c r="B823" s="452"/>
      <c r="C823" s="459"/>
      <c r="D823" s="495"/>
      <c r="E823" s="452"/>
      <c r="F823" s="428"/>
      <c r="G823" s="495"/>
      <c r="H823" s="452"/>
      <c r="I823" s="428"/>
      <c r="J823" s="428"/>
      <c r="K823" s="495"/>
      <c r="L823" s="452"/>
      <c r="M823" s="428"/>
      <c r="N823" s="428"/>
      <c r="O823" s="495"/>
      <c r="P823" s="452"/>
      <c r="Q823" s="428"/>
      <c r="R823" s="428"/>
      <c r="S823" s="495"/>
      <c r="T823" s="452"/>
      <c r="U823" s="428"/>
      <c r="V823" s="409"/>
      <c r="W823" s="410"/>
      <c r="X823" s="410"/>
      <c r="Y823" s="410"/>
      <c r="Z823" s="409"/>
      <c r="AA823" s="409"/>
      <c r="AB823" s="409"/>
      <c r="AC823" s="409"/>
      <c r="AD823" s="409"/>
      <c r="AE823" s="409"/>
      <c r="AF823" s="409"/>
      <c r="AG823" s="409"/>
      <c r="AH823" s="409"/>
      <c r="AI823" s="409"/>
      <c r="AJ823" s="409"/>
      <c r="AK823" s="409"/>
      <c r="AL823" s="409"/>
      <c r="AM823" s="409"/>
      <c r="AN823" s="409"/>
      <c r="AO823" s="409"/>
      <c r="AP823" s="409"/>
    </row>
    <row r="824" spans="1:42">
      <c r="A824" s="482"/>
      <c r="B824" s="452"/>
      <c r="C824" s="459"/>
      <c r="D824" s="495"/>
      <c r="E824" s="452"/>
      <c r="F824" s="506"/>
      <c r="G824" s="495"/>
      <c r="H824" s="452"/>
      <c r="I824" s="536"/>
      <c r="J824" s="536"/>
      <c r="K824" s="495"/>
      <c r="L824" s="452"/>
      <c r="M824" s="536"/>
      <c r="N824" s="536"/>
      <c r="O824" s="495"/>
      <c r="P824" s="452"/>
      <c r="Q824" s="536"/>
      <c r="R824" s="536"/>
      <c r="S824" s="495"/>
      <c r="T824" s="452"/>
      <c r="U824" s="536"/>
      <c r="V824" s="409"/>
      <c r="W824" s="410"/>
      <c r="X824" s="410"/>
      <c r="Y824" s="410"/>
      <c r="Z824" s="409"/>
      <c r="AA824" s="409"/>
      <c r="AB824" s="409"/>
      <c r="AC824" s="409"/>
      <c r="AD824" s="409"/>
      <c r="AE824" s="409"/>
      <c r="AF824" s="409"/>
      <c r="AG824" s="409"/>
      <c r="AH824" s="409"/>
      <c r="AI824" s="409"/>
      <c r="AJ824" s="409"/>
      <c r="AK824" s="409"/>
      <c r="AL824" s="409"/>
      <c r="AM824" s="409"/>
      <c r="AN824" s="409"/>
      <c r="AO824" s="409"/>
      <c r="AP824" s="409"/>
    </row>
    <row r="825" spans="1:42">
      <c r="A825" s="439" t="s">
        <v>124</v>
      </c>
      <c r="B825" s="452"/>
      <c r="C825" s="480"/>
      <c r="D825" s="428" t="s">
        <v>14</v>
      </c>
      <c r="E825" s="452"/>
      <c r="F825" s="452"/>
      <c r="G825" s="428" t="s">
        <v>14</v>
      </c>
      <c r="H825" s="452"/>
      <c r="I825" s="452"/>
      <c r="J825" s="452"/>
      <c r="K825" s="428" t="s">
        <v>14</v>
      </c>
      <c r="L825" s="452"/>
      <c r="M825" s="452"/>
      <c r="N825" s="452"/>
      <c r="O825" s="428" t="s">
        <v>14</v>
      </c>
      <c r="P825" s="452"/>
      <c r="Q825" s="452"/>
      <c r="R825" s="452"/>
      <c r="S825" s="428" t="s">
        <v>14</v>
      </c>
      <c r="T825" s="452"/>
      <c r="U825" s="452"/>
      <c r="V825" s="409"/>
      <c r="W825" s="410"/>
      <c r="X825" s="410"/>
      <c r="Y825" s="410"/>
      <c r="Z825" s="409"/>
      <c r="AA825" s="409"/>
      <c r="AB825" s="409"/>
      <c r="AC825" s="409"/>
      <c r="AD825" s="409"/>
      <c r="AE825" s="409"/>
      <c r="AF825" s="409"/>
      <c r="AG825" s="409"/>
      <c r="AH825" s="409"/>
      <c r="AI825" s="409"/>
      <c r="AJ825" s="409"/>
      <c r="AK825" s="409"/>
      <c r="AL825" s="409"/>
      <c r="AM825" s="409"/>
      <c r="AN825" s="409"/>
      <c r="AO825" s="409"/>
      <c r="AP825" s="409"/>
    </row>
    <row r="826" spans="1:42">
      <c r="A826" s="439" t="s">
        <v>125</v>
      </c>
      <c r="B826" s="452"/>
      <c r="C826" s="480">
        <f>'[7]Rate Design Work eff 10-14-16'!C827</f>
        <v>434.48258292673</v>
      </c>
      <c r="D826" s="495">
        <f>'[7]Rate Design Work eff 9-15-17'!D827</f>
        <v>0</v>
      </c>
      <c r="E826" s="510"/>
      <c r="F826" s="492">
        <f>ROUND(D826*C826,0)</f>
        <v>0</v>
      </c>
      <c r="G826" s="495">
        <f>$G$721</f>
        <v>0</v>
      </c>
      <c r="H826" s="510"/>
      <c r="I826" s="492">
        <f>ROUND(G826*$C826,0)</f>
        <v>0</v>
      </c>
      <c r="J826" s="492"/>
      <c r="K826" s="495">
        <f>$K$721</f>
        <v>0</v>
      </c>
      <c r="L826" s="510"/>
      <c r="M826" s="492">
        <f>ROUND(K826*$C826,0)</f>
        <v>0</v>
      </c>
      <c r="N826" s="492"/>
      <c r="O826" s="495" t="str">
        <f>$O$721</f>
        <v xml:space="preserve"> </v>
      </c>
      <c r="P826" s="510"/>
      <c r="Q826" s="492">
        <f>ROUND(O826*$C826,0)</f>
        <v>0</v>
      </c>
      <c r="R826" s="492"/>
      <c r="S826" s="495" t="str">
        <f>$S$721</f>
        <v xml:space="preserve"> </v>
      </c>
      <c r="T826" s="510"/>
      <c r="U826" s="492">
        <f>ROUND(S826*$C826,0)</f>
        <v>0</v>
      </c>
      <c r="V826" s="409"/>
      <c r="W826" s="410"/>
      <c r="X826" s="410"/>
      <c r="Y826" s="410"/>
      <c r="Z826" s="409"/>
      <c r="AA826" s="409"/>
      <c r="AB826" s="409"/>
      <c r="AC826" s="409"/>
      <c r="AD826" s="409"/>
      <c r="AE826" s="409"/>
      <c r="AF826" s="409"/>
      <c r="AG826" s="409"/>
      <c r="AH826" s="409"/>
      <c r="AI826" s="409"/>
      <c r="AJ826" s="409"/>
      <c r="AK826" s="409"/>
      <c r="AL826" s="409"/>
      <c r="AM826" s="409"/>
      <c r="AN826" s="409"/>
      <c r="AO826" s="409"/>
      <c r="AP826" s="409"/>
    </row>
    <row r="827" spans="1:42">
      <c r="A827" s="439" t="s">
        <v>126</v>
      </c>
      <c r="B827" s="452"/>
      <c r="C827" s="480">
        <f>'[7]Rate Design Work eff 10-14-16'!C828</f>
        <v>0</v>
      </c>
      <c r="D827" s="495"/>
      <c r="E827" s="510"/>
      <c r="F827" s="492"/>
      <c r="G827" s="495"/>
      <c r="H827" s="510"/>
      <c r="I827" s="492"/>
      <c r="J827" s="492"/>
      <c r="K827" s="495"/>
      <c r="L827" s="510"/>
      <c r="M827" s="492"/>
      <c r="N827" s="492"/>
      <c r="O827" s="495"/>
      <c r="P827" s="510"/>
      <c r="Q827" s="492"/>
      <c r="R827" s="492"/>
      <c r="S827" s="495"/>
      <c r="T827" s="510"/>
      <c r="U827" s="492"/>
      <c r="V827" s="409"/>
      <c r="W827" s="410"/>
      <c r="X827" s="410"/>
      <c r="Y827" s="410"/>
      <c r="Z827" s="409"/>
      <c r="AA827" s="409"/>
      <c r="AB827" s="409"/>
      <c r="AC827" s="409"/>
      <c r="AD827" s="409"/>
      <c r="AE827" s="409"/>
      <c r="AF827" s="409"/>
      <c r="AG827" s="409"/>
      <c r="AH827" s="409"/>
      <c r="AI827" s="409"/>
      <c r="AJ827" s="409"/>
      <c r="AK827" s="409"/>
      <c r="AL827" s="409"/>
      <c r="AM827" s="409"/>
      <c r="AN827" s="409"/>
      <c r="AO827" s="409"/>
      <c r="AP827" s="409"/>
    </row>
    <row r="828" spans="1:42">
      <c r="A828" s="439" t="s">
        <v>127</v>
      </c>
      <c r="B828" s="452"/>
      <c r="C828" s="480">
        <f>'[7]Rate Design Work eff 10-14-16'!C829</f>
        <v>1120.6084940984899</v>
      </c>
      <c r="D828" s="495">
        <f>'[7]Rate Design Work eff 9-15-17'!D829</f>
        <v>0</v>
      </c>
      <c r="E828" s="510"/>
      <c r="F828" s="492">
        <f>ROUND(D828*C828,0)</f>
        <v>0</v>
      </c>
      <c r="G828" s="495">
        <f>$G$723</f>
        <v>0</v>
      </c>
      <c r="H828" s="510"/>
      <c r="I828" s="492">
        <f>ROUND(G828*$C828,0)</f>
        <v>0</v>
      </c>
      <c r="J828" s="492"/>
      <c r="K828" s="495">
        <f>$K$723</f>
        <v>0</v>
      </c>
      <c r="L828" s="510"/>
      <c r="M828" s="492">
        <f>ROUND(K828*$C828,0)</f>
        <v>0</v>
      </c>
      <c r="N828" s="492"/>
      <c r="O828" s="495" t="str">
        <f>$O$723</f>
        <v xml:space="preserve"> </v>
      </c>
      <c r="P828" s="510"/>
      <c r="Q828" s="492">
        <f>ROUND(O828*$C828,0)</f>
        <v>0</v>
      </c>
      <c r="R828" s="492"/>
      <c r="S828" s="495" t="str">
        <f>$S$723</f>
        <v xml:space="preserve"> </v>
      </c>
      <c r="T828" s="510"/>
      <c r="U828" s="492">
        <f>ROUND(S828*$C828,0)</f>
        <v>0</v>
      </c>
      <c r="V828" s="409"/>
      <c r="W828" s="410"/>
      <c r="X828" s="410"/>
      <c r="Y828" s="410"/>
      <c r="Z828" s="409"/>
      <c r="AA828" s="409"/>
      <c r="AB828" s="409"/>
      <c r="AC828" s="409"/>
      <c r="AD828" s="409"/>
      <c r="AE828" s="409"/>
      <c r="AF828" s="409"/>
      <c r="AG828" s="409"/>
      <c r="AH828" s="409"/>
      <c r="AI828" s="409"/>
      <c r="AJ828" s="409"/>
      <c r="AK828" s="409"/>
      <c r="AL828" s="409"/>
      <c r="AM828" s="409"/>
      <c r="AN828" s="409"/>
      <c r="AO828" s="409"/>
      <c r="AP828" s="409"/>
    </row>
    <row r="829" spans="1:42">
      <c r="A829" s="439" t="s">
        <v>128</v>
      </c>
      <c r="B829" s="452"/>
      <c r="C829" s="480">
        <f>'[7]Rate Design Work eff 10-14-16'!C830</f>
        <v>116.7917084633</v>
      </c>
      <c r="D829" s="495">
        <f>'[7]Rate Design Work eff 9-15-17'!D830</f>
        <v>370</v>
      </c>
      <c r="E829" s="510"/>
      <c r="F829" s="492">
        <f>ROUND(D829*C829,0)</f>
        <v>43213</v>
      </c>
      <c r="G829" s="495">
        <f>$G$724</f>
        <v>379</v>
      </c>
      <c r="H829" s="510"/>
      <c r="I829" s="492">
        <f>ROUND(G829*$C829,0)</f>
        <v>44264</v>
      </c>
      <c r="J829" s="492"/>
      <c r="K829" s="495">
        <f>$K$724</f>
        <v>370</v>
      </c>
      <c r="L829" s="510"/>
      <c r="M829" s="492">
        <f>ROUND(K829*$C829,0)</f>
        <v>43213</v>
      </c>
      <c r="N829" s="492"/>
      <c r="O829" s="495" t="str">
        <f>$O$724</f>
        <v xml:space="preserve"> </v>
      </c>
      <c r="P829" s="510"/>
      <c r="Q829" s="492">
        <f>ROUND(O829*$C829,0)</f>
        <v>0</v>
      </c>
      <c r="R829" s="492"/>
      <c r="S829" s="495" t="str">
        <f>$S$724</f>
        <v xml:space="preserve"> </v>
      </c>
      <c r="T829" s="510"/>
      <c r="U829" s="492">
        <f>ROUND(S829*$C829,0)</f>
        <v>0</v>
      </c>
      <c r="V829" s="409"/>
      <c r="W829" s="410"/>
      <c r="X829" s="410"/>
      <c r="Y829" s="410"/>
      <c r="Z829" s="409"/>
      <c r="AA829" s="409"/>
      <c r="AB829" s="409"/>
      <c r="AC829" s="409"/>
      <c r="AD829" s="409"/>
      <c r="AE829" s="409"/>
      <c r="AF829" s="409"/>
      <c r="AG829" s="409"/>
      <c r="AH829" s="409"/>
      <c r="AI829" s="409"/>
      <c r="AJ829" s="409"/>
      <c r="AK829" s="409"/>
      <c r="AL829" s="409"/>
      <c r="AM829" s="409"/>
      <c r="AN829" s="409"/>
      <c r="AO829" s="409"/>
      <c r="AP829" s="409"/>
    </row>
    <row r="830" spans="1:42">
      <c r="A830" s="439" t="s">
        <v>129</v>
      </c>
      <c r="B830" s="452"/>
      <c r="C830" s="480">
        <f>'[7]Rate Design Work eff 10-14-16'!C831</f>
        <v>2.3342464038064201</v>
      </c>
      <c r="D830" s="495">
        <f>'[7]Rate Design Work eff 9-15-17'!D831</f>
        <v>1504</v>
      </c>
      <c r="E830" s="510"/>
      <c r="F830" s="492">
        <f>ROUND(D830*C830,0)</f>
        <v>3511</v>
      </c>
      <c r="G830" s="495">
        <f>$G$725</f>
        <v>1539</v>
      </c>
      <c r="H830" s="510"/>
      <c r="I830" s="492">
        <f>ROUND(G830*$C830,0)</f>
        <v>3592</v>
      </c>
      <c r="J830" s="492"/>
      <c r="K830" s="495">
        <f>$K$725</f>
        <v>1504</v>
      </c>
      <c r="L830" s="510"/>
      <c r="M830" s="492">
        <f>ROUND(K830*$C830,0)</f>
        <v>3511</v>
      </c>
      <c r="N830" s="492"/>
      <c r="O830" s="495" t="str">
        <f>$O$725</f>
        <v xml:space="preserve"> </v>
      </c>
      <c r="P830" s="510"/>
      <c r="Q830" s="492">
        <f>ROUND(O830*$C830,0)</f>
        <v>0</v>
      </c>
      <c r="R830" s="492"/>
      <c r="S830" s="495" t="str">
        <f>$S$725</f>
        <v xml:space="preserve"> </v>
      </c>
      <c r="T830" s="510"/>
      <c r="U830" s="492">
        <f>ROUND(S830*$C830,0)</f>
        <v>0</v>
      </c>
      <c r="V830" s="409"/>
      <c r="W830" s="410"/>
      <c r="X830" s="410"/>
      <c r="Y830" s="410"/>
      <c r="Z830" s="409"/>
      <c r="AA830" s="409"/>
      <c r="AB830" s="409"/>
      <c r="AC830" s="409"/>
      <c r="AD830" s="409"/>
      <c r="AE830" s="409"/>
      <c r="AF830" s="409"/>
      <c r="AG830" s="409"/>
      <c r="AH830" s="409"/>
      <c r="AI830" s="409"/>
      <c r="AJ830" s="409"/>
      <c r="AK830" s="409"/>
      <c r="AL830" s="409"/>
      <c r="AM830" s="409"/>
      <c r="AN830" s="409"/>
      <c r="AO830" s="409"/>
      <c r="AP830" s="409"/>
    </row>
    <row r="831" spans="1:42">
      <c r="A831" s="439" t="s">
        <v>17</v>
      </c>
      <c r="B831" s="452"/>
      <c r="C831" s="480">
        <f>SUM(C826:C830)</f>
        <v>1674.2170318923263</v>
      </c>
      <c r="D831" s="495"/>
      <c r="E831" s="510"/>
      <c r="F831" s="492"/>
      <c r="G831" s="495"/>
      <c r="H831" s="510"/>
      <c r="I831" s="492"/>
      <c r="J831" s="492"/>
      <c r="K831" s="495"/>
      <c r="L831" s="510"/>
      <c r="M831" s="492"/>
      <c r="N831" s="492"/>
      <c r="O831" s="495"/>
      <c r="P831" s="510"/>
      <c r="Q831" s="492"/>
      <c r="R831" s="492"/>
      <c r="S831" s="495"/>
      <c r="T831" s="510"/>
      <c r="U831" s="492"/>
      <c r="V831" s="409"/>
      <c r="W831" s="410"/>
      <c r="X831" s="410"/>
      <c r="Y831" s="410"/>
      <c r="Z831" s="409"/>
      <c r="AA831" s="409"/>
      <c r="AB831" s="409"/>
      <c r="AC831" s="409"/>
      <c r="AD831" s="409"/>
      <c r="AE831" s="409"/>
      <c r="AF831" s="409"/>
      <c r="AG831" s="409"/>
      <c r="AH831" s="409"/>
      <c r="AI831" s="409"/>
      <c r="AJ831" s="409"/>
      <c r="AK831" s="409"/>
      <c r="AL831" s="409"/>
      <c r="AM831" s="409"/>
      <c r="AN831" s="409"/>
      <c r="AO831" s="409"/>
      <c r="AP831" s="409"/>
    </row>
    <row r="832" spans="1:42">
      <c r="A832" s="439" t="s">
        <v>130</v>
      </c>
      <c r="B832" s="452"/>
      <c r="C832" s="480">
        <f>'[7]Rate Design Work eff 10-14-16'!C833</f>
        <v>12986.161111111121</v>
      </c>
      <c r="D832" s="495"/>
      <c r="E832" s="492"/>
      <c r="F832" s="492"/>
      <c r="G832" s="495"/>
      <c r="H832" s="492"/>
      <c r="I832" s="492"/>
      <c r="J832" s="492"/>
      <c r="K832" s="495"/>
      <c r="L832" s="492"/>
      <c r="M832" s="492"/>
      <c r="N832" s="492"/>
      <c r="O832" s="495"/>
      <c r="P832" s="492"/>
      <c r="Q832" s="492"/>
      <c r="R832" s="492"/>
      <c r="S832" s="495"/>
      <c r="T832" s="492"/>
      <c r="U832" s="492"/>
      <c r="V832" s="409"/>
      <c r="W832" s="410"/>
      <c r="X832" s="410"/>
      <c r="Y832" s="410"/>
      <c r="Z832" s="409"/>
      <c r="AA832" s="409"/>
      <c r="AB832" s="409"/>
      <c r="AC832" s="409"/>
      <c r="AD832" s="409"/>
      <c r="AE832" s="409"/>
      <c r="AF832" s="409"/>
      <c r="AG832" s="409"/>
      <c r="AH832" s="409"/>
      <c r="AI832" s="409"/>
      <c r="AJ832" s="409"/>
      <c r="AK832" s="409"/>
      <c r="AL832" s="409"/>
      <c r="AM832" s="409"/>
      <c r="AN832" s="409"/>
      <c r="AO832" s="409"/>
      <c r="AP832" s="409"/>
    </row>
    <row r="833" spans="1:44">
      <c r="A833" s="439" t="s">
        <v>131</v>
      </c>
      <c r="B833" s="452"/>
      <c r="C833" s="480">
        <f>'[7]Rate Design Work eff 10-14-16'!C834</f>
        <v>2055</v>
      </c>
      <c r="D833" s="495"/>
      <c r="E833" s="492"/>
      <c r="F833" s="492"/>
      <c r="G833" s="495"/>
      <c r="H833" s="492"/>
      <c r="I833" s="492"/>
      <c r="J833" s="492"/>
      <c r="K833" s="495"/>
      <c r="L833" s="492"/>
      <c r="M833" s="492"/>
      <c r="N833" s="492"/>
      <c r="O833" s="495"/>
      <c r="P833" s="492"/>
      <c r="Q833" s="492"/>
      <c r="R833" s="492"/>
      <c r="S833" s="495"/>
      <c r="T833" s="492"/>
      <c r="U833" s="492"/>
      <c r="V833" s="409"/>
      <c r="W833" s="410"/>
      <c r="X833" s="410"/>
      <c r="Y833" s="410"/>
      <c r="Z833" s="409"/>
      <c r="AA833" s="409"/>
      <c r="AB833" s="409"/>
      <c r="AC833" s="409"/>
      <c r="AD833" s="409"/>
      <c r="AE833" s="409"/>
      <c r="AF833" s="409"/>
      <c r="AG833" s="409"/>
      <c r="AH833" s="409"/>
      <c r="AI833" s="409"/>
      <c r="AJ833" s="409"/>
      <c r="AK833" s="409"/>
      <c r="AL833" s="409"/>
      <c r="AM833" s="409"/>
      <c r="AN833" s="409"/>
      <c r="AO833" s="409"/>
      <c r="AP833" s="409"/>
    </row>
    <row r="834" spans="1:44">
      <c r="A834" s="439" t="s">
        <v>132</v>
      </c>
      <c r="B834" s="452"/>
      <c r="C834" s="480"/>
      <c r="D834" s="495"/>
      <c r="E834" s="510"/>
      <c r="F834" s="492"/>
      <c r="G834" s="495"/>
      <c r="H834" s="510"/>
      <c r="I834" s="492"/>
      <c r="J834" s="492"/>
      <c r="K834" s="495"/>
      <c r="L834" s="510"/>
      <c r="M834" s="492"/>
      <c r="N834" s="492"/>
      <c r="O834" s="495"/>
      <c r="P834" s="510"/>
      <c r="Q834" s="492"/>
      <c r="R834" s="492"/>
      <c r="S834" s="495"/>
      <c r="T834" s="510"/>
      <c r="U834" s="492"/>
      <c r="V834" s="409"/>
      <c r="W834" s="410"/>
      <c r="X834" s="410"/>
      <c r="Y834" s="410"/>
      <c r="Z834" s="409"/>
      <c r="AA834" s="409"/>
      <c r="AB834" s="409"/>
      <c r="AC834" s="409"/>
      <c r="AD834" s="409"/>
      <c r="AE834" s="409"/>
      <c r="AF834" s="409"/>
      <c r="AG834" s="409"/>
      <c r="AH834" s="409"/>
      <c r="AI834" s="409"/>
      <c r="AJ834" s="409"/>
      <c r="AK834" s="409"/>
      <c r="AL834" s="409"/>
      <c r="AM834" s="409"/>
      <c r="AN834" s="409"/>
      <c r="AO834" s="409"/>
      <c r="AP834" s="409"/>
    </row>
    <row r="835" spans="1:44">
      <c r="A835" s="439" t="s">
        <v>133</v>
      </c>
      <c r="B835" s="452"/>
      <c r="C835" s="480">
        <f>'[7]Rate Design Work eff 10-14-16'!C836</f>
        <v>1124.0429012132199</v>
      </c>
      <c r="D835" s="495">
        <f>'[7]Rate Design Work eff 9-15-17'!D836</f>
        <v>26.02</v>
      </c>
      <c r="E835" s="510"/>
      <c r="F835" s="492">
        <f>ROUND(D835*C835,0)</f>
        <v>29248</v>
      </c>
      <c r="G835" s="495">
        <f>$G$730</f>
        <v>26.63</v>
      </c>
      <c r="H835" s="510"/>
      <c r="I835" s="492">
        <f>ROUND(G835*$C835,0)</f>
        <v>29933</v>
      </c>
      <c r="J835" s="492"/>
      <c r="K835" s="495">
        <f>$K$730</f>
        <v>26.02</v>
      </c>
      <c r="L835" s="510"/>
      <c r="M835" s="492">
        <f>ROUND(K835*$C835,0)</f>
        <v>29248</v>
      </c>
      <c r="N835" s="492"/>
      <c r="O835" s="495" t="str">
        <f>$O$730</f>
        <v xml:space="preserve"> </v>
      </c>
      <c r="P835" s="510"/>
      <c r="Q835" s="492">
        <f>ROUND(O835*$C835,0)</f>
        <v>0</v>
      </c>
      <c r="R835" s="492"/>
      <c r="S835" s="495" t="str">
        <f>$S$730</f>
        <v xml:space="preserve"> </v>
      </c>
      <c r="T835" s="510"/>
      <c r="U835" s="492">
        <f>ROUND(S835*$C835,0)</f>
        <v>0</v>
      </c>
      <c r="V835" s="409"/>
      <c r="W835" s="410"/>
      <c r="X835" s="410"/>
      <c r="Y835" s="410"/>
      <c r="Z835" s="409"/>
      <c r="AA835" s="409"/>
      <c r="AB835" s="409"/>
      <c r="AC835" s="409"/>
      <c r="AD835" s="409"/>
      <c r="AE835" s="409"/>
      <c r="AF835" s="409"/>
      <c r="AG835" s="409"/>
      <c r="AH835" s="409"/>
      <c r="AI835" s="409"/>
      <c r="AJ835" s="409"/>
      <c r="AK835" s="409"/>
      <c r="AL835" s="409"/>
      <c r="AM835" s="409"/>
      <c r="AN835" s="409"/>
      <c r="AO835" s="409"/>
      <c r="AP835" s="409"/>
    </row>
    <row r="836" spans="1:44">
      <c r="A836" s="439" t="s">
        <v>134</v>
      </c>
      <c r="B836" s="452"/>
      <c r="C836" s="480"/>
      <c r="D836" s="495"/>
      <c r="E836" s="510"/>
      <c r="F836" s="492"/>
      <c r="G836" s="495"/>
      <c r="H836" s="510"/>
      <c r="I836" s="492"/>
      <c r="J836" s="492"/>
      <c r="K836" s="495"/>
      <c r="L836" s="510"/>
      <c r="M836" s="492"/>
      <c r="N836" s="492"/>
      <c r="O836" s="495"/>
      <c r="P836" s="510"/>
      <c r="Q836" s="492"/>
      <c r="R836" s="492"/>
      <c r="S836" s="495"/>
      <c r="T836" s="510"/>
      <c r="U836" s="492"/>
      <c r="V836" s="409"/>
      <c r="W836" s="410"/>
      <c r="X836" s="410"/>
      <c r="Y836" s="410"/>
      <c r="Z836" s="409"/>
      <c r="AA836" s="409"/>
      <c r="AB836" s="409"/>
      <c r="AC836" s="409"/>
      <c r="AD836" s="409"/>
      <c r="AE836" s="409"/>
      <c r="AF836" s="409"/>
      <c r="AG836" s="409"/>
      <c r="AH836" s="409"/>
      <c r="AI836" s="409"/>
      <c r="AJ836" s="409"/>
      <c r="AK836" s="409"/>
      <c r="AL836" s="409"/>
      <c r="AM836" s="409"/>
      <c r="AN836" s="409"/>
      <c r="AO836" s="409"/>
      <c r="AP836" s="409"/>
    </row>
    <row r="837" spans="1:44">
      <c r="A837" s="439" t="s">
        <v>127</v>
      </c>
      <c r="B837" s="452"/>
      <c r="C837" s="480">
        <f>'[7]Rate Design Work eff 10-14-16'!C838</f>
        <v>13343.474759320199</v>
      </c>
      <c r="D837" s="495">
        <f>'[7]Rate Design Work eff 9-15-17'!D838</f>
        <v>26.02</v>
      </c>
      <c r="E837" s="510"/>
      <c r="F837" s="492">
        <f>ROUND(D837*C837,0)</f>
        <v>347197</v>
      </c>
      <c r="G837" s="495">
        <f>$G$732</f>
        <v>26.63</v>
      </c>
      <c r="H837" s="510"/>
      <c r="I837" s="492">
        <f>ROUND(G837*$C837,0)</f>
        <v>355337</v>
      </c>
      <c r="J837" s="492"/>
      <c r="K837" s="495">
        <f>$K$732</f>
        <v>26.02</v>
      </c>
      <c r="L837" s="510"/>
      <c r="M837" s="492">
        <f>ROUND(K837*$C837,0)</f>
        <v>347197</v>
      </c>
      <c r="N837" s="492"/>
      <c r="O837" s="495" t="str">
        <f>$O$732</f>
        <v xml:space="preserve"> </v>
      </c>
      <c r="P837" s="510"/>
      <c r="Q837" s="492">
        <f>ROUND(O837*$C837,0)</f>
        <v>0</v>
      </c>
      <c r="R837" s="492"/>
      <c r="S837" s="495" t="str">
        <f>$S$732</f>
        <v xml:space="preserve"> </v>
      </c>
      <c r="T837" s="510"/>
      <c r="U837" s="492">
        <f>ROUND(S837*$C837,0)</f>
        <v>0</v>
      </c>
      <c r="V837" s="409"/>
      <c r="W837" s="410"/>
      <c r="X837" s="410"/>
      <c r="Y837" s="410"/>
      <c r="Z837" s="409"/>
      <c r="AA837" s="409"/>
      <c r="AB837" s="409"/>
      <c r="AC837" s="409"/>
      <c r="AD837" s="409"/>
      <c r="AE837" s="409"/>
      <c r="AF837" s="409"/>
      <c r="AG837" s="409"/>
      <c r="AH837" s="409"/>
      <c r="AI837" s="409"/>
      <c r="AJ837" s="409"/>
      <c r="AK837" s="409"/>
      <c r="AL837" s="409"/>
      <c r="AM837" s="409"/>
      <c r="AN837" s="409"/>
      <c r="AO837" s="409"/>
      <c r="AP837" s="409"/>
    </row>
    <row r="838" spans="1:44">
      <c r="A838" s="439" t="s">
        <v>128</v>
      </c>
      <c r="B838" s="452"/>
      <c r="C838" s="480">
        <f>'[7]Rate Design Work eff 10-14-16'!C839</f>
        <v>11633.663662691</v>
      </c>
      <c r="D838" s="495">
        <f>'[7]Rate Design Work eff 9-15-17'!D839</f>
        <v>18.101388370764003</v>
      </c>
      <c r="E838" s="510"/>
      <c r="F838" s="492">
        <f>ROUND(D838*C838,0)</f>
        <v>210585</v>
      </c>
      <c r="G838" s="495">
        <f>$G$733</f>
        <v>18.526286850528336</v>
      </c>
      <c r="H838" s="510"/>
      <c r="I838" s="492">
        <f>ROUND(G838*$C838,0)</f>
        <v>215529</v>
      </c>
      <c r="J838" s="492"/>
      <c r="K838" s="495">
        <f>$K$733</f>
        <v>18.101388370764003</v>
      </c>
      <c r="L838" s="510"/>
      <c r="M838" s="492">
        <f>ROUND(K838*$C838,0)</f>
        <v>210585</v>
      </c>
      <c r="N838" s="492"/>
      <c r="O838" s="495" t="str">
        <f>$O$733</f>
        <v xml:space="preserve"> </v>
      </c>
      <c r="P838" s="510"/>
      <c r="Q838" s="492">
        <f>ROUND(O838*$C838,0)</f>
        <v>0</v>
      </c>
      <c r="R838" s="492"/>
      <c r="S838" s="495" t="str">
        <f>$S$733</f>
        <v xml:space="preserve"> </v>
      </c>
      <c r="T838" s="510"/>
      <c r="U838" s="492">
        <f>ROUND(S838*$C838,0)</f>
        <v>0</v>
      </c>
      <c r="V838" s="409"/>
      <c r="W838" s="410"/>
      <c r="X838" s="410"/>
      <c r="Y838" s="410"/>
      <c r="Z838" s="409"/>
      <c r="AA838" s="409"/>
      <c r="AB838" s="409"/>
      <c r="AC838" s="409"/>
      <c r="AD838" s="409"/>
      <c r="AE838" s="409"/>
      <c r="AF838" s="409"/>
      <c r="AG838" s="409"/>
      <c r="AH838" s="409"/>
      <c r="AI838" s="409"/>
      <c r="AJ838" s="409"/>
      <c r="AK838" s="409"/>
      <c r="AL838" s="409"/>
      <c r="AM838" s="409"/>
      <c r="AN838" s="409"/>
      <c r="AO838" s="409"/>
      <c r="AP838" s="409"/>
    </row>
    <row r="839" spans="1:44">
      <c r="A839" s="439" t="s">
        <v>129</v>
      </c>
      <c r="B839" s="452"/>
      <c r="C839" s="480">
        <f>'[7]Rate Design Work eff 10-14-16'!C840</f>
        <v>854.37523643290297</v>
      </c>
      <c r="D839" s="495">
        <f>'[7]Rate Design Work eff 9-15-17'!D840</f>
        <v>14.155824964645021</v>
      </c>
      <c r="E839" s="510"/>
      <c r="F839" s="492">
        <f>ROUND(D839*C839,0)</f>
        <v>12094</v>
      </c>
      <c r="G839" s="495">
        <f>$G$734</f>
        <v>14.48810823397713</v>
      </c>
      <c r="H839" s="510"/>
      <c r="I839" s="492">
        <f>ROUND(G839*$C839,0)</f>
        <v>12378</v>
      </c>
      <c r="J839" s="492"/>
      <c r="K839" s="495">
        <f>$K$734</f>
        <v>14.155824964645021</v>
      </c>
      <c r="L839" s="510"/>
      <c r="M839" s="492">
        <f>ROUND(K839*$C839,0)</f>
        <v>12094</v>
      </c>
      <c r="N839" s="492"/>
      <c r="O839" s="495" t="str">
        <f>$O$734</f>
        <v xml:space="preserve"> </v>
      </c>
      <c r="P839" s="510"/>
      <c r="Q839" s="492">
        <f>ROUND(O839*$C839,0)</f>
        <v>0</v>
      </c>
      <c r="R839" s="492"/>
      <c r="S839" s="495" t="str">
        <f>$S$734</f>
        <v xml:space="preserve"> </v>
      </c>
      <c r="T839" s="510"/>
      <c r="U839" s="492">
        <f>ROUND(S839*$C839,0)</f>
        <v>0</v>
      </c>
      <c r="V839" s="409"/>
      <c r="W839" s="410"/>
      <c r="X839" s="410"/>
      <c r="Y839" s="410"/>
      <c r="Z839" s="409"/>
      <c r="AA839" s="409"/>
      <c r="AB839" s="409"/>
      <c r="AC839" s="409"/>
      <c r="AD839" s="409"/>
      <c r="AE839" s="409"/>
      <c r="AF839" s="409"/>
      <c r="AG839" s="409"/>
      <c r="AH839" s="409"/>
      <c r="AI839" s="409"/>
      <c r="AJ839" s="409"/>
      <c r="AK839" s="409"/>
      <c r="AL839" s="409"/>
      <c r="AM839" s="409"/>
      <c r="AN839" s="409"/>
      <c r="AO839" s="409"/>
      <c r="AP839" s="409"/>
    </row>
    <row r="840" spans="1:44">
      <c r="A840" s="439" t="s">
        <v>135</v>
      </c>
      <c r="B840" s="452"/>
      <c r="C840" s="480">
        <f>'[7]Rate Design Work eff 10-14-16'!C841</f>
        <v>272.36067141268398</v>
      </c>
      <c r="D840" s="495">
        <f>'[7]Rate Design Work eff 9-15-17'!D841</f>
        <v>78.06</v>
      </c>
      <c r="E840" s="510"/>
      <c r="F840" s="492">
        <f>ROUND(D840*C840,0)</f>
        <v>21260</v>
      </c>
      <c r="G840" s="495">
        <f>$G$735</f>
        <v>79.89</v>
      </c>
      <c r="H840" s="510"/>
      <c r="I840" s="492">
        <f>ROUND(G840*$C840,0)</f>
        <v>21759</v>
      </c>
      <c r="J840" s="492"/>
      <c r="K840" s="495">
        <f>$K$735</f>
        <v>78.06</v>
      </c>
      <c r="L840" s="510"/>
      <c r="M840" s="492">
        <f>ROUND(K840*$C840,0)</f>
        <v>21260</v>
      </c>
      <c r="N840" s="492"/>
      <c r="O840" s="495" t="str">
        <f>$O$735</f>
        <v xml:space="preserve"> </v>
      </c>
      <c r="P840" s="510"/>
      <c r="Q840" s="492">
        <f>ROUND(O840*$C840,0)</f>
        <v>0</v>
      </c>
      <c r="R840" s="492"/>
      <c r="S840" s="495" t="str">
        <f>$S$735</f>
        <v xml:space="preserve"> </v>
      </c>
      <c r="T840" s="510"/>
      <c r="U840" s="492">
        <f>ROUND(S840*$C840,0)</f>
        <v>0</v>
      </c>
      <c r="V840" s="409"/>
      <c r="W840" s="410"/>
      <c r="X840" s="410"/>
      <c r="Y840" s="410"/>
      <c r="Z840" s="409"/>
      <c r="AA840" s="409"/>
      <c r="AB840" s="409"/>
      <c r="AC840" s="409"/>
      <c r="AD840" s="409"/>
      <c r="AE840" s="409"/>
      <c r="AF840" s="409"/>
      <c r="AG840" s="409"/>
      <c r="AH840" s="409"/>
      <c r="AI840" s="409"/>
      <c r="AJ840" s="409"/>
      <c r="AK840" s="409"/>
      <c r="AL840" s="409"/>
      <c r="AM840" s="409"/>
      <c r="AN840" s="409"/>
      <c r="AO840" s="409"/>
      <c r="AP840" s="409"/>
    </row>
    <row r="841" spans="1:44">
      <c r="A841" s="439" t="s">
        <v>136</v>
      </c>
      <c r="B841" s="452"/>
      <c r="C841" s="480">
        <f>'[7]Rate Design Work eff 10-14-16'!C842</f>
        <v>388.32518925146098</v>
      </c>
      <c r="D841" s="495">
        <f>'[7]Rate Design Work eff 9-15-17'!D842</f>
        <v>156.12</v>
      </c>
      <c r="E841" s="510"/>
      <c r="F841" s="492">
        <f>ROUND(D841*C841,0)</f>
        <v>60625</v>
      </c>
      <c r="G841" s="495">
        <f>$G$736</f>
        <v>159.78</v>
      </c>
      <c r="H841" s="510"/>
      <c r="I841" s="492">
        <f>ROUND(G841*$C841,0)</f>
        <v>62047</v>
      </c>
      <c r="J841" s="492"/>
      <c r="K841" s="495">
        <f>$K$736</f>
        <v>156.12</v>
      </c>
      <c r="L841" s="510"/>
      <c r="M841" s="492">
        <f>ROUND(K841*$C841,0)</f>
        <v>60625</v>
      </c>
      <c r="N841" s="492"/>
      <c r="O841" s="495" t="str">
        <f>$O$736</f>
        <v xml:space="preserve"> </v>
      </c>
      <c r="P841" s="510"/>
      <c r="Q841" s="492">
        <f>ROUND(O841*$C841,0)</f>
        <v>0</v>
      </c>
      <c r="R841" s="492"/>
      <c r="S841" s="495" t="str">
        <f>$S$736</f>
        <v xml:space="preserve"> </v>
      </c>
      <c r="T841" s="510"/>
      <c r="U841" s="492">
        <f>ROUND(S841*$C841,0)</f>
        <v>0</v>
      </c>
      <c r="V841" s="409"/>
      <c r="W841" s="410"/>
      <c r="X841" s="410"/>
      <c r="Y841" s="410"/>
      <c r="Z841" s="409"/>
      <c r="AA841" s="409"/>
      <c r="AB841" s="409"/>
      <c r="AC841" s="409"/>
      <c r="AD841" s="409"/>
      <c r="AE841" s="409"/>
      <c r="AF841" s="409"/>
      <c r="AG841" s="409"/>
      <c r="AH841" s="409"/>
      <c r="AI841" s="409"/>
      <c r="AJ841" s="409"/>
      <c r="AK841" s="409"/>
      <c r="AL841" s="409"/>
      <c r="AM841" s="409"/>
      <c r="AN841" s="409"/>
      <c r="AO841" s="409"/>
      <c r="AP841" s="409"/>
    </row>
    <row r="842" spans="1:44">
      <c r="A842" s="439" t="s">
        <v>137</v>
      </c>
      <c r="B842" s="452"/>
      <c r="C842" s="480"/>
      <c r="D842" s="495"/>
      <c r="E842" s="510"/>
      <c r="F842" s="492"/>
      <c r="G842" s="495"/>
      <c r="H842" s="510"/>
      <c r="I842" s="492"/>
      <c r="J842" s="492"/>
      <c r="K842" s="495"/>
      <c r="L842" s="510"/>
      <c r="M842" s="492"/>
      <c r="N842" s="492"/>
      <c r="O842" s="495"/>
      <c r="P842" s="510"/>
      <c r="Q842" s="492"/>
      <c r="R842" s="492"/>
      <c r="S842" s="495"/>
      <c r="T842" s="510"/>
      <c r="U842" s="492"/>
      <c r="V842" s="409"/>
      <c r="W842" s="410"/>
      <c r="X842" s="410"/>
      <c r="Y842" s="410"/>
      <c r="Z842" s="409"/>
      <c r="AA842" s="409"/>
      <c r="AB842" s="409"/>
      <c r="AC842" s="409"/>
      <c r="AD842" s="409"/>
      <c r="AE842" s="409"/>
      <c r="AF842" s="409"/>
      <c r="AG842" s="409"/>
      <c r="AH842" s="409"/>
      <c r="AI842" s="409"/>
      <c r="AJ842" s="409"/>
      <c r="AK842" s="409"/>
      <c r="AL842" s="409"/>
      <c r="AM842" s="409"/>
      <c r="AN842" s="409"/>
      <c r="AO842" s="409"/>
      <c r="AP842" s="409"/>
    </row>
    <row r="843" spans="1:44">
      <c r="A843" s="439" t="s">
        <v>133</v>
      </c>
      <c r="B843" s="452"/>
      <c r="C843" s="480">
        <f>'[7]Rate Design Work eff 10-14-16'!C844</f>
        <v>26.1506861099434</v>
      </c>
      <c r="D843" s="509">
        <f>'[7]Rate Design Work eff 9-15-17'!D844</f>
        <v>-26.02</v>
      </c>
      <c r="E843" s="510"/>
      <c r="F843" s="492">
        <f>ROUND(D843*C843,0)</f>
        <v>-680</v>
      </c>
      <c r="G843" s="509">
        <f>-G835</f>
        <v>-26.63</v>
      </c>
      <c r="H843" s="510"/>
      <c r="I843" s="492">
        <f>ROUND(G843*$C843,0)</f>
        <v>-696</v>
      </c>
      <c r="J843" s="492"/>
      <c r="K843" s="509">
        <f>-K835</f>
        <v>-26.02</v>
      </c>
      <c r="L843" s="510"/>
      <c r="M843" s="492">
        <f>ROUND(K843*$C843,0)</f>
        <v>-680</v>
      </c>
      <c r="N843" s="492"/>
      <c r="O843" s="509">
        <f>-O835</f>
        <v>0</v>
      </c>
      <c r="P843" s="510"/>
      <c r="Q843" s="492">
        <f>ROUND(O843*$C843,0)</f>
        <v>0</v>
      </c>
      <c r="R843" s="492"/>
      <c r="S843" s="509">
        <f>-S835</f>
        <v>0</v>
      </c>
      <c r="T843" s="510"/>
      <c r="U843" s="492">
        <f>ROUND(S843*$C843,0)</f>
        <v>0</v>
      </c>
      <c r="V843" s="409"/>
      <c r="W843" s="410"/>
      <c r="X843" s="410"/>
      <c r="Y843" s="410"/>
      <c r="Z843" s="409"/>
      <c r="AA843" s="409"/>
      <c r="AB843" s="409"/>
      <c r="AC843" s="409"/>
      <c r="AD843" s="409"/>
      <c r="AE843" s="409"/>
      <c r="AF843" s="409"/>
      <c r="AG843" s="409"/>
      <c r="AH843" s="409"/>
      <c r="AI843" s="409"/>
      <c r="AJ843" s="409"/>
      <c r="AK843" s="409"/>
      <c r="AL843" s="409"/>
      <c r="AM843" s="409"/>
      <c r="AN843" s="409"/>
      <c r="AO843" s="409"/>
      <c r="AP843" s="409"/>
    </row>
    <row r="844" spans="1:44">
      <c r="A844" s="439" t="s">
        <v>138</v>
      </c>
      <c r="B844" s="452"/>
      <c r="C844" s="480">
        <f>'[7]Rate Design Work eff 10-14-16'!C845</f>
        <v>193.01451727485201</v>
      </c>
      <c r="D844" s="509">
        <f>'[7]Rate Design Work eff 9-15-17'!D845</f>
        <v>-26.02</v>
      </c>
      <c r="E844" s="510"/>
      <c r="F844" s="492">
        <f>ROUND(D844*C844,0)</f>
        <v>-5022</v>
      </c>
      <c r="G844" s="509">
        <f>-G837</f>
        <v>-26.63</v>
      </c>
      <c r="H844" s="510"/>
      <c r="I844" s="492">
        <f>ROUND(G844*$C844,0)</f>
        <v>-5140</v>
      </c>
      <c r="J844" s="492"/>
      <c r="K844" s="509">
        <f>-K837</f>
        <v>-26.02</v>
      </c>
      <c r="L844" s="510"/>
      <c r="M844" s="492">
        <f>ROUND(K844*$C844,0)</f>
        <v>-5022</v>
      </c>
      <c r="N844" s="492"/>
      <c r="O844" s="509">
        <f>-O837</f>
        <v>0</v>
      </c>
      <c r="P844" s="510"/>
      <c r="Q844" s="492">
        <f>ROUND(O844*$C844,0)</f>
        <v>0</v>
      </c>
      <c r="R844" s="492"/>
      <c r="S844" s="509">
        <f>-S837</f>
        <v>0</v>
      </c>
      <c r="T844" s="510"/>
      <c r="U844" s="492">
        <f>ROUND(S844*$C844,0)</f>
        <v>0</v>
      </c>
      <c r="V844" s="409"/>
      <c r="W844" s="410"/>
      <c r="X844" s="410"/>
      <c r="Y844" s="410"/>
      <c r="Z844" s="409"/>
      <c r="AA844" s="409"/>
      <c r="AB844" s="409"/>
      <c r="AC844" s="409"/>
      <c r="AD844" s="409"/>
      <c r="AE844" s="409"/>
      <c r="AF844" s="409"/>
      <c r="AG844" s="409"/>
      <c r="AH844" s="409"/>
      <c r="AI844" s="409"/>
      <c r="AJ844" s="409"/>
      <c r="AK844" s="409"/>
      <c r="AL844" s="409"/>
      <c r="AM844" s="409"/>
      <c r="AN844" s="409"/>
      <c r="AO844" s="409"/>
      <c r="AP844" s="409"/>
    </row>
    <row r="845" spans="1:44">
      <c r="A845" s="482" t="s">
        <v>97</v>
      </c>
      <c r="B845" s="452"/>
      <c r="C845" s="480"/>
      <c r="D845" s="495"/>
      <c r="E845" s="492"/>
      <c r="F845" s="492"/>
      <c r="G845" s="495"/>
      <c r="H845" s="492"/>
      <c r="I845" s="492"/>
      <c r="J845" s="492"/>
      <c r="K845" s="495"/>
      <c r="L845" s="492"/>
      <c r="M845" s="492"/>
      <c r="N845" s="492"/>
      <c r="O845" s="495"/>
      <c r="P845" s="492"/>
      <c r="Q845" s="492"/>
      <c r="R845" s="492"/>
      <c r="S845" s="495"/>
      <c r="T845" s="492"/>
      <c r="U845" s="492"/>
      <c r="V845" s="409"/>
      <c r="W845" s="410"/>
      <c r="X845" s="410"/>
      <c r="Y845" s="410"/>
      <c r="Z845" s="409"/>
      <c r="AA845" s="409"/>
      <c r="AB845" s="409"/>
      <c r="AC845" s="409"/>
      <c r="AD845" s="409"/>
      <c r="AE845" s="409"/>
      <c r="AF845" s="409"/>
      <c r="AG845" s="409"/>
      <c r="AH845" s="409"/>
      <c r="AI845" s="409"/>
      <c r="AJ845" s="409"/>
      <c r="AK845" s="409"/>
      <c r="AL845" s="409"/>
      <c r="AM845" s="409"/>
      <c r="AN845" s="409"/>
      <c r="AO845" s="409"/>
      <c r="AP845" s="409"/>
    </row>
    <row r="846" spans="1:44">
      <c r="A846" s="439" t="s">
        <v>139</v>
      </c>
      <c r="B846" s="452"/>
      <c r="C846" s="480">
        <f>'[7]Rate Design Work eff 10-14-16'!C847</f>
        <v>48181287</v>
      </c>
      <c r="D846" s="545">
        <f>'[7]Rate Design Work eff 9-15-17'!D847</f>
        <v>7.0350000000000001</v>
      </c>
      <c r="E846" s="492" t="s">
        <v>15</v>
      </c>
      <c r="F846" s="492">
        <f>ROUND(D846/100*C846,0)</f>
        <v>3389554</v>
      </c>
      <c r="G846" s="545">
        <f>$G$741</f>
        <v>7.2030000000000003</v>
      </c>
      <c r="H846" s="492" t="s">
        <v>15</v>
      </c>
      <c r="I846" s="492">
        <f>ROUND(G846/100*$C846,0)</f>
        <v>3470498</v>
      </c>
      <c r="J846" s="492"/>
      <c r="K846" s="545" t="e">
        <f>$K$741</f>
        <v>#REF!</v>
      </c>
      <c r="L846" s="492" t="s">
        <v>15</v>
      </c>
      <c r="M846" s="492" t="e">
        <f>ROUND(K846/100*$C846,0)</f>
        <v>#REF!</v>
      </c>
      <c r="N846" s="492"/>
      <c r="O846" s="545" t="e">
        <f>$O$741</f>
        <v>#DIV/0!</v>
      </c>
      <c r="P846" s="492" t="s">
        <v>15</v>
      </c>
      <c r="Q846" s="492" t="e">
        <f>ROUND(O846/100*$C846,0)</f>
        <v>#DIV/0!</v>
      </c>
      <c r="R846" s="492"/>
      <c r="S846" s="545" t="e">
        <f>$S$741</f>
        <v>#DIV/0!</v>
      </c>
      <c r="T846" s="492" t="s">
        <v>15</v>
      </c>
      <c r="U846" s="492" t="e">
        <f>ROUND(S846/100*$C846,0)</f>
        <v>#DIV/0!</v>
      </c>
      <c r="V846" s="409"/>
      <c r="W846" s="410"/>
      <c r="X846" s="410"/>
      <c r="Y846" s="410"/>
      <c r="Z846" s="409"/>
      <c r="AA846" s="409"/>
      <c r="AB846" s="409"/>
      <c r="AC846" s="409"/>
      <c r="AD846" s="409"/>
      <c r="AE846" s="409"/>
      <c r="AF846" s="409"/>
      <c r="AG846" s="409"/>
      <c r="AH846" s="409"/>
      <c r="AI846" s="409"/>
      <c r="AJ846" s="409"/>
      <c r="AK846" s="409"/>
      <c r="AL846" s="409"/>
      <c r="AM846" s="409"/>
      <c r="AN846" s="409"/>
      <c r="AO846" s="409"/>
      <c r="AP846" s="409"/>
    </row>
    <row r="847" spans="1:44">
      <c r="A847" s="482" t="s">
        <v>65</v>
      </c>
      <c r="B847" s="452"/>
      <c r="C847" s="480">
        <f>'[7]Rate Design Work eff 10-14-16'!C848</f>
        <v>16797</v>
      </c>
      <c r="D847" s="496">
        <f>'[7]Rate Design Work eff 9-15-17'!D848</f>
        <v>57</v>
      </c>
      <c r="E847" s="482" t="s">
        <v>15</v>
      </c>
      <c r="F847" s="492">
        <f>ROUND(D847*C847/100,0)</f>
        <v>9574</v>
      </c>
      <c r="G847" s="496">
        <f>$G$742</f>
        <v>58</v>
      </c>
      <c r="H847" s="482" t="s">
        <v>15</v>
      </c>
      <c r="I847" s="492">
        <f>ROUND(G847*$C847/100,0)</f>
        <v>9742</v>
      </c>
      <c r="J847" s="492"/>
      <c r="K847" s="496" t="str">
        <f>$K$742</f>
        <v xml:space="preserve"> </v>
      </c>
      <c r="L847" s="482" t="s">
        <v>15</v>
      </c>
      <c r="M847" s="492">
        <f>ROUND(K847*$C847/100,0)</f>
        <v>0</v>
      </c>
      <c r="N847" s="492"/>
      <c r="O847" s="496" t="e">
        <f>$O$742</f>
        <v>#DIV/0!</v>
      </c>
      <c r="P847" s="482" t="s">
        <v>15</v>
      </c>
      <c r="Q847" s="492" t="e">
        <f>ROUND(O847*$C847/100,0)</f>
        <v>#DIV/0!</v>
      </c>
      <c r="R847" s="492"/>
      <c r="S847" s="496" t="e">
        <f>$S$742</f>
        <v>#DIV/0!</v>
      </c>
      <c r="T847" s="482" t="s">
        <v>15</v>
      </c>
      <c r="U847" s="492" t="e">
        <f>ROUND(S847*$C847/100,0)</f>
        <v>#DIV/0!</v>
      </c>
      <c r="V847" s="409"/>
      <c r="W847" s="410"/>
      <c r="X847" s="410"/>
      <c r="Y847" s="410"/>
      <c r="Z847" s="409"/>
      <c r="AA847" s="409"/>
      <c r="AB847" s="409"/>
      <c r="AC847" s="409"/>
      <c r="AD847" s="409"/>
      <c r="AE847" s="409"/>
      <c r="AF847" s="409"/>
      <c r="AG847" s="409"/>
      <c r="AH847" s="409"/>
      <c r="AI847" s="409"/>
      <c r="AJ847" s="409"/>
      <c r="AK847" s="409"/>
      <c r="AL847" s="409"/>
      <c r="AM847" s="409"/>
      <c r="AN847" s="409"/>
      <c r="AO847" s="409"/>
      <c r="AP847" s="409"/>
    </row>
    <row r="848" spans="1:44" s="26" customFormat="1">
      <c r="A848" s="25" t="s">
        <v>140</v>
      </c>
      <c r="C848" s="27">
        <f>C846</f>
        <v>48181287</v>
      </c>
      <c r="D848" s="24">
        <f>'[7]Rate Design Work eff 9-15-17'!D849</f>
        <v>0</v>
      </c>
      <c r="E848" s="28"/>
      <c r="F848" s="29"/>
      <c r="G848" s="193">
        <f>G743</f>
        <v>0</v>
      </c>
      <c r="H848" s="153" t="s">
        <v>15</v>
      </c>
      <c r="I848" s="153">
        <f>ROUND(G848*$C848/100,0)</f>
        <v>0</v>
      </c>
      <c r="J848" s="153"/>
      <c r="K848" s="193" t="str">
        <f>K743</f>
        <v xml:space="preserve"> </v>
      </c>
      <c r="L848" s="153" t="s">
        <v>15</v>
      </c>
      <c r="M848" s="153">
        <f>ROUND(K848*$C848/100,0)</f>
        <v>0</v>
      </c>
      <c r="N848" s="153"/>
      <c r="O848" s="193" t="str">
        <f>O743</f>
        <v xml:space="preserve"> </v>
      </c>
      <c r="P848" s="153" t="s">
        <v>15</v>
      </c>
      <c r="Q848" s="153">
        <f>ROUND(O848*$C848/100,0)</f>
        <v>0</v>
      </c>
      <c r="R848" s="153"/>
      <c r="S848" s="193">
        <f>S743</f>
        <v>0</v>
      </c>
      <c r="T848" s="153" t="s">
        <v>15</v>
      </c>
      <c r="U848" s="153">
        <f>ROUND(S848*$C848/100,0)</f>
        <v>0</v>
      </c>
      <c r="W848" s="22"/>
      <c r="Z848" s="33"/>
      <c r="AA848" s="33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R848" s="32"/>
    </row>
    <row r="849" spans="1:42">
      <c r="A849" s="514" t="s">
        <v>72</v>
      </c>
      <c r="B849" s="452"/>
      <c r="C849" s="480"/>
      <c r="D849" s="490">
        <f>'[7]Rate Design Work eff 9-15-17'!D850</f>
        <v>-0.01</v>
      </c>
      <c r="E849" s="452"/>
      <c r="F849" s="492"/>
      <c r="G849" s="490">
        <v>-0.01</v>
      </c>
      <c r="H849" s="452"/>
      <c r="I849" s="492"/>
      <c r="J849" s="492"/>
      <c r="K849" s="490">
        <v>-0.01</v>
      </c>
      <c r="L849" s="452"/>
      <c r="M849" s="492"/>
      <c r="N849" s="492"/>
      <c r="O849" s="490">
        <v>-0.01</v>
      </c>
      <c r="P849" s="452"/>
      <c r="Q849" s="492"/>
      <c r="R849" s="492"/>
      <c r="S849" s="490">
        <v>-0.01</v>
      </c>
      <c r="T849" s="452"/>
      <c r="U849" s="492"/>
      <c r="V849" s="409"/>
      <c r="W849" s="410"/>
      <c r="X849" s="410"/>
      <c r="Y849" s="410"/>
      <c r="Z849" s="409"/>
      <c r="AA849" s="409"/>
      <c r="AB849" s="409"/>
      <c r="AC849" s="409"/>
      <c r="AD849" s="409"/>
      <c r="AE849" s="409"/>
      <c r="AF849" s="409"/>
      <c r="AG849" s="409"/>
      <c r="AH849" s="409"/>
      <c r="AI849" s="409"/>
      <c r="AJ849" s="409"/>
      <c r="AK849" s="409"/>
      <c r="AL849" s="409"/>
      <c r="AM849" s="409"/>
      <c r="AN849" s="409"/>
      <c r="AO849" s="409"/>
      <c r="AP849" s="409"/>
    </row>
    <row r="850" spans="1:42">
      <c r="A850" s="439" t="s">
        <v>56</v>
      </c>
      <c r="B850" s="452"/>
      <c r="C850" s="480">
        <v>0</v>
      </c>
      <c r="D850" s="506">
        <f>'[7]Rate Design Work eff 9-15-17'!D851</f>
        <v>0</v>
      </c>
      <c r="E850" s="510"/>
      <c r="F850" s="492">
        <f>ROUND(D850*C850,0)</f>
        <v>0</v>
      </c>
      <c r="G850" s="506">
        <f>G826</f>
        <v>0</v>
      </c>
      <c r="H850" s="510"/>
      <c r="I850" s="492">
        <f>ROUND(G850*$C850*$G$849,0)</f>
        <v>0</v>
      </c>
      <c r="J850" s="492"/>
      <c r="K850" s="506">
        <f>K826</f>
        <v>0</v>
      </c>
      <c r="L850" s="510"/>
      <c r="M850" s="492">
        <f>ROUND(K850*$C850*$G$849,0)</f>
        <v>0</v>
      </c>
      <c r="N850" s="492"/>
      <c r="O850" s="506" t="str">
        <f>O826</f>
        <v xml:space="preserve"> </v>
      </c>
      <c r="P850" s="510"/>
      <c r="Q850" s="492">
        <f>ROUND(O850*$C850*$G$849,0)</f>
        <v>0</v>
      </c>
      <c r="R850" s="492"/>
      <c r="S850" s="506" t="str">
        <f>S826</f>
        <v xml:space="preserve"> </v>
      </c>
      <c r="T850" s="510"/>
      <c r="U850" s="492">
        <f>ROUND(S850*$C850*$G$849,0)</f>
        <v>0</v>
      </c>
      <c r="V850" s="409"/>
      <c r="W850" s="410"/>
      <c r="X850" s="410"/>
      <c r="Y850" s="410"/>
      <c r="Z850" s="409"/>
      <c r="AA850" s="409"/>
      <c r="AB850" s="409"/>
      <c r="AC850" s="409"/>
      <c r="AD850" s="409"/>
      <c r="AE850" s="409"/>
      <c r="AF850" s="409"/>
      <c r="AG850" s="409"/>
      <c r="AH850" s="409"/>
      <c r="AI850" s="409"/>
      <c r="AJ850" s="409"/>
      <c r="AK850" s="409"/>
      <c r="AL850" s="409"/>
      <c r="AM850" s="409"/>
      <c r="AN850" s="409"/>
      <c r="AO850" s="409"/>
      <c r="AP850" s="409"/>
    </row>
    <row r="851" spans="1:42">
      <c r="A851" s="439" t="s">
        <v>57</v>
      </c>
      <c r="B851" s="452"/>
      <c r="C851" s="480"/>
      <c r="D851" s="506"/>
      <c r="E851" s="510"/>
      <c r="F851" s="492"/>
      <c r="G851" s="506"/>
      <c r="H851" s="510"/>
      <c r="I851" s="492"/>
      <c r="J851" s="492"/>
      <c r="K851" s="506"/>
      <c r="L851" s="510"/>
      <c r="M851" s="492"/>
      <c r="N851" s="492"/>
      <c r="O851" s="506"/>
      <c r="P851" s="510"/>
      <c r="Q851" s="492"/>
      <c r="R851" s="492"/>
      <c r="S851" s="506"/>
      <c r="T851" s="510"/>
      <c r="U851" s="492"/>
      <c r="V851" s="409"/>
      <c r="W851" s="410"/>
      <c r="X851" s="410"/>
      <c r="Y851" s="410"/>
      <c r="Z851" s="409"/>
      <c r="AA851" s="409"/>
      <c r="AB851" s="409"/>
      <c r="AC851" s="409"/>
      <c r="AD851" s="409"/>
      <c r="AE851" s="409"/>
      <c r="AF851" s="409"/>
      <c r="AG851" s="409"/>
      <c r="AH851" s="409"/>
      <c r="AI851" s="409"/>
      <c r="AJ851" s="409"/>
      <c r="AK851" s="409"/>
      <c r="AL851" s="409"/>
      <c r="AM851" s="409"/>
      <c r="AN851" s="409"/>
      <c r="AO851" s="409"/>
      <c r="AP851" s="409"/>
    </row>
    <row r="852" spans="1:42">
      <c r="A852" s="439" t="s">
        <v>127</v>
      </c>
      <c r="B852" s="452"/>
      <c r="C852" s="480">
        <v>0</v>
      </c>
      <c r="D852" s="506">
        <f>'[7]Rate Design Work eff 9-15-17'!D853</f>
        <v>0</v>
      </c>
      <c r="E852" s="510"/>
      <c r="F852" s="492">
        <f>ROUND(D852*C852,0)</f>
        <v>0</v>
      </c>
      <c r="G852" s="506">
        <f>G828</f>
        <v>0</v>
      </c>
      <c r="H852" s="510"/>
      <c r="I852" s="492">
        <f>ROUND(G852*$C852*$G$849,0)</f>
        <v>0</v>
      </c>
      <c r="J852" s="492"/>
      <c r="K852" s="506">
        <f>K828</f>
        <v>0</v>
      </c>
      <c r="L852" s="510"/>
      <c r="M852" s="492">
        <f>ROUND(K852*$C852*$G$849,0)</f>
        <v>0</v>
      </c>
      <c r="N852" s="492"/>
      <c r="O852" s="506" t="str">
        <f>O828</f>
        <v xml:space="preserve"> </v>
      </c>
      <c r="P852" s="510"/>
      <c r="Q852" s="492">
        <f>ROUND(O852*$C852*$G$849,0)</f>
        <v>0</v>
      </c>
      <c r="R852" s="492"/>
      <c r="S852" s="506" t="str">
        <f>S828</f>
        <v xml:space="preserve"> </v>
      </c>
      <c r="T852" s="510"/>
      <c r="U852" s="492">
        <f>ROUND(S852*$C852*$G$849,0)</f>
        <v>0</v>
      </c>
      <c r="V852" s="409"/>
      <c r="W852" s="410"/>
      <c r="X852" s="410"/>
      <c r="Y852" s="410"/>
      <c r="Z852" s="409"/>
      <c r="AA852" s="409"/>
      <c r="AB852" s="409"/>
      <c r="AC852" s="409"/>
      <c r="AD852" s="409"/>
      <c r="AE852" s="409"/>
      <c r="AF852" s="409"/>
      <c r="AG852" s="409"/>
      <c r="AH852" s="409"/>
      <c r="AI852" s="409"/>
      <c r="AJ852" s="409"/>
      <c r="AK852" s="409"/>
      <c r="AL852" s="409"/>
      <c r="AM852" s="409"/>
      <c r="AN852" s="409"/>
      <c r="AO852" s="409"/>
      <c r="AP852" s="409"/>
    </row>
    <row r="853" spans="1:42">
      <c r="A853" s="439" t="s">
        <v>128</v>
      </c>
      <c r="B853" s="452"/>
      <c r="C853" s="480">
        <v>0</v>
      </c>
      <c r="D853" s="506">
        <f>'[7]Rate Design Work eff 9-15-17'!D854</f>
        <v>370</v>
      </c>
      <c r="E853" s="510"/>
      <c r="F853" s="492">
        <f>ROUND(D853*C853,0)</f>
        <v>0</v>
      </c>
      <c r="G853" s="506">
        <f>G829</f>
        <v>379</v>
      </c>
      <c r="H853" s="510"/>
      <c r="I853" s="492">
        <f>ROUND(G853*$C853*$G$849,0)</f>
        <v>0</v>
      </c>
      <c r="J853" s="492"/>
      <c r="K853" s="506">
        <f>K829</f>
        <v>370</v>
      </c>
      <c r="L853" s="510"/>
      <c r="M853" s="492">
        <f>ROUND(K853*$C853*$G$849,0)</f>
        <v>0</v>
      </c>
      <c r="N853" s="492"/>
      <c r="O853" s="506" t="str">
        <f>O829</f>
        <v xml:space="preserve"> </v>
      </c>
      <c r="P853" s="510"/>
      <c r="Q853" s="492">
        <f>ROUND(O853*$C853*$G$849,0)</f>
        <v>0</v>
      </c>
      <c r="R853" s="492"/>
      <c r="S853" s="506" t="str">
        <f>S829</f>
        <v xml:space="preserve"> </v>
      </c>
      <c r="T853" s="510"/>
      <c r="U853" s="492">
        <f>ROUND(S853*$C853*$G$849,0)</f>
        <v>0</v>
      </c>
      <c r="V853" s="409"/>
      <c r="W853" s="410"/>
      <c r="X853" s="410"/>
      <c r="Y853" s="410"/>
      <c r="Z853" s="409"/>
      <c r="AA853" s="409"/>
      <c r="AB853" s="409"/>
      <c r="AC853" s="409"/>
      <c r="AD853" s="409"/>
      <c r="AE853" s="409"/>
      <c r="AF853" s="409"/>
      <c r="AG853" s="409"/>
      <c r="AH853" s="409"/>
      <c r="AI853" s="409"/>
      <c r="AJ853" s="409"/>
      <c r="AK853" s="409"/>
      <c r="AL853" s="409"/>
      <c r="AM853" s="409"/>
      <c r="AN853" s="409"/>
      <c r="AO853" s="409"/>
      <c r="AP853" s="409"/>
    </row>
    <row r="854" spans="1:42">
      <c r="A854" s="439" t="s">
        <v>129</v>
      </c>
      <c r="B854" s="452"/>
      <c r="C854" s="480">
        <v>0</v>
      </c>
      <c r="D854" s="506">
        <f>'[7]Rate Design Work eff 9-15-17'!D855</f>
        <v>1504</v>
      </c>
      <c r="E854" s="510"/>
      <c r="F854" s="492">
        <f>ROUND(D854*C854,0)</f>
        <v>0</v>
      </c>
      <c r="G854" s="506">
        <f>G830</f>
        <v>1539</v>
      </c>
      <c r="H854" s="510"/>
      <c r="I854" s="492">
        <f>ROUND(G854*$C854*$G$849,0)</f>
        <v>0</v>
      </c>
      <c r="J854" s="492"/>
      <c r="K854" s="506">
        <f>K830</f>
        <v>1504</v>
      </c>
      <c r="L854" s="510"/>
      <c r="M854" s="492">
        <f>ROUND(K854*$C854*$G$849,0)</f>
        <v>0</v>
      </c>
      <c r="N854" s="492"/>
      <c r="O854" s="506" t="str">
        <f>O830</f>
        <v xml:space="preserve"> </v>
      </c>
      <c r="P854" s="510"/>
      <c r="Q854" s="492">
        <f>ROUND(O854*$C854*$G$849,0)</f>
        <v>0</v>
      </c>
      <c r="R854" s="492"/>
      <c r="S854" s="506" t="str">
        <f>S830</f>
        <v xml:space="preserve"> </v>
      </c>
      <c r="T854" s="510"/>
      <c r="U854" s="492">
        <f>ROUND(S854*$C854*$G$849,0)</f>
        <v>0</v>
      </c>
      <c r="V854" s="409"/>
      <c r="W854" s="410"/>
      <c r="X854" s="410"/>
      <c r="Y854" s="410"/>
      <c r="Z854" s="409"/>
      <c r="AA854" s="409"/>
      <c r="AB854" s="409"/>
      <c r="AC854" s="409"/>
      <c r="AD854" s="409"/>
      <c r="AE854" s="409"/>
      <c r="AF854" s="409"/>
      <c r="AG854" s="409"/>
      <c r="AH854" s="409"/>
      <c r="AI854" s="409"/>
      <c r="AJ854" s="409"/>
      <c r="AK854" s="409"/>
      <c r="AL854" s="409"/>
      <c r="AM854" s="409"/>
      <c r="AN854" s="409"/>
      <c r="AO854" s="409"/>
      <c r="AP854" s="409"/>
    </row>
    <row r="855" spans="1:42">
      <c r="A855" s="439" t="s">
        <v>56</v>
      </c>
      <c r="B855" s="452"/>
      <c r="C855" s="480">
        <v>0</v>
      </c>
      <c r="D855" s="506">
        <f>'[7]Rate Design Work eff 9-15-17'!D856</f>
        <v>26.02</v>
      </c>
      <c r="E855" s="510"/>
      <c r="F855" s="492">
        <f>ROUND(D855*C855,0)</f>
        <v>0</v>
      </c>
      <c r="G855" s="506">
        <f>G835</f>
        <v>26.63</v>
      </c>
      <c r="H855" s="510"/>
      <c r="I855" s="492">
        <f>ROUND(G855*$C855*$G$849,0)</f>
        <v>0</v>
      </c>
      <c r="J855" s="492"/>
      <c r="K855" s="506">
        <f>K835</f>
        <v>26.02</v>
      </c>
      <c r="L855" s="510"/>
      <c r="M855" s="492">
        <f>ROUND(K855*$C855*$G$849,0)</f>
        <v>0</v>
      </c>
      <c r="N855" s="492"/>
      <c r="O855" s="506" t="str">
        <f>O835</f>
        <v xml:space="preserve"> </v>
      </c>
      <c r="P855" s="510"/>
      <c r="Q855" s="492">
        <f>ROUND(O855*$C855*$G$849,0)</f>
        <v>0</v>
      </c>
      <c r="R855" s="492"/>
      <c r="S855" s="506" t="str">
        <f>S835</f>
        <v xml:space="preserve"> </v>
      </c>
      <c r="T855" s="510"/>
      <c r="U855" s="492">
        <f>ROUND(S855*$C855*$G$849,0)</f>
        <v>0</v>
      </c>
      <c r="V855" s="409"/>
      <c r="W855" s="410"/>
      <c r="X855" s="410"/>
      <c r="Y855" s="410"/>
      <c r="Z855" s="409"/>
      <c r="AA855" s="409"/>
      <c r="AB855" s="409"/>
      <c r="AC855" s="409"/>
      <c r="AD855" s="409"/>
      <c r="AE855" s="409"/>
      <c r="AF855" s="409"/>
      <c r="AG855" s="409"/>
      <c r="AH855" s="409"/>
      <c r="AI855" s="409"/>
      <c r="AJ855" s="409"/>
      <c r="AK855" s="409"/>
      <c r="AL855" s="409"/>
      <c r="AM855" s="409"/>
      <c r="AN855" s="409"/>
      <c r="AO855" s="409"/>
      <c r="AP855" s="409"/>
    </row>
    <row r="856" spans="1:42">
      <c r="A856" s="439" t="s">
        <v>57</v>
      </c>
      <c r="B856" s="452"/>
      <c r="C856" s="480"/>
      <c r="D856" s="506"/>
      <c r="E856" s="510"/>
      <c r="F856" s="492"/>
      <c r="G856" s="506"/>
      <c r="H856" s="510"/>
      <c r="I856" s="492"/>
      <c r="J856" s="492"/>
      <c r="K856" s="506"/>
      <c r="L856" s="510"/>
      <c r="M856" s="492"/>
      <c r="N856" s="492"/>
      <c r="O856" s="506"/>
      <c r="P856" s="510"/>
      <c r="Q856" s="492"/>
      <c r="R856" s="492"/>
      <c r="S856" s="506"/>
      <c r="T856" s="510"/>
      <c r="U856" s="492"/>
      <c r="V856" s="409"/>
      <c r="W856" s="410"/>
      <c r="X856" s="410"/>
      <c r="Y856" s="410"/>
      <c r="Z856" s="409"/>
      <c r="AA856" s="409"/>
      <c r="AB856" s="409"/>
      <c r="AC856" s="409"/>
      <c r="AD856" s="409"/>
      <c r="AE856" s="409"/>
      <c r="AF856" s="409"/>
      <c r="AG856" s="409"/>
      <c r="AH856" s="409"/>
      <c r="AI856" s="409"/>
      <c r="AJ856" s="409"/>
      <c r="AK856" s="409"/>
      <c r="AL856" s="409"/>
      <c r="AM856" s="409"/>
      <c r="AN856" s="409"/>
      <c r="AO856" s="409"/>
      <c r="AP856" s="409"/>
    </row>
    <row r="857" spans="1:42">
      <c r="A857" s="439" t="s">
        <v>127</v>
      </c>
      <c r="B857" s="452"/>
      <c r="C857" s="480">
        <v>0</v>
      </c>
      <c r="D857" s="506">
        <f>'[7]Rate Design Work eff 9-15-17'!D858</f>
        <v>26.02</v>
      </c>
      <c r="E857" s="510"/>
      <c r="F857" s="492">
        <f>ROUND(D857*$C857*$D$745,0)</f>
        <v>0</v>
      </c>
      <c r="G857" s="506">
        <f>G837</f>
        <v>26.63</v>
      </c>
      <c r="H857" s="510"/>
      <c r="I857" s="492">
        <f>ROUND(G857*$C857*$G$849,0)</f>
        <v>0</v>
      </c>
      <c r="J857" s="492"/>
      <c r="K857" s="506">
        <f>K837</f>
        <v>26.02</v>
      </c>
      <c r="L857" s="510"/>
      <c r="M857" s="492">
        <f>ROUND(K857*$C857*$G$849,0)</f>
        <v>0</v>
      </c>
      <c r="N857" s="492"/>
      <c r="O857" s="506" t="str">
        <f>O837</f>
        <v xml:space="preserve"> </v>
      </c>
      <c r="P857" s="510"/>
      <c r="Q857" s="492">
        <f>ROUND(O857*$C857*$G$849,0)</f>
        <v>0</v>
      </c>
      <c r="R857" s="492"/>
      <c r="S857" s="506" t="str">
        <f>S837</f>
        <v xml:space="preserve"> </v>
      </c>
      <c r="T857" s="510"/>
      <c r="U857" s="492">
        <f>ROUND(S857*$C857*$G$849,0)</f>
        <v>0</v>
      </c>
      <c r="V857" s="409"/>
      <c r="W857" s="410"/>
      <c r="X857" s="410"/>
      <c r="Y857" s="410"/>
      <c r="Z857" s="409"/>
      <c r="AA857" s="409"/>
      <c r="AB857" s="409"/>
      <c r="AC857" s="409"/>
      <c r="AD857" s="409"/>
      <c r="AE857" s="409"/>
      <c r="AF857" s="409"/>
      <c r="AG857" s="409"/>
      <c r="AH857" s="409"/>
      <c r="AI857" s="409"/>
      <c r="AJ857" s="409"/>
      <c r="AK857" s="409"/>
      <c r="AL857" s="409"/>
      <c r="AM857" s="409"/>
      <c r="AN857" s="409"/>
      <c r="AO857" s="409"/>
      <c r="AP857" s="409"/>
    </row>
    <row r="858" spans="1:42">
      <c r="A858" s="439" t="s">
        <v>128</v>
      </c>
      <c r="B858" s="452"/>
      <c r="C858" s="480">
        <v>0</v>
      </c>
      <c r="D858" s="506">
        <f>'[7]Rate Design Work eff 9-15-17'!D859</f>
        <v>18.101388370764003</v>
      </c>
      <c r="E858" s="510"/>
      <c r="F858" s="492">
        <f>ROUND(D858*$C858*$D$745,0)</f>
        <v>0</v>
      </c>
      <c r="G858" s="506">
        <f>G838</f>
        <v>18.526286850528336</v>
      </c>
      <c r="H858" s="510"/>
      <c r="I858" s="492">
        <f>ROUND(G858*$C858*$G$849,0)</f>
        <v>0</v>
      </c>
      <c r="J858" s="492"/>
      <c r="K858" s="506">
        <f>K838</f>
        <v>18.101388370764003</v>
      </c>
      <c r="L858" s="510"/>
      <c r="M858" s="492">
        <f>ROUND(K858*$C858*$G$849,0)</f>
        <v>0</v>
      </c>
      <c r="N858" s="492"/>
      <c r="O858" s="506" t="str">
        <f>O838</f>
        <v xml:space="preserve"> </v>
      </c>
      <c r="P858" s="510"/>
      <c r="Q858" s="492">
        <f>ROUND(O858*$C858*$G$849,0)</f>
        <v>0</v>
      </c>
      <c r="R858" s="492"/>
      <c r="S858" s="506" t="str">
        <f>S838</f>
        <v xml:space="preserve"> </v>
      </c>
      <c r="T858" s="510"/>
      <c r="U858" s="492">
        <f>ROUND(S858*$C858*$G$849,0)</f>
        <v>0</v>
      </c>
      <c r="V858" s="409"/>
      <c r="W858" s="410"/>
      <c r="X858" s="410"/>
      <c r="Y858" s="410"/>
      <c r="Z858" s="409"/>
      <c r="AA858" s="409"/>
      <c r="AB858" s="409"/>
      <c r="AC858" s="409"/>
      <c r="AD858" s="409"/>
      <c r="AE858" s="409"/>
      <c r="AF858" s="409"/>
      <c r="AG858" s="409"/>
      <c r="AH858" s="409"/>
      <c r="AI858" s="409"/>
      <c r="AJ858" s="409"/>
      <c r="AK858" s="409"/>
      <c r="AL858" s="409"/>
      <c r="AM858" s="409"/>
      <c r="AN858" s="409"/>
      <c r="AO858" s="409"/>
      <c r="AP858" s="409"/>
    </row>
    <row r="859" spans="1:42">
      <c r="A859" s="439" t="s">
        <v>129</v>
      </c>
      <c r="B859" s="452"/>
      <c r="C859" s="480">
        <v>0</v>
      </c>
      <c r="D859" s="506">
        <f>'[7]Rate Design Work eff 9-15-17'!D860</f>
        <v>14.155824964645021</v>
      </c>
      <c r="E859" s="510"/>
      <c r="F859" s="492">
        <f>ROUND(D859*$C859*$D$745,0)</f>
        <v>0</v>
      </c>
      <c r="G859" s="506">
        <f>G839</f>
        <v>14.48810823397713</v>
      </c>
      <c r="H859" s="510"/>
      <c r="I859" s="492">
        <f>ROUND(G859*$C859*$G$849,0)</f>
        <v>0</v>
      </c>
      <c r="J859" s="492"/>
      <c r="K859" s="506">
        <f>K839</f>
        <v>14.155824964645021</v>
      </c>
      <c r="L859" s="510"/>
      <c r="M859" s="492">
        <f>ROUND(K859*$C859*$G$849,0)</f>
        <v>0</v>
      </c>
      <c r="N859" s="492"/>
      <c r="O859" s="506" t="str">
        <f>O839</f>
        <v xml:space="preserve"> </v>
      </c>
      <c r="P859" s="510"/>
      <c r="Q859" s="492">
        <f>ROUND(O859*$C859*$G$849,0)</f>
        <v>0</v>
      </c>
      <c r="R859" s="492"/>
      <c r="S859" s="506" t="str">
        <f>S839</f>
        <v xml:space="preserve"> </v>
      </c>
      <c r="T859" s="510"/>
      <c r="U859" s="492">
        <f>ROUND(S859*$C859*$G$849,0)</f>
        <v>0</v>
      </c>
      <c r="V859" s="409"/>
      <c r="W859" s="410"/>
      <c r="X859" s="410"/>
      <c r="Y859" s="410"/>
      <c r="Z859" s="409"/>
      <c r="AA859" s="409"/>
      <c r="AB859" s="409"/>
      <c r="AC859" s="409"/>
      <c r="AD859" s="409"/>
      <c r="AE859" s="409"/>
      <c r="AF859" s="409"/>
      <c r="AG859" s="409"/>
      <c r="AH859" s="409"/>
      <c r="AI859" s="409"/>
      <c r="AJ859" s="409"/>
      <c r="AK859" s="409"/>
      <c r="AL859" s="409"/>
      <c r="AM859" s="409"/>
      <c r="AN859" s="409"/>
      <c r="AO859" s="409"/>
      <c r="AP859" s="409"/>
    </row>
    <row r="860" spans="1:42">
      <c r="A860" s="439" t="s">
        <v>142</v>
      </c>
      <c r="B860" s="452"/>
      <c r="C860" s="480">
        <v>0</v>
      </c>
      <c r="D860" s="509">
        <f>'[7]Rate Design Work eff 9-15-17'!D861</f>
        <v>78.06</v>
      </c>
      <c r="E860" s="510"/>
      <c r="F860" s="492">
        <f>ROUND(D860*$C860*$D$745,0)</f>
        <v>0</v>
      </c>
      <c r="G860" s="509">
        <f>G840</f>
        <v>79.89</v>
      </c>
      <c r="H860" s="510"/>
      <c r="I860" s="492">
        <f>ROUND(G860*$C860*$G$849,0)</f>
        <v>0</v>
      </c>
      <c r="J860" s="492"/>
      <c r="K860" s="509">
        <f>K840</f>
        <v>78.06</v>
      </c>
      <c r="L860" s="510"/>
      <c r="M860" s="492">
        <f>ROUND(K860*$C860*$G$849,0)</f>
        <v>0</v>
      </c>
      <c r="N860" s="492"/>
      <c r="O860" s="509" t="str">
        <f>O840</f>
        <v xml:space="preserve"> </v>
      </c>
      <c r="P860" s="510"/>
      <c r="Q860" s="492">
        <f>ROUND(O860*$C860*$G$849,0)</f>
        <v>0</v>
      </c>
      <c r="R860" s="492"/>
      <c r="S860" s="509" t="str">
        <f>S840</f>
        <v xml:space="preserve"> </v>
      </c>
      <c r="T860" s="510"/>
      <c r="U860" s="492">
        <f>ROUND(S860*$C860*$G$849,0)</f>
        <v>0</v>
      </c>
      <c r="V860" s="409"/>
      <c r="W860" s="410"/>
      <c r="X860" s="410"/>
      <c r="Y860" s="410"/>
      <c r="Z860" s="409"/>
      <c r="AA860" s="409"/>
      <c r="AB860" s="409"/>
      <c r="AC860" s="409"/>
      <c r="AD860" s="409"/>
      <c r="AE860" s="409"/>
      <c r="AF860" s="409"/>
      <c r="AG860" s="409"/>
      <c r="AH860" s="409"/>
      <c r="AI860" s="409"/>
      <c r="AJ860" s="409"/>
      <c r="AK860" s="409"/>
      <c r="AL860" s="409"/>
      <c r="AM860" s="409"/>
      <c r="AN860" s="409"/>
      <c r="AO860" s="409"/>
      <c r="AP860" s="409"/>
    </row>
    <row r="861" spans="1:42">
      <c r="A861" s="439" t="s">
        <v>143</v>
      </c>
      <c r="B861" s="452"/>
      <c r="C861" s="480">
        <v>0</v>
      </c>
      <c r="D861" s="509">
        <f>'[7]Rate Design Work eff 9-15-17'!D862</f>
        <v>156.12</v>
      </c>
      <c r="E861" s="510"/>
      <c r="F861" s="492">
        <f>ROUND(D861*$C861*$D$745,0)</f>
        <v>0</v>
      </c>
      <c r="G861" s="509">
        <f>G841</f>
        <v>159.78</v>
      </c>
      <c r="H861" s="510"/>
      <c r="I861" s="492">
        <f>ROUND(G861*$C861*$G$849,0)</f>
        <v>0</v>
      </c>
      <c r="J861" s="492"/>
      <c r="K861" s="509">
        <f>K841</f>
        <v>156.12</v>
      </c>
      <c r="L861" s="510"/>
      <c r="M861" s="492">
        <f>ROUND(K861*$C861*$G$849,0)</f>
        <v>0</v>
      </c>
      <c r="N861" s="492"/>
      <c r="O861" s="509" t="str">
        <f>O841</f>
        <v xml:space="preserve"> </v>
      </c>
      <c r="P861" s="510"/>
      <c r="Q861" s="492">
        <f>ROUND(O861*$C861*$G$849,0)</f>
        <v>0</v>
      </c>
      <c r="R861" s="492"/>
      <c r="S861" s="509" t="str">
        <f>S841</f>
        <v xml:space="preserve"> </v>
      </c>
      <c r="T861" s="510"/>
      <c r="U861" s="492">
        <f>ROUND(S861*$C861*$G$849,0)</f>
        <v>0</v>
      </c>
      <c r="V861" s="409"/>
      <c r="W861" s="410"/>
      <c r="X861" s="410"/>
      <c r="Y861" s="410"/>
      <c r="Z861" s="409"/>
      <c r="AA861" s="409"/>
      <c r="AB861" s="409"/>
      <c r="AC861" s="409"/>
      <c r="AD861" s="409"/>
      <c r="AE861" s="409"/>
      <c r="AF861" s="409"/>
      <c r="AG861" s="409"/>
      <c r="AH861" s="409"/>
      <c r="AI861" s="409"/>
      <c r="AJ861" s="409"/>
      <c r="AK861" s="409"/>
      <c r="AL861" s="409"/>
      <c r="AM861" s="409"/>
      <c r="AN861" s="409"/>
      <c r="AO861" s="409"/>
      <c r="AP861" s="409"/>
    </row>
    <row r="862" spans="1:42">
      <c r="A862" s="439" t="s">
        <v>137</v>
      </c>
      <c r="B862" s="452"/>
      <c r="C862" s="480"/>
      <c r="D862" s="495"/>
      <c r="E862" s="510"/>
      <c r="F862" s="492"/>
      <c r="G862" s="495"/>
      <c r="H862" s="510"/>
      <c r="I862" s="492"/>
      <c r="J862" s="492"/>
      <c r="K862" s="495"/>
      <c r="L862" s="510"/>
      <c r="M862" s="492"/>
      <c r="N862" s="492"/>
      <c r="O862" s="495"/>
      <c r="P862" s="510"/>
      <c r="Q862" s="492"/>
      <c r="R862" s="492"/>
      <c r="S862" s="495"/>
      <c r="T862" s="510"/>
      <c r="U862" s="492"/>
      <c r="V862" s="409"/>
      <c r="W862" s="410"/>
      <c r="X862" s="410"/>
      <c r="Y862" s="410"/>
      <c r="Z862" s="409"/>
      <c r="AA862" s="409"/>
      <c r="AB862" s="409"/>
      <c r="AC862" s="409"/>
      <c r="AD862" s="409"/>
      <c r="AE862" s="409"/>
      <c r="AF862" s="409"/>
      <c r="AG862" s="409"/>
      <c r="AH862" s="409"/>
      <c r="AI862" s="409"/>
      <c r="AJ862" s="409"/>
      <c r="AK862" s="409"/>
      <c r="AL862" s="409"/>
      <c r="AM862" s="409"/>
      <c r="AN862" s="409"/>
      <c r="AO862" s="409"/>
      <c r="AP862" s="409"/>
    </row>
    <row r="863" spans="1:42">
      <c r="A863" s="439" t="s">
        <v>133</v>
      </c>
      <c r="B863" s="452"/>
      <c r="C863" s="480">
        <v>0</v>
      </c>
      <c r="D863" s="509">
        <f>'[7]Rate Design Work eff 9-15-17'!D864</f>
        <v>-26.02</v>
      </c>
      <c r="E863" s="510"/>
      <c r="F863" s="492">
        <f>ROUND(D863*$C863*$D$745,0)</f>
        <v>0</v>
      </c>
      <c r="G863" s="509">
        <f>G843</f>
        <v>-26.63</v>
      </c>
      <c r="H863" s="510"/>
      <c r="I863" s="492">
        <f>ROUND(G863*$C863*$G$849,0)</f>
        <v>0</v>
      </c>
      <c r="J863" s="492"/>
      <c r="K863" s="509">
        <f>K843</f>
        <v>-26.02</v>
      </c>
      <c r="L863" s="510"/>
      <c r="M863" s="492">
        <f>ROUND(K863*$C863*$G$849,0)</f>
        <v>0</v>
      </c>
      <c r="N863" s="492"/>
      <c r="O863" s="509">
        <f>O843</f>
        <v>0</v>
      </c>
      <c r="P863" s="510"/>
      <c r="Q863" s="492">
        <f>ROUND(O863*$C863*$G$849,0)</f>
        <v>0</v>
      </c>
      <c r="R863" s="492"/>
      <c r="S863" s="509">
        <f>S843</f>
        <v>0</v>
      </c>
      <c r="T863" s="510"/>
      <c r="U863" s="492">
        <f>ROUND(S863*$C863*$G$849,0)</f>
        <v>0</v>
      </c>
      <c r="V863" s="409"/>
      <c r="W863" s="410"/>
      <c r="X863" s="410"/>
      <c r="Y863" s="410"/>
      <c r="Z863" s="409"/>
      <c r="AA863" s="409"/>
      <c r="AB863" s="409"/>
      <c r="AC863" s="409"/>
      <c r="AD863" s="409"/>
      <c r="AE863" s="409"/>
      <c r="AF863" s="409"/>
      <c r="AG863" s="409"/>
      <c r="AH863" s="409"/>
      <c r="AI863" s="409"/>
      <c r="AJ863" s="409"/>
      <c r="AK863" s="409"/>
      <c r="AL863" s="409"/>
      <c r="AM863" s="409"/>
      <c r="AN863" s="409"/>
      <c r="AO863" s="409"/>
      <c r="AP863" s="409"/>
    </row>
    <row r="864" spans="1:42">
      <c r="A864" s="439" t="s">
        <v>138</v>
      </c>
      <c r="B864" s="452"/>
      <c r="C864" s="480">
        <v>0</v>
      </c>
      <c r="D864" s="509">
        <f>'[7]Rate Design Work eff 9-15-17'!D865</f>
        <v>-26.02</v>
      </c>
      <c r="E864" s="510"/>
      <c r="F864" s="492">
        <f>ROUND(D864*$C864*$D$745,0)</f>
        <v>0</v>
      </c>
      <c r="G864" s="509">
        <f>G844</f>
        <v>-26.63</v>
      </c>
      <c r="H864" s="510"/>
      <c r="I864" s="492">
        <f>ROUND(G864*$C864*$G$849,0)</f>
        <v>0</v>
      </c>
      <c r="J864" s="492"/>
      <c r="K864" s="509">
        <f>K844</f>
        <v>-26.02</v>
      </c>
      <c r="L864" s="510"/>
      <c r="M864" s="492">
        <f>ROUND(K864*$C864*$G$849,0)</f>
        <v>0</v>
      </c>
      <c r="N864" s="492"/>
      <c r="O864" s="509">
        <f>O844</f>
        <v>0</v>
      </c>
      <c r="P864" s="510"/>
      <c r="Q864" s="492">
        <f>ROUND(O864*$C864*$G$849,0)</f>
        <v>0</v>
      </c>
      <c r="R864" s="492"/>
      <c r="S864" s="509">
        <f>S844</f>
        <v>0</v>
      </c>
      <c r="T864" s="510"/>
      <c r="U864" s="492">
        <f>ROUND(S864*$C864*$G$849,0)</f>
        <v>0</v>
      </c>
      <c r="V864" s="409"/>
      <c r="W864" s="410"/>
      <c r="X864" s="410"/>
      <c r="Y864" s="410"/>
      <c r="Z864" s="409"/>
      <c r="AA864" s="409"/>
      <c r="AB864" s="409"/>
      <c r="AC864" s="409"/>
      <c r="AD864" s="409"/>
      <c r="AE864" s="409"/>
      <c r="AF864" s="409"/>
      <c r="AG864" s="409"/>
      <c r="AH864" s="409"/>
      <c r="AI864" s="409"/>
      <c r="AJ864" s="409"/>
      <c r="AK864" s="409"/>
      <c r="AL864" s="409"/>
      <c r="AM864" s="409"/>
      <c r="AN864" s="409"/>
      <c r="AO864" s="409"/>
      <c r="AP864" s="409"/>
    </row>
    <row r="865" spans="1:44">
      <c r="A865" s="482" t="s">
        <v>97</v>
      </c>
      <c r="B865" s="452"/>
      <c r="C865" s="480"/>
      <c r="D865" s="506"/>
      <c r="E865" s="492"/>
      <c r="F865" s="492"/>
      <c r="G865" s="506"/>
      <c r="H865" s="492"/>
      <c r="I865" s="492"/>
      <c r="J865" s="492"/>
      <c r="K865" s="506"/>
      <c r="L865" s="492"/>
      <c r="M865" s="492"/>
      <c r="N865" s="492"/>
      <c r="O865" s="506"/>
      <c r="P865" s="492"/>
      <c r="Q865" s="492"/>
      <c r="R865" s="492"/>
      <c r="S865" s="506"/>
      <c r="T865" s="492"/>
      <c r="U865" s="492"/>
      <c r="V865" s="409"/>
      <c r="W865" s="410"/>
      <c r="X865" s="410"/>
      <c r="Y865" s="410"/>
      <c r="Z865" s="409"/>
      <c r="AA865" s="409"/>
      <c r="AB865" s="409"/>
      <c r="AC865" s="409"/>
      <c r="AD865" s="409"/>
      <c r="AE865" s="409"/>
      <c r="AF865" s="409"/>
      <c r="AG865" s="409"/>
      <c r="AH865" s="409"/>
      <c r="AI865" s="409"/>
      <c r="AJ865" s="409"/>
      <c r="AK865" s="409"/>
      <c r="AL865" s="409"/>
      <c r="AM865" s="409"/>
      <c r="AN865" s="409"/>
      <c r="AO865" s="409"/>
      <c r="AP865" s="409"/>
    </row>
    <row r="866" spans="1:44">
      <c r="A866" s="439" t="s">
        <v>139</v>
      </c>
      <c r="B866" s="452"/>
      <c r="C866" s="480">
        <v>0</v>
      </c>
      <c r="D866" s="542">
        <f>'[7]Rate Design Work eff 9-15-17'!D867</f>
        <v>7.0350000000000001</v>
      </c>
      <c r="E866" s="492" t="s">
        <v>15</v>
      </c>
      <c r="F866" s="492">
        <f>ROUND(D866/100*C866*$D$745,0)</f>
        <v>0</v>
      </c>
      <c r="G866" s="542">
        <f>G846</f>
        <v>7.2030000000000003</v>
      </c>
      <c r="H866" s="492" t="s">
        <v>15</v>
      </c>
      <c r="I866" s="492">
        <f>ROUND(G866/100*$C866*$G$849,0)</f>
        <v>0</v>
      </c>
      <c r="J866" s="492"/>
      <c r="K866" s="542" t="e">
        <f>K846</f>
        <v>#REF!</v>
      </c>
      <c r="L866" s="492" t="s">
        <v>15</v>
      </c>
      <c r="M866" s="492" t="e">
        <f>ROUND(K866/100*$C866*$G$849,0)</f>
        <v>#REF!</v>
      </c>
      <c r="N866" s="492"/>
      <c r="O866" s="542" t="e">
        <f>O846</f>
        <v>#DIV/0!</v>
      </c>
      <c r="P866" s="492" t="s">
        <v>15</v>
      </c>
      <c r="Q866" s="492" t="e">
        <f>ROUND(O866/100*$C866*$G$849,0)</f>
        <v>#DIV/0!</v>
      </c>
      <c r="R866" s="492"/>
      <c r="S866" s="542" t="e">
        <f>S846</f>
        <v>#DIV/0!</v>
      </c>
      <c r="T866" s="492" t="s">
        <v>15</v>
      </c>
      <c r="U866" s="492" t="e">
        <f>ROUND(S866/100*$C866*$G$849,0)</f>
        <v>#DIV/0!</v>
      </c>
      <c r="V866" s="409"/>
      <c r="W866" s="410"/>
      <c r="X866" s="410"/>
      <c r="Y866" s="410"/>
      <c r="Z866" s="409"/>
      <c r="AA866" s="409"/>
      <c r="AB866" s="409"/>
      <c r="AC866" s="409"/>
      <c r="AD866" s="409"/>
      <c r="AE866" s="409"/>
      <c r="AF866" s="409"/>
      <c r="AG866" s="409"/>
      <c r="AH866" s="409"/>
      <c r="AI866" s="409"/>
      <c r="AJ866" s="409"/>
      <c r="AK866" s="409"/>
      <c r="AL866" s="409"/>
      <c r="AM866" s="409"/>
      <c r="AN866" s="409"/>
      <c r="AO866" s="409"/>
      <c r="AP866" s="409"/>
    </row>
    <row r="867" spans="1:44">
      <c r="A867" s="482" t="s">
        <v>65</v>
      </c>
      <c r="B867" s="452"/>
      <c r="C867" s="480">
        <v>0</v>
      </c>
      <c r="D867" s="519">
        <f>'[7]Rate Design Work eff 9-15-17'!D868</f>
        <v>57</v>
      </c>
      <c r="E867" s="482" t="s">
        <v>15</v>
      </c>
      <c r="F867" s="492">
        <f>ROUND(D867/100*C867*$D$745,0)</f>
        <v>0</v>
      </c>
      <c r="G867" s="519">
        <f>G847</f>
        <v>58</v>
      </c>
      <c r="H867" s="482" t="s">
        <v>15</v>
      </c>
      <c r="I867" s="492">
        <f>ROUND(G867/100*$C867*$G$849,0)</f>
        <v>0</v>
      </c>
      <c r="J867" s="492"/>
      <c r="K867" s="519" t="str">
        <f>K847</f>
        <v xml:space="preserve"> </v>
      </c>
      <c r="L867" s="482" t="s">
        <v>15</v>
      </c>
      <c r="M867" s="492">
        <f>ROUND(K867/100*$C867*$G$849,0)</f>
        <v>0</v>
      </c>
      <c r="N867" s="492"/>
      <c r="O867" s="519" t="e">
        <f>O847</f>
        <v>#DIV/0!</v>
      </c>
      <c r="P867" s="482" t="s">
        <v>15</v>
      </c>
      <c r="Q867" s="492" t="e">
        <f>ROUND(O867/100*$C867*$G$849,0)</f>
        <v>#DIV/0!</v>
      </c>
      <c r="R867" s="492"/>
      <c r="S867" s="519" t="e">
        <f>S847</f>
        <v>#DIV/0!</v>
      </c>
      <c r="T867" s="482" t="s">
        <v>15</v>
      </c>
      <c r="U867" s="492" t="e">
        <f>ROUND(S867/100*$C867*$G$849,0)</f>
        <v>#DIV/0!</v>
      </c>
      <c r="V867" s="409"/>
      <c r="W867" s="410"/>
      <c r="X867" s="410"/>
      <c r="Y867" s="410"/>
      <c r="Z867" s="409"/>
      <c r="AA867" s="409"/>
      <c r="AB867" s="409"/>
      <c r="AC867" s="409"/>
      <c r="AD867" s="409"/>
      <c r="AE867" s="409"/>
      <c r="AF867" s="409"/>
      <c r="AG867" s="409"/>
      <c r="AH867" s="409"/>
      <c r="AI867" s="409"/>
      <c r="AJ867" s="409"/>
      <c r="AK867" s="409"/>
      <c r="AL867" s="409"/>
      <c r="AM867" s="409"/>
      <c r="AN867" s="409"/>
      <c r="AO867" s="409"/>
      <c r="AP867" s="409"/>
    </row>
    <row r="868" spans="1:44">
      <c r="A868" s="482" t="s">
        <v>117</v>
      </c>
      <c r="B868" s="452"/>
      <c r="C868" s="480">
        <v>0</v>
      </c>
      <c r="D868" s="463">
        <f>'[7]Rate Design Work eff 9-15-17'!D869</f>
        <v>60</v>
      </c>
      <c r="E868" s="452"/>
      <c r="F868" s="492">
        <f>ROUND(D868*$C868,0)</f>
        <v>0</v>
      </c>
      <c r="G868" s="463">
        <f>$G$764</f>
        <v>60</v>
      </c>
      <c r="H868" s="452"/>
      <c r="I868" s="492">
        <f>ROUND(G868*$C868,0)</f>
        <v>0</v>
      </c>
      <c r="J868" s="492"/>
      <c r="K868" s="463" t="str">
        <f>$K$764</f>
        <v xml:space="preserve"> </v>
      </c>
      <c r="L868" s="452"/>
      <c r="M868" s="492">
        <f>ROUND(K868*$C868,0)</f>
        <v>0</v>
      </c>
      <c r="N868" s="492"/>
      <c r="O868" s="463" t="e">
        <f>$O$764</f>
        <v>#DIV/0!</v>
      </c>
      <c r="P868" s="452"/>
      <c r="Q868" s="492" t="e">
        <f>ROUND(O868*$C868,0)</f>
        <v>#DIV/0!</v>
      </c>
      <c r="R868" s="492"/>
      <c r="S868" s="463" t="e">
        <f>$S$764</f>
        <v>#DIV/0!</v>
      </c>
      <c r="T868" s="452"/>
      <c r="U868" s="492" t="e">
        <f>ROUND(S868*$C868,0)</f>
        <v>#DIV/0!</v>
      </c>
      <c r="V868" s="409"/>
      <c r="W868" s="504" t="s">
        <v>14</v>
      </c>
      <c r="X868" s="410"/>
      <c r="Y868" s="410"/>
      <c r="Z868" s="409"/>
      <c r="AA868" s="409"/>
      <c r="AB868" s="409"/>
      <c r="AC868" s="409"/>
      <c r="AD868" s="409"/>
      <c r="AE868" s="409"/>
      <c r="AF868" s="409"/>
      <c r="AG868" s="409"/>
      <c r="AH868" s="409"/>
      <c r="AI868" s="409"/>
      <c r="AJ868" s="409"/>
      <c r="AK868" s="409"/>
      <c r="AL868" s="409"/>
      <c r="AM868" s="409"/>
      <c r="AN868" s="409"/>
      <c r="AO868" s="409"/>
      <c r="AP868" s="409"/>
    </row>
    <row r="869" spans="1:44">
      <c r="A869" s="482" t="s">
        <v>118</v>
      </c>
      <c r="B869" s="452"/>
      <c r="C869" s="480">
        <v>0</v>
      </c>
      <c r="D869" s="496">
        <f>'[7]Rate Design Work eff 9-15-17'!D870</f>
        <v>-30</v>
      </c>
      <c r="E869" s="492" t="s">
        <v>15</v>
      </c>
      <c r="F869" s="492">
        <f>ROUND(D869*$C869/100,0)</f>
        <v>0</v>
      </c>
      <c r="G869" s="496">
        <f>$G$765</f>
        <v>-30</v>
      </c>
      <c r="H869" s="492" t="s">
        <v>15</v>
      </c>
      <c r="I869" s="492">
        <f>ROUND(G869*$C869/100,0)</f>
        <v>0</v>
      </c>
      <c r="J869" s="492"/>
      <c r="K869" s="496">
        <f>$K$765</f>
        <v>-30</v>
      </c>
      <c r="L869" s="492" t="s">
        <v>15</v>
      </c>
      <c r="M869" s="492">
        <f>ROUND(K869*$C869/100,0)</f>
        <v>0</v>
      </c>
      <c r="N869" s="492"/>
      <c r="O869" s="496">
        <f>$O$765</f>
        <v>0</v>
      </c>
      <c r="P869" s="492" t="s">
        <v>15</v>
      </c>
      <c r="Q869" s="492">
        <f>ROUND(O869*$C869/100,0)</f>
        <v>0</v>
      </c>
      <c r="R869" s="492"/>
      <c r="S869" s="496">
        <f>$S$765</f>
        <v>0</v>
      </c>
      <c r="T869" s="492" t="s">
        <v>15</v>
      </c>
      <c r="U869" s="492">
        <f>ROUND(S869*$C869/100,0)</f>
        <v>0</v>
      </c>
      <c r="V869" s="409"/>
      <c r="W869" s="410"/>
      <c r="X869" s="410"/>
      <c r="Y869" s="410"/>
      <c r="Z869" s="409"/>
      <c r="AA869" s="409"/>
      <c r="AB869" s="409"/>
      <c r="AC869" s="409"/>
      <c r="AD869" s="409"/>
      <c r="AE869" s="409"/>
      <c r="AF869" s="409"/>
      <c r="AG869" s="409"/>
      <c r="AH869" s="409"/>
      <c r="AI869" s="409"/>
      <c r="AJ869" s="409"/>
      <c r="AK869" s="409"/>
      <c r="AL869" s="409"/>
      <c r="AM869" s="409"/>
      <c r="AN869" s="409"/>
      <c r="AO869" s="409"/>
      <c r="AP869" s="409"/>
    </row>
    <row r="870" spans="1:44" s="26" customFormat="1">
      <c r="A870" s="25" t="s">
        <v>140</v>
      </c>
      <c r="C870" s="27">
        <f>C866</f>
        <v>0</v>
      </c>
      <c r="D870" s="24">
        <f>'[7]Rate Design Work eff 9-15-17'!D871</f>
        <v>0</v>
      </c>
      <c r="E870" s="28"/>
      <c r="F870" s="29"/>
      <c r="G870" s="193">
        <f>G766</f>
        <v>0</v>
      </c>
      <c r="H870" s="153" t="s">
        <v>15</v>
      </c>
      <c r="I870" s="492">
        <f>ROUND(G870/100*$C870*$G$849,0)</f>
        <v>0</v>
      </c>
      <c r="J870" s="492"/>
      <c r="K870" s="193" t="str">
        <f>K766</f>
        <v xml:space="preserve"> </v>
      </c>
      <c r="L870" s="153" t="s">
        <v>15</v>
      </c>
      <c r="M870" s="492">
        <f>ROUND(K870/100*$C870*$G$849,0)</f>
        <v>0</v>
      </c>
      <c r="N870" s="492"/>
      <c r="O870" s="193" t="str">
        <f>O766</f>
        <v xml:space="preserve"> </v>
      </c>
      <c r="P870" s="153" t="s">
        <v>15</v>
      </c>
      <c r="Q870" s="492">
        <f>ROUND(O870/100*$C870*$G$849,0)</f>
        <v>0</v>
      </c>
      <c r="R870" s="492"/>
      <c r="S870" s="193">
        <f>S766</f>
        <v>0</v>
      </c>
      <c r="T870" s="153" t="s">
        <v>15</v>
      </c>
      <c r="U870" s="492">
        <f>ROUND(S870/100*$C870*$G$849,0)</f>
        <v>0</v>
      </c>
      <c r="W870" s="22"/>
      <c r="Z870" s="33"/>
      <c r="AA870" s="33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R870" s="32"/>
    </row>
    <row r="871" spans="1:44">
      <c r="A871" s="452" t="s">
        <v>44</v>
      </c>
      <c r="B871" s="452"/>
      <c r="C871" s="480">
        <f>SUM(C846:C846)</f>
        <v>48181287</v>
      </c>
      <c r="D871" s="488"/>
      <c r="E871" s="482"/>
      <c r="F871" s="428">
        <f>SUM(F826:F869)</f>
        <v>4121159</v>
      </c>
      <c r="G871" s="488"/>
      <c r="H871" s="482"/>
      <c r="I871" s="428">
        <f>SUM(I826:I870)</f>
        <v>4219243</v>
      </c>
      <c r="J871" s="428"/>
      <c r="K871" s="488"/>
      <c r="L871" s="482"/>
      <c r="M871" s="428" t="e">
        <f>SUM(M826:M870)</f>
        <v>#REF!</v>
      </c>
      <c r="N871" s="428"/>
      <c r="O871" s="488"/>
      <c r="P871" s="482"/>
      <c r="Q871" s="428" t="e">
        <f>SUM(Q826:Q870)</f>
        <v>#DIV/0!</v>
      </c>
      <c r="R871" s="428"/>
      <c r="S871" s="488"/>
      <c r="T871" s="482"/>
      <c r="U871" s="428" t="e">
        <f>SUM(U826:U870)</f>
        <v>#DIV/0!</v>
      </c>
      <c r="V871" s="409"/>
      <c r="W871" s="410"/>
      <c r="X871" s="410"/>
      <c r="Y871" s="410"/>
      <c r="Z871" s="409"/>
      <c r="AA871" s="409"/>
      <c r="AB871" s="409"/>
      <c r="AC871" s="409"/>
      <c r="AD871" s="409"/>
      <c r="AE871" s="409"/>
      <c r="AF871" s="409"/>
      <c r="AG871" s="409"/>
      <c r="AH871" s="409"/>
      <c r="AI871" s="409"/>
      <c r="AJ871" s="409"/>
      <c r="AK871" s="409"/>
      <c r="AL871" s="409"/>
      <c r="AM871" s="409"/>
      <c r="AN871" s="409"/>
      <c r="AO871" s="409"/>
      <c r="AP871" s="409"/>
    </row>
    <row r="872" spans="1:44">
      <c r="A872" s="452" t="s">
        <v>18</v>
      </c>
      <c r="B872" s="452"/>
      <c r="C872" s="507">
        <f>'[7]Table 2'!H102</f>
        <v>665268.792704936</v>
      </c>
      <c r="D872" s="439"/>
      <c r="E872" s="439"/>
      <c r="F872" s="437">
        <f>'[7]Table 3'!E102</f>
        <v>50732.788498398135</v>
      </c>
      <c r="G872" s="439"/>
      <c r="H872" s="439"/>
      <c r="I872" s="437">
        <f>F872</f>
        <v>50732.788498398135</v>
      </c>
      <c r="J872" s="438"/>
      <c r="K872" s="439"/>
      <c r="L872" s="439"/>
      <c r="M872" s="437" t="e">
        <f>M768/I768*I872</f>
        <v>#DIV/0!</v>
      </c>
      <c r="N872" s="438"/>
      <c r="O872" s="439"/>
      <c r="P872" s="439"/>
      <c r="Q872" s="437" t="e">
        <f>Q768/I768*I872</f>
        <v>#DIV/0!</v>
      </c>
      <c r="R872" s="438"/>
      <c r="S872" s="439"/>
      <c r="T872" s="439"/>
      <c r="U872" s="437" t="e">
        <f>U768/I768*I872</f>
        <v>#DIV/0!</v>
      </c>
      <c r="V872" s="49"/>
      <c r="W872" s="48"/>
      <c r="X872" s="410"/>
      <c r="Y872" s="410"/>
      <c r="Z872" s="409"/>
      <c r="AA872" s="409"/>
      <c r="AB872" s="409"/>
      <c r="AC872" s="409"/>
      <c r="AD872" s="409"/>
      <c r="AE872" s="409"/>
      <c r="AF872" s="409"/>
      <c r="AG872" s="409"/>
      <c r="AH872" s="409"/>
      <c r="AI872" s="409"/>
      <c r="AJ872" s="409"/>
      <c r="AK872" s="409"/>
      <c r="AL872" s="409"/>
      <c r="AM872" s="409"/>
      <c r="AN872" s="409"/>
      <c r="AO872" s="409"/>
      <c r="AP872" s="409"/>
    </row>
    <row r="873" spans="1:44" ht="16.5" thickBot="1">
      <c r="A873" s="452" t="s">
        <v>45</v>
      </c>
      <c r="B873" s="452"/>
      <c r="C873" s="522">
        <f>SUM(C871:C872)</f>
        <v>48846555.792704932</v>
      </c>
      <c r="D873" s="505"/>
      <c r="E873" s="500"/>
      <c r="F873" s="501">
        <f>F871+F872</f>
        <v>4171891.7884983979</v>
      </c>
      <c r="G873" s="505"/>
      <c r="H873" s="500"/>
      <c r="I873" s="501">
        <f>I871+I872</f>
        <v>4269975.7884983979</v>
      </c>
      <c r="J873" s="483"/>
      <c r="K873" s="505"/>
      <c r="L873" s="500"/>
      <c r="M873" s="501" t="e">
        <f>M871+M872</f>
        <v>#REF!</v>
      </c>
      <c r="N873" s="501"/>
      <c r="O873" s="505"/>
      <c r="P873" s="500"/>
      <c r="Q873" s="501" t="e">
        <f>Q871+Q872</f>
        <v>#DIV/0!</v>
      </c>
      <c r="R873" s="501"/>
      <c r="S873" s="505"/>
      <c r="T873" s="500"/>
      <c r="U873" s="501" t="e">
        <f>U871+U872</f>
        <v>#DIV/0!</v>
      </c>
      <c r="V873" s="50"/>
      <c r="W873" s="51"/>
      <c r="X873" s="410"/>
      <c r="Y873" s="410"/>
      <c r="Z873" s="409"/>
      <c r="AA873" s="409"/>
      <c r="AB873" s="409"/>
      <c r="AC873" s="409"/>
      <c r="AD873" s="409"/>
      <c r="AE873" s="409"/>
      <c r="AF873" s="409"/>
      <c r="AG873" s="409"/>
      <c r="AH873" s="409"/>
      <c r="AI873" s="409"/>
      <c r="AJ873" s="409"/>
      <c r="AK873" s="409"/>
      <c r="AL873" s="409"/>
      <c r="AM873" s="409"/>
      <c r="AN873" s="409"/>
      <c r="AO873" s="409"/>
      <c r="AP873" s="409"/>
    </row>
    <row r="874" spans="1:44" ht="16.5" thickTop="1">
      <c r="A874" s="452"/>
      <c r="B874" s="452"/>
      <c r="C874" s="530"/>
      <c r="D874" s="508"/>
      <c r="E874" s="503"/>
      <c r="F874" s="483"/>
      <c r="G874" s="508"/>
      <c r="H874" s="503"/>
      <c r="I874" s="483"/>
      <c r="J874" s="483"/>
      <c r="K874" s="508"/>
      <c r="L874" s="503"/>
      <c r="M874" s="483"/>
      <c r="N874" s="483"/>
      <c r="O874" s="508"/>
      <c r="P874" s="503"/>
      <c r="Q874" s="483"/>
      <c r="R874" s="483"/>
      <c r="S874" s="508"/>
      <c r="T874" s="503"/>
      <c r="U874" s="483"/>
      <c r="V874" s="194"/>
      <c r="W874" s="194"/>
      <c r="X874" s="194"/>
      <c r="Y874" s="410"/>
      <c r="Z874" s="409"/>
      <c r="AA874" s="409"/>
      <c r="AB874" s="409"/>
      <c r="AC874" s="409"/>
      <c r="AD874" s="409"/>
      <c r="AE874" s="409"/>
      <c r="AF874" s="409"/>
      <c r="AG874" s="409"/>
      <c r="AH874" s="409"/>
      <c r="AI874" s="409"/>
      <c r="AJ874" s="409"/>
      <c r="AK874" s="409"/>
      <c r="AL874" s="409"/>
      <c r="AM874" s="409"/>
      <c r="AN874" s="409"/>
      <c r="AO874" s="409"/>
      <c r="AP874" s="409"/>
    </row>
    <row r="875" spans="1:44">
      <c r="A875" s="452"/>
      <c r="B875" s="452"/>
      <c r="C875" s="530"/>
      <c r="D875" s="508"/>
      <c r="E875" s="503"/>
      <c r="F875" s="483"/>
      <c r="G875" s="508"/>
      <c r="H875" s="503"/>
      <c r="I875" s="483"/>
      <c r="J875" s="483"/>
      <c r="K875" s="508"/>
      <c r="L875" s="503"/>
      <c r="M875" s="483"/>
      <c r="N875" s="483"/>
      <c r="O875" s="508"/>
      <c r="P875" s="503"/>
      <c r="Q875" s="483"/>
      <c r="R875" s="483"/>
      <c r="S875" s="508"/>
      <c r="T875" s="503"/>
      <c r="U875" s="483"/>
      <c r="V875" s="50"/>
      <c r="W875" s="50"/>
      <c r="X875" s="50"/>
      <c r="Y875" s="504"/>
      <c r="Z875" s="409"/>
      <c r="AA875" s="409"/>
      <c r="AB875" s="409"/>
      <c r="AC875" s="409"/>
      <c r="AD875" s="409"/>
      <c r="AE875" s="409"/>
      <c r="AF875" s="409"/>
      <c r="AG875" s="409"/>
      <c r="AH875" s="409"/>
      <c r="AI875" s="409"/>
      <c r="AJ875" s="409"/>
      <c r="AK875" s="409"/>
      <c r="AL875" s="409"/>
      <c r="AM875" s="409"/>
      <c r="AN875" s="409"/>
      <c r="AO875" s="409"/>
      <c r="AP875" s="409"/>
    </row>
    <row r="876" spans="1:44">
      <c r="A876" s="467"/>
      <c r="B876" s="534"/>
      <c r="C876" s="467"/>
      <c r="D876" s="452"/>
      <c r="E876" s="467"/>
      <c r="F876" s="535" t="s">
        <v>14</v>
      </c>
      <c r="G876" s="467"/>
      <c r="H876" s="467"/>
      <c r="I876" s="467"/>
      <c r="J876" s="467"/>
      <c r="K876" s="467"/>
      <c r="L876" s="467"/>
      <c r="M876" s="467"/>
      <c r="N876" s="467"/>
      <c r="O876" s="467"/>
      <c r="P876" s="467"/>
      <c r="Q876" s="467"/>
      <c r="R876" s="467"/>
      <c r="S876" s="467"/>
      <c r="T876" s="467"/>
      <c r="U876" s="467"/>
      <c r="V876" s="409"/>
      <c r="W876" s="410"/>
      <c r="X876" s="410"/>
      <c r="Y876" s="410"/>
      <c r="Z876" s="409"/>
      <c r="AA876" s="409"/>
      <c r="AB876" s="409"/>
      <c r="AC876" s="409"/>
      <c r="AD876" s="409"/>
      <c r="AE876" s="409"/>
      <c r="AF876" s="409"/>
      <c r="AG876" s="409"/>
      <c r="AH876" s="409"/>
      <c r="AI876" s="409"/>
      <c r="AJ876" s="409"/>
      <c r="AK876" s="409"/>
      <c r="AL876" s="409"/>
      <c r="AM876" s="409"/>
      <c r="AN876" s="409"/>
      <c r="AO876" s="409"/>
      <c r="AP876" s="409"/>
    </row>
    <row r="877" spans="1:44">
      <c r="A877" s="458" t="s">
        <v>147</v>
      </c>
      <c r="B877" s="452"/>
      <c r="C877" s="452"/>
      <c r="D877" s="428"/>
      <c r="E877" s="452"/>
      <c r="F877" s="452"/>
      <c r="G877" s="428"/>
      <c r="H877" s="452"/>
      <c r="I877" s="452"/>
      <c r="J877" s="452"/>
      <c r="K877" s="428"/>
      <c r="L877" s="452"/>
      <c r="M877" s="452"/>
      <c r="N877" s="452"/>
      <c r="O877" s="428"/>
      <c r="P877" s="452"/>
      <c r="Q877" s="452"/>
      <c r="R877" s="452"/>
      <c r="S877" s="428"/>
      <c r="T877" s="452"/>
      <c r="U877" s="452"/>
      <c r="V877" s="409"/>
      <c r="W877" s="410"/>
      <c r="X877" s="410"/>
      <c r="Y877" s="410"/>
      <c r="Z877" s="409"/>
      <c r="AA877" s="409"/>
      <c r="AB877" s="409"/>
      <c r="AC877" s="409"/>
      <c r="AD877" s="409"/>
      <c r="AE877" s="409"/>
      <c r="AF877" s="409"/>
      <c r="AG877" s="409"/>
      <c r="AH877" s="409"/>
      <c r="AI877" s="409"/>
      <c r="AJ877" s="409"/>
      <c r="AK877" s="409"/>
      <c r="AL877" s="409"/>
      <c r="AM877" s="409"/>
      <c r="AN877" s="409"/>
      <c r="AO877" s="409"/>
      <c r="AP877" s="409"/>
    </row>
    <row r="878" spans="1:44">
      <c r="A878" s="541" t="s">
        <v>148</v>
      </c>
      <c r="B878" s="452"/>
      <c r="C878" s="452"/>
      <c r="D878" s="428"/>
      <c r="E878" s="452"/>
      <c r="F878" s="452"/>
      <c r="G878" s="428"/>
      <c r="H878" s="452"/>
      <c r="I878" s="452"/>
      <c r="J878" s="452"/>
      <c r="K878" s="428"/>
      <c r="L878" s="452"/>
      <c r="M878" s="452"/>
      <c r="N878" s="452"/>
      <c r="O878" s="428"/>
      <c r="P878" s="452"/>
      <c r="Q878" s="452"/>
      <c r="R878" s="452"/>
      <c r="S878" s="428"/>
      <c r="T878" s="452"/>
      <c r="U878" s="452"/>
      <c r="V878" s="409"/>
      <c r="W878" s="410"/>
      <c r="X878" s="410"/>
      <c r="Y878" s="410"/>
      <c r="Z878" s="409"/>
      <c r="AA878" s="409"/>
      <c r="AB878" s="409"/>
      <c r="AC878" s="409"/>
      <c r="AD878" s="409"/>
      <c r="AE878" s="409"/>
      <c r="AF878" s="409"/>
      <c r="AG878" s="409"/>
      <c r="AH878" s="409"/>
      <c r="AI878" s="409"/>
      <c r="AJ878" s="409"/>
      <c r="AK878" s="409"/>
      <c r="AL878" s="409"/>
      <c r="AM878" s="409"/>
      <c r="AN878" s="409"/>
      <c r="AO878" s="409"/>
      <c r="AP878" s="409"/>
    </row>
    <row r="879" spans="1:44">
      <c r="A879" s="482"/>
      <c r="B879" s="452"/>
      <c r="C879" s="452"/>
      <c r="D879" s="428"/>
      <c r="E879" s="452"/>
      <c r="F879" s="452"/>
      <c r="G879" s="428"/>
      <c r="H879" s="452"/>
      <c r="I879" s="452"/>
      <c r="J879" s="452"/>
      <c r="K879" s="428"/>
      <c r="L879" s="452"/>
      <c r="M879" s="452"/>
      <c r="N879" s="452"/>
      <c r="O879" s="428"/>
      <c r="P879" s="452"/>
      <c r="Q879" s="452"/>
      <c r="R879" s="452"/>
      <c r="S879" s="428"/>
      <c r="T879" s="452"/>
      <c r="U879" s="452"/>
      <c r="V879" s="409"/>
      <c r="W879" s="410"/>
      <c r="X879" s="410"/>
      <c r="Y879" s="410"/>
      <c r="Z879" s="409"/>
      <c r="AA879" s="409"/>
      <c r="AB879" s="409"/>
      <c r="AC879" s="409"/>
      <c r="AD879" s="409"/>
      <c r="AE879" s="409"/>
      <c r="AF879" s="409"/>
      <c r="AG879" s="409"/>
      <c r="AH879" s="409"/>
      <c r="AI879" s="409"/>
      <c r="AJ879" s="409"/>
      <c r="AK879" s="409"/>
      <c r="AL879" s="409"/>
      <c r="AM879" s="409"/>
      <c r="AN879" s="409"/>
      <c r="AO879" s="409"/>
      <c r="AP879" s="409"/>
    </row>
    <row r="880" spans="1:44">
      <c r="A880" s="482" t="s">
        <v>59</v>
      </c>
      <c r="B880" s="452"/>
      <c r="C880" s="480"/>
      <c r="D880" s="428"/>
      <c r="E880" s="452"/>
      <c r="F880" s="452"/>
      <c r="G880" s="428"/>
      <c r="H880" s="452"/>
      <c r="I880" s="452"/>
      <c r="J880" s="452"/>
      <c r="K880" s="428"/>
      <c r="L880" s="452"/>
      <c r="M880" s="452"/>
      <c r="N880" s="452"/>
      <c r="O880" s="428"/>
      <c r="P880" s="452"/>
      <c r="Q880" s="452"/>
      <c r="R880" s="452"/>
      <c r="S880" s="428"/>
      <c r="T880" s="452"/>
      <c r="U880" s="452"/>
      <c r="V880" s="409"/>
      <c r="W880" s="410"/>
      <c r="X880" s="410"/>
      <c r="Y880" s="410"/>
      <c r="Z880" s="409"/>
      <c r="AA880" s="409"/>
      <c r="AB880" s="409"/>
      <c r="AC880" s="409"/>
      <c r="AD880" s="409"/>
      <c r="AE880" s="409"/>
      <c r="AF880" s="409"/>
      <c r="AG880" s="409"/>
      <c r="AH880" s="409"/>
      <c r="AI880" s="409"/>
      <c r="AJ880" s="409"/>
      <c r="AK880" s="409"/>
      <c r="AL880" s="409"/>
      <c r="AM880" s="409"/>
      <c r="AN880" s="409"/>
      <c r="AO880" s="409"/>
      <c r="AP880" s="409"/>
    </row>
    <row r="881" spans="1:44">
      <c r="A881" s="482" t="s">
        <v>149</v>
      </c>
      <c r="B881" s="452"/>
      <c r="C881" s="480">
        <f>'[7]Rate Design Work eff 10-14-16'!C882</f>
        <v>12</v>
      </c>
      <c r="D881" s="506">
        <f>'[7]Rate Design Work eff 9-15-17'!D882</f>
        <v>1411</v>
      </c>
      <c r="E881" s="492"/>
      <c r="F881" s="428">
        <f>ROUND(D881*C881,0)</f>
        <v>16932</v>
      </c>
      <c r="G881" s="506">
        <f>G960</f>
        <v>1442</v>
      </c>
      <c r="H881" s="492"/>
      <c r="I881" s="428">
        <f>ROUND(G881*$C881,0)</f>
        <v>17304</v>
      </c>
      <c r="J881" s="428"/>
      <c r="K881" s="506">
        <f>K960</f>
        <v>1411</v>
      </c>
      <c r="L881" s="492"/>
      <c r="M881" s="428">
        <f>'[7]Rate Design Work eff 10-14-16'!M882</f>
        <v>16932</v>
      </c>
      <c r="N881" s="428"/>
      <c r="O881" s="506" t="str">
        <f>O960</f>
        <v xml:space="preserve"> </v>
      </c>
      <c r="P881" s="492"/>
      <c r="Q881" s="428">
        <f>'[7]Rate Design Work eff 10-14-16'!Q882</f>
        <v>0</v>
      </c>
      <c r="R881" s="428"/>
      <c r="S881" s="506" t="str">
        <f>S960</f>
        <v xml:space="preserve"> </v>
      </c>
      <c r="T881" s="492"/>
      <c r="U881" s="428">
        <f>'[7]Rate Design Work eff 10-14-16'!U882</f>
        <v>0</v>
      </c>
      <c r="W881" s="41"/>
      <c r="Z881" s="409"/>
      <c r="AA881" s="409"/>
      <c r="AB881" s="409"/>
      <c r="AC881" s="409"/>
      <c r="AD881" s="409"/>
      <c r="AE881" s="409"/>
      <c r="AF881" s="409"/>
      <c r="AG881" s="409"/>
      <c r="AH881" s="409"/>
      <c r="AI881" s="409"/>
      <c r="AJ881" s="409"/>
      <c r="AK881" s="409"/>
      <c r="AL881" s="409"/>
      <c r="AM881" s="409"/>
      <c r="AN881" s="409"/>
      <c r="AO881" s="409"/>
      <c r="AP881" s="409"/>
    </row>
    <row r="882" spans="1:44">
      <c r="A882" s="482" t="s">
        <v>150</v>
      </c>
      <c r="B882" s="452"/>
      <c r="C882" s="480">
        <f>'[7]Rate Design Work eff 10-14-16'!C883</f>
        <v>0</v>
      </c>
      <c r="D882" s="506">
        <f>'[7]Rate Design Work eff 9-15-17'!D883</f>
        <v>1703</v>
      </c>
      <c r="E882" s="510"/>
      <c r="F882" s="428">
        <f>ROUND(D882*C882,0)</f>
        <v>0</v>
      </c>
      <c r="G882" s="506">
        <f>G961</f>
        <v>1743</v>
      </c>
      <c r="H882" s="510"/>
      <c r="I882" s="428">
        <f>ROUND(G882*$C882,0)</f>
        <v>0</v>
      </c>
      <c r="J882" s="428"/>
      <c r="K882" s="506">
        <f>K961</f>
        <v>1703</v>
      </c>
      <c r="L882" s="510"/>
      <c r="M882" s="428">
        <f>'[7]Rate Design Work eff 10-14-16'!M883</f>
        <v>0</v>
      </c>
      <c r="N882" s="428"/>
      <c r="O882" s="506" t="str">
        <f>O961</f>
        <v xml:space="preserve"> </v>
      </c>
      <c r="P882" s="510"/>
      <c r="Q882" s="428">
        <f>'[7]Rate Design Work eff 10-14-16'!Q883</f>
        <v>0</v>
      </c>
      <c r="R882" s="428"/>
      <c r="S882" s="506" t="str">
        <f>S961</f>
        <v xml:space="preserve"> </v>
      </c>
      <c r="T882" s="510"/>
      <c r="U882" s="428">
        <f>'[7]Rate Design Work eff 10-14-16'!U883</f>
        <v>0</v>
      </c>
      <c r="W882" s="41"/>
      <c r="Z882" s="409"/>
      <c r="AA882" s="409"/>
      <c r="AB882" s="409"/>
      <c r="AC882" s="409"/>
      <c r="AD882" s="409"/>
      <c r="AE882" s="409"/>
      <c r="AF882" s="409"/>
      <c r="AG882" s="409"/>
      <c r="AH882" s="409"/>
      <c r="AI882" s="409"/>
      <c r="AJ882" s="409"/>
      <c r="AK882" s="409"/>
      <c r="AL882" s="409"/>
      <c r="AM882" s="409"/>
      <c r="AN882" s="409"/>
      <c r="AO882" s="409"/>
      <c r="AP882" s="409"/>
    </row>
    <row r="883" spans="1:44">
      <c r="A883" s="482" t="s">
        <v>60</v>
      </c>
      <c r="B883" s="452"/>
      <c r="C883" s="480">
        <f>SUM(C881:C882)</f>
        <v>12</v>
      </c>
      <c r="D883" s="506"/>
      <c r="E883" s="492"/>
      <c r="F883" s="428" t="s">
        <v>14</v>
      </c>
      <c r="G883" s="506" t="str">
        <f>W924</f>
        <v xml:space="preserve"> </v>
      </c>
      <c r="H883" s="492"/>
      <c r="I883" s="428" t="s">
        <v>14</v>
      </c>
      <c r="J883" s="428"/>
      <c r="K883" s="506">
        <f>Z924</f>
        <v>0</v>
      </c>
      <c r="L883" s="492"/>
      <c r="M883" s="428" t="s">
        <v>14</v>
      </c>
      <c r="N883" s="428"/>
      <c r="O883" s="506">
        <f>AD924</f>
        <v>0</v>
      </c>
      <c r="P883" s="492"/>
      <c r="Q883" s="428" t="s">
        <v>14</v>
      </c>
      <c r="R883" s="428"/>
      <c r="S883" s="506">
        <f>AH924</f>
        <v>0</v>
      </c>
      <c r="T883" s="492"/>
      <c r="U883" s="428" t="s">
        <v>14</v>
      </c>
      <c r="Z883" s="409"/>
      <c r="AA883" s="409"/>
      <c r="AB883" s="409"/>
      <c r="AC883" s="409"/>
      <c r="AD883" s="409"/>
      <c r="AE883" s="409"/>
      <c r="AF883" s="409"/>
      <c r="AG883" s="409"/>
      <c r="AH883" s="409"/>
      <c r="AI883" s="409"/>
      <c r="AJ883" s="409"/>
      <c r="AK883" s="409"/>
      <c r="AL883" s="409"/>
      <c r="AM883" s="409"/>
      <c r="AN883" s="409"/>
      <c r="AO883" s="409"/>
      <c r="AP883" s="409"/>
    </row>
    <row r="884" spans="1:44">
      <c r="A884" s="482" t="s">
        <v>151</v>
      </c>
      <c r="B884" s="452"/>
      <c r="C884" s="480">
        <f>'[7]Rate Design Work eff 10-14-16'!C885</f>
        <v>23896</v>
      </c>
      <c r="D884" s="506">
        <f>'[7]Rate Design Work eff 9-15-17'!D885</f>
        <v>1.1200000000000001</v>
      </c>
      <c r="E884" s="492"/>
      <c r="F884" s="428">
        <f>ROUND(D884*C884,0)</f>
        <v>26764</v>
      </c>
      <c r="G884" s="506">
        <f>G963</f>
        <v>1.1499999999999999</v>
      </c>
      <c r="H884" s="492"/>
      <c r="I884" s="428">
        <f>ROUND(G884*$C884,0)</f>
        <v>27480</v>
      </c>
      <c r="J884" s="428"/>
      <c r="K884" s="506">
        <f>K963</f>
        <v>1.1200000000000001</v>
      </c>
      <c r="L884" s="492"/>
      <c r="M884" s="428">
        <f>'[7]Rate Design Work eff 10-14-16'!M885</f>
        <v>26764</v>
      </c>
      <c r="N884" s="428"/>
      <c r="O884" s="506" t="str">
        <f>O963</f>
        <v xml:space="preserve"> </v>
      </c>
      <c r="P884" s="492"/>
      <c r="Q884" s="428">
        <f>'[7]Rate Design Work eff 10-14-16'!Q885</f>
        <v>0</v>
      </c>
      <c r="R884" s="428"/>
      <c r="S884" s="506" t="str">
        <f>S963</f>
        <v xml:space="preserve"> </v>
      </c>
      <c r="T884" s="492"/>
      <c r="U884" s="428">
        <f>'[7]Rate Design Work eff 10-14-16'!U885</f>
        <v>0</v>
      </c>
      <c r="W884" s="41"/>
      <c r="Z884" s="409"/>
      <c r="AA884" s="409"/>
      <c r="AB884" s="409"/>
      <c r="AC884" s="409"/>
      <c r="AD884" s="409"/>
      <c r="AE884" s="409"/>
      <c r="AF884" s="409"/>
      <c r="AG884" s="409"/>
      <c r="AH884" s="409"/>
      <c r="AI884" s="409"/>
      <c r="AJ884" s="409"/>
      <c r="AK884" s="409"/>
      <c r="AL884" s="409"/>
      <c r="AM884" s="409"/>
      <c r="AN884" s="409"/>
      <c r="AO884" s="409"/>
      <c r="AP884" s="409"/>
    </row>
    <row r="885" spans="1:44">
      <c r="A885" s="482" t="s">
        <v>152</v>
      </c>
      <c r="B885" s="452"/>
      <c r="C885" s="480">
        <f>'[7]Rate Design Work eff 10-14-16'!C886</f>
        <v>0</v>
      </c>
      <c r="D885" s="506">
        <f>'[7]Rate Design Work eff 9-15-17'!D886</f>
        <v>1.01</v>
      </c>
      <c r="E885" s="492"/>
      <c r="F885" s="428">
        <f>ROUND(D885*C885,0)</f>
        <v>0</v>
      </c>
      <c r="G885" s="506">
        <f>G964</f>
        <v>1.03</v>
      </c>
      <c r="H885" s="492"/>
      <c r="I885" s="428">
        <f>ROUND(G885*$C885,0)</f>
        <v>0</v>
      </c>
      <c r="J885" s="428"/>
      <c r="K885" s="506">
        <f>K964</f>
        <v>1.01</v>
      </c>
      <c r="L885" s="492"/>
      <c r="M885" s="428">
        <f>'[7]Rate Design Work eff 10-14-16'!M886</f>
        <v>0</v>
      </c>
      <c r="N885" s="428"/>
      <c r="O885" s="506" t="str">
        <f>O964</f>
        <v xml:space="preserve"> </v>
      </c>
      <c r="P885" s="492"/>
      <c r="Q885" s="428">
        <f>'[7]Rate Design Work eff 10-14-16'!Q886</f>
        <v>0</v>
      </c>
      <c r="R885" s="428"/>
      <c r="S885" s="506" t="str">
        <f>S964</f>
        <v xml:space="preserve"> </v>
      </c>
      <c r="T885" s="492"/>
      <c r="U885" s="428">
        <f>'[7]Rate Design Work eff 10-14-16'!U886</f>
        <v>0</v>
      </c>
      <c r="Z885" s="409"/>
      <c r="AA885" s="409"/>
      <c r="AB885" s="409"/>
      <c r="AC885" s="409"/>
      <c r="AD885" s="409"/>
      <c r="AE885" s="409"/>
      <c r="AF885" s="409"/>
      <c r="AG885" s="409"/>
      <c r="AH885" s="409"/>
      <c r="AI885" s="409"/>
      <c r="AJ885" s="409"/>
      <c r="AK885" s="409"/>
      <c r="AL885" s="409"/>
      <c r="AM885" s="409"/>
      <c r="AN885" s="409"/>
      <c r="AO885" s="409"/>
      <c r="AP885" s="409"/>
    </row>
    <row r="886" spans="1:44">
      <c r="A886" s="439" t="s">
        <v>74</v>
      </c>
      <c r="B886" s="452"/>
      <c r="C886" s="480">
        <f>'[7]Rate Design Work eff 10-14-16'!C887</f>
        <v>19015</v>
      </c>
      <c r="D886" s="506">
        <f>'[7]Rate Design Work eff 9-15-17'!D887</f>
        <v>7.97</v>
      </c>
      <c r="E886" s="492"/>
      <c r="F886" s="428">
        <f>ROUND(D886*C886,0)</f>
        <v>151550</v>
      </c>
      <c r="G886" s="506">
        <f>G965</f>
        <v>8.16</v>
      </c>
      <c r="H886" s="492"/>
      <c r="I886" s="428">
        <f>ROUND(G886*$C886,0)</f>
        <v>155162</v>
      </c>
      <c r="J886" s="428"/>
      <c r="K886" s="506" t="e">
        <f>K965</f>
        <v>#DIV/0!</v>
      </c>
      <c r="L886" s="492"/>
      <c r="M886" s="428" t="e">
        <f>'[7]Rate Design Work eff 10-14-16'!M887</f>
        <v>#DIV/0!</v>
      </c>
      <c r="N886" s="428"/>
      <c r="O886" s="506" t="e">
        <f>O965</f>
        <v>#DIV/0!</v>
      </c>
      <c r="P886" s="492"/>
      <c r="Q886" s="428" t="e">
        <f>'[7]Rate Design Work eff 10-14-16'!Q887</f>
        <v>#DIV/0!</v>
      </c>
      <c r="R886" s="428"/>
      <c r="S886" s="506" t="e">
        <f>S965</f>
        <v>#DIV/0!</v>
      </c>
      <c r="T886" s="492"/>
      <c r="U886" s="428" t="e">
        <f>'[7]Rate Design Work eff 10-14-16'!U887</f>
        <v>#DIV/0!</v>
      </c>
      <c r="Z886" s="409"/>
      <c r="AA886" s="409"/>
      <c r="AB886" s="409"/>
      <c r="AC886" s="409"/>
      <c r="AD886" s="409"/>
      <c r="AE886" s="409"/>
      <c r="AF886" s="409"/>
      <c r="AG886" s="409"/>
      <c r="AH886" s="409"/>
      <c r="AI886" s="409"/>
      <c r="AJ886" s="409"/>
      <c r="AK886" s="409"/>
      <c r="AL886" s="409"/>
      <c r="AM886" s="409"/>
      <c r="AN886" s="409"/>
      <c r="AO886" s="409"/>
      <c r="AP886" s="409"/>
    </row>
    <row r="887" spans="1:44">
      <c r="A887" s="482" t="s">
        <v>97</v>
      </c>
      <c r="B887" s="452"/>
      <c r="C887" s="480"/>
      <c r="D887" s="506"/>
      <c r="E887" s="492"/>
      <c r="F887" s="428"/>
      <c r="G887" s="506"/>
      <c r="H887" s="492"/>
      <c r="I887" s="428"/>
      <c r="J887" s="428"/>
      <c r="K887" s="506"/>
      <c r="L887" s="492"/>
      <c r="M887" s="428"/>
      <c r="N887" s="428"/>
      <c r="O887" s="506"/>
      <c r="P887" s="492"/>
      <c r="Q887" s="428"/>
      <c r="R887" s="428"/>
      <c r="S887" s="506"/>
      <c r="T887" s="492"/>
      <c r="U887" s="428"/>
      <c r="Z887" s="409"/>
      <c r="AA887" s="409"/>
      <c r="AB887" s="409"/>
      <c r="AC887" s="409"/>
      <c r="AD887" s="409"/>
      <c r="AE887" s="409"/>
      <c r="AF887" s="409"/>
      <c r="AG887" s="409"/>
      <c r="AH887" s="409"/>
      <c r="AI887" s="409"/>
      <c r="AJ887" s="409"/>
      <c r="AK887" s="409"/>
      <c r="AL887" s="409"/>
      <c r="AM887" s="409"/>
      <c r="AN887" s="409"/>
      <c r="AO887" s="409"/>
      <c r="AP887" s="409"/>
    </row>
    <row r="888" spans="1:44">
      <c r="A888" s="482" t="s">
        <v>139</v>
      </c>
      <c r="B888" s="452"/>
      <c r="C888" s="480">
        <f>'[7]Rate Design Work eff 10-14-16'!C889</f>
        <v>2245825</v>
      </c>
      <c r="D888" s="546">
        <f>'[7]Rate Design Work eff 9-15-17'!D889</f>
        <v>4.7409999999999997</v>
      </c>
      <c r="E888" s="492" t="s">
        <v>15</v>
      </c>
      <c r="F888" s="428">
        <f>ROUND(D888/100*C888,0)</f>
        <v>106475</v>
      </c>
      <c r="G888" s="546">
        <f>G967</f>
        <v>4.8520000000000003</v>
      </c>
      <c r="H888" s="492" t="s">
        <v>15</v>
      </c>
      <c r="I888" s="428">
        <f>ROUND(G888/100*$C888,0)</f>
        <v>108967</v>
      </c>
      <c r="J888" s="428"/>
      <c r="K888" s="546" t="str">
        <f>K967</f>
        <v xml:space="preserve"> </v>
      </c>
      <c r="L888" s="492" t="s">
        <v>14</v>
      </c>
      <c r="M888" s="428">
        <f>'[7]Rate Design Work eff 10-14-16'!M889</f>
        <v>0</v>
      </c>
      <c r="N888" s="428"/>
      <c r="O888" s="546" t="e">
        <f>O967</f>
        <v>#DIV/0!</v>
      </c>
      <c r="P888" s="492" t="s">
        <v>15</v>
      </c>
      <c r="Q888" s="428" t="e">
        <f>'[7]Rate Design Work eff 10-14-16'!Q889</f>
        <v>#DIV/0!</v>
      </c>
      <c r="R888" s="428"/>
      <c r="S888" s="546" t="e">
        <f>S967</f>
        <v>#DIV/0!</v>
      </c>
      <c r="T888" s="492" t="s">
        <v>15</v>
      </c>
      <c r="U888" s="428" t="e">
        <f>'[7]Rate Design Work eff 10-14-16'!U889</f>
        <v>#DIV/0!</v>
      </c>
      <c r="Z888" s="409"/>
      <c r="AA888" s="409"/>
      <c r="AB888" s="409"/>
      <c r="AC888" s="409"/>
      <c r="AD888" s="409"/>
      <c r="AE888" s="409"/>
      <c r="AF888" s="409"/>
      <c r="AG888" s="409"/>
      <c r="AH888" s="409"/>
      <c r="AI888" s="409"/>
      <c r="AJ888" s="409"/>
      <c r="AK888" s="409"/>
      <c r="AL888" s="409"/>
      <c r="AM888" s="409"/>
      <c r="AN888" s="409"/>
      <c r="AO888" s="409"/>
      <c r="AP888" s="409"/>
    </row>
    <row r="889" spans="1:44">
      <c r="A889" s="482" t="s">
        <v>65</v>
      </c>
      <c r="B889" s="452"/>
      <c r="C889" s="480">
        <f>'[7]Rate Design Work eff 10-14-16'!C890</f>
        <v>0</v>
      </c>
      <c r="D889" s="506">
        <f>'[7]Rate Design Work eff 9-15-17'!D890</f>
        <v>0.56000000000000005</v>
      </c>
      <c r="E889" s="492"/>
      <c r="F889" s="428">
        <f>ROUND(D889*C889,0)</f>
        <v>0</v>
      </c>
      <c r="G889" s="506">
        <f>G968</f>
        <v>0.56999999999999995</v>
      </c>
      <c r="H889" s="492"/>
      <c r="I889" s="428">
        <f>ROUND(G889*$C889,0)</f>
        <v>0</v>
      </c>
      <c r="J889" s="428"/>
      <c r="K889" s="506" t="str">
        <f>K968</f>
        <v xml:space="preserve"> </v>
      </c>
      <c r="L889" s="492"/>
      <c r="M889" s="428">
        <f>'[7]Rate Design Work eff 10-14-16'!M890</f>
        <v>0</v>
      </c>
      <c r="N889" s="428"/>
      <c r="O889" s="506" t="e">
        <f>O968</f>
        <v>#DIV/0!</v>
      </c>
      <c r="P889" s="492"/>
      <c r="Q889" s="428" t="e">
        <f>'[7]Rate Design Work eff 10-14-16'!Q890</f>
        <v>#DIV/0!</v>
      </c>
      <c r="R889" s="428"/>
      <c r="S889" s="506" t="e">
        <f>S968</f>
        <v>#DIV/0!</v>
      </c>
      <c r="T889" s="492"/>
      <c r="U889" s="428" t="e">
        <f>'[7]Rate Design Work eff 10-14-16'!U890</f>
        <v>#DIV/0!</v>
      </c>
      <c r="V889" s="480"/>
      <c r="Z889" s="409"/>
      <c r="AA889" s="409"/>
      <c r="AB889" s="409"/>
      <c r="AC889" s="409"/>
      <c r="AD889" s="409"/>
      <c r="AE889" s="409"/>
      <c r="AF889" s="409"/>
      <c r="AG889" s="409"/>
      <c r="AH889" s="409"/>
      <c r="AI889" s="409"/>
      <c r="AJ889" s="409"/>
      <c r="AK889" s="409"/>
      <c r="AL889" s="409"/>
      <c r="AM889" s="409"/>
      <c r="AN889" s="409"/>
      <c r="AO889" s="409"/>
      <c r="AP889" s="409"/>
    </row>
    <row r="890" spans="1:44">
      <c r="A890" s="439" t="s">
        <v>99</v>
      </c>
      <c r="B890" s="452"/>
      <c r="C890" s="480">
        <f>'[7]Rate Design Work eff 10-14-16'!C891</f>
        <v>0</v>
      </c>
      <c r="D890" s="547">
        <f>'[7]Rate Design Work eff 9-15-17'!D891</f>
        <v>5.9999999999999995E-4</v>
      </c>
      <c r="E890" s="492"/>
      <c r="F890" s="428">
        <f>ROUND(D890*C890,0)</f>
        <v>0</v>
      </c>
      <c r="G890" s="547">
        <v>5.9999999999999995E-4</v>
      </c>
      <c r="H890" s="492"/>
      <c r="I890" s="428">
        <f>ROUND(G890*$C890,0)</f>
        <v>0</v>
      </c>
      <c r="J890" s="428"/>
      <c r="K890" s="547">
        <v>0</v>
      </c>
      <c r="L890" s="492"/>
      <c r="M890" s="428">
        <f>'[7]Rate Design Work eff 10-14-16'!M891</f>
        <v>0</v>
      </c>
      <c r="N890" s="428"/>
      <c r="O890" s="547" t="e">
        <f>O889/G889*G890</f>
        <v>#DIV/0!</v>
      </c>
      <c r="P890" s="492"/>
      <c r="Q890" s="428">
        <f>'[7]Rate Design Work eff 10-14-16'!Q891</f>
        <v>0</v>
      </c>
      <c r="R890" s="428"/>
      <c r="S890" s="547" t="e">
        <f>S889/G889*G890</f>
        <v>#DIV/0!</v>
      </c>
      <c r="T890" s="492"/>
      <c r="U890" s="428">
        <f>'[7]Rate Design Work eff 10-14-16'!U891</f>
        <v>0</v>
      </c>
      <c r="V890" s="480"/>
      <c r="Z890" s="409"/>
      <c r="AA890" s="409"/>
      <c r="AB890" s="409"/>
      <c r="AC890" s="409"/>
      <c r="AD890" s="409"/>
      <c r="AE890" s="409"/>
      <c r="AF890" s="409"/>
      <c r="AG890" s="409"/>
      <c r="AH890" s="409"/>
      <c r="AI890" s="409"/>
      <c r="AJ890" s="409"/>
      <c r="AK890" s="409"/>
      <c r="AL890" s="409"/>
      <c r="AM890" s="409"/>
      <c r="AN890" s="409"/>
      <c r="AO890" s="409"/>
      <c r="AP890" s="409"/>
    </row>
    <row r="891" spans="1:44">
      <c r="A891" s="439" t="s">
        <v>106</v>
      </c>
      <c r="B891" s="452"/>
      <c r="C891" s="480">
        <f>'[7]Rate Design Work eff 10-14-16'!C892</f>
        <v>4985</v>
      </c>
      <c r="D891" s="491">
        <f>'[7]Rate Design Work eff 9-15-17'!D892</f>
        <v>3.9849999999999999</v>
      </c>
      <c r="E891" s="492"/>
      <c r="F891" s="492">
        <f>ROUND(D891*$C891,0)</f>
        <v>19865</v>
      </c>
      <c r="G891" s="491">
        <f>ROUND(G886/2,3)</f>
        <v>4.08</v>
      </c>
      <c r="H891" s="492"/>
      <c r="I891" s="492">
        <f>ROUND($C891*G891,0)</f>
        <v>20339</v>
      </c>
      <c r="J891" s="492"/>
      <c r="K891" s="491" t="e">
        <f>ROUND(K886/2,3)</f>
        <v>#DIV/0!</v>
      </c>
      <c r="L891" s="492"/>
      <c r="M891" s="428" t="e">
        <f>'[7]Rate Design Work eff 10-14-16'!M892</f>
        <v>#DIV/0!</v>
      </c>
      <c r="N891" s="492"/>
      <c r="O891" s="491" t="e">
        <f>ROUND(O886/2,3)</f>
        <v>#DIV/0!</v>
      </c>
      <c r="P891" s="492"/>
      <c r="Q891" s="428" t="e">
        <f>'[7]Rate Design Work eff 10-14-16'!Q892</f>
        <v>#DIV/0!</v>
      </c>
      <c r="R891" s="492"/>
      <c r="S891" s="491" t="e">
        <f>ROUND(S886/2,3)</f>
        <v>#DIV/0!</v>
      </c>
      <c r="T891" s="492"/>
      <c r="U891" s="428" t="e">
        <f>'[7]Rate Design Work eff 10-14-16'!U892</f>
        <v>#DIV/0!</v>
      </c>
      <c r="Z891" s="409"/>
      <c r="AA891" s="409"/>
      <c r="AB891" s="409"/>
      <c r="AC891" s="409"/>
      <c r="AD891" s="409"/>
      <c r="AE891" s="409"/>
      <c r="AF891" s="409"/>
      <c r="AG891" s="409"/>
      <c r="AH891" s="409"/>
      <c r="AI891" s="409"/>
      <c r="AJ891" s="409"/>
      <c r="AK891" s="409"/>
      <c r="AL891" s="409"/>
      <c r="AM891" s="409"/>
      <c r="AN891" s="409"/>
      <c r="AO891" s="409"/>
      <c r="AP891" s="409"/>
    </row>
    <row r="892" spans="1:44">
      <c r="A892" s="439" t="s">
        <v>107</v>
      </c>
      <c r="B892" s="452"/>
      <c r="C892" s="480">
        <f>'[7]Rate Design Work eff 10-14-16'!C893</f>
        <v>100</v>
      </c>
      <c r="D892" s="491">
        <f>'[7]Rate Design Work eff 9-15-17'!D893</f>
        <v>31.88</v>
      </c>
      <c r="E892" s="492"/>
      <c r="F892" s="492">
        <f>ROUND(D892*$C892,0)</f>
        <v>3188</v>
      </c>
      <c r="G892" s="491">
        <f>G886*4</f>
        <v>32.64</v>
      </c>
      <c r="H892" s="492"/>
      <c r="I892" s="492">
        <f>ROUND($C892*G892,0)</f>
        <v>3264</v>
      </c>
      <c r="J892" s="492"/>
      <c r="K892" s="491" t="e">
        <f>K886*4</f>
        <v>#DIV/0!</v>
      </c>
      <c r="L892" s="492"/>
      <c r="M892" s="428" t="e">
        <f>'[7]Rate Design Work eff 10-14-16'!M893</f>
        <v>#DIV/0!</v>
      </c>
      <c r="N892" s="492"/>
      <c r="O892" s="491" t="e">
        <f>O886*4</f>
        <v>#DIV/0!</v>
      </c>
      <c r="P892" s="492"/>
      <c r="Q892" s="428" t="e">
        <f>'[7]Rate Design Work eff 10-14-16'!Q893</f>
        <v>#DIV/0!</v>
      </c>
      <c r="R892" s="492"/>
      <c r="S892" s="491" t="e">
        <f>S886*4</f>
        <v>#DIV/0!</v>
      </c>
      <c r="T892" s="492"/>
      <c r="U892" s="428" t="e">
        <f>'[7]Rate Design Work eff 10-14-16'!U893</f>
        <v>#DIV/0!</v>
      </c>
      <c r="Z892" s="409"/>
      <c r="AA892" s="409"/>
      <c r="AB892" s="409"/>
      <c r="AC892" s="409"/>
      <c r="AD892" s="409"/>
      <c r="AE892" s="409"/>
      <c r="AF892" s="409"/>
      <c r="AG892" s="409"/>
      <c r="AH892" s="409"/>
      <c r="AI892" s="409"/>
      <c r="AJ892" s="409"/>
      <c r="AK892" s="409"/>
      <c r="AL892" s="409"/>
      <c r="AM892" s="409"/>
      <c r="AN892" s="409"/>
      <c r="AO892" s="409"/>
      <c r="AP892" s="409"/>
    </row>
    <row r="893" spans="1:44">
      <c r="A893" s="411" t="s">
        <v>108</v>
      </c>
      <c r="B893" s="467"/>
      <c r="C893" s="480">
        <f>'[7]Rate Design Work eff 10-14-16'!C894</f>
        <v>175</v>
      </c>
      <c r="D893" s="548">
        <f>'[7]Rate Design Work eff 9-15-17'!D894</f>
        <v>18.963999999999999</v>
      </c>
      <c r="E893" s="492" t="s">
        <v>15</v>
      </c>
      <c r="F893" s="492">
        <f>ROUND($C893*D893/100,0)</f>
        <v>33</v>
      </c>
      <c r="G893" s="548">
        <f>(G888+G894)*4</f>
        <v>19.408000000000001</v>
      </c>
      <c r="H893" s="492" t="s">
        <v>15</v>
      </c>
      <c r="I893" s="492">
        <f>ROUND($C893*G893/100,0)</f>
        <v>34</v>
      </c>
      <c r="J893" s="492"/>
      <c r="K893" s="548" t="s">
        <v>14</v>
      </c>
      <c r="L893" s="492" t="s">
        <v>14</v>
      </c>
      <c r="M893" s="428">
        <f>'[7]Rate Design Work eff 10-14-16'!M894</f>
        <v>0</v>
      </c>
      <c r="N893" s="492"/>
      <c r="O893" s="548" t="e">
        <f>(O888+O894)*4</f>
        <v>#DIV/0!</v>
      </c>
      <c r="P893" s="492" t="s">
        <v>15</v>
      </c>
      <c r="Q893" s="428" t="e">
        <f>'[7]Rate Design Work eff 10-14-16'!Q894</f>
        <v>#DIV/0!</v>
      </c>
      <c r="R893" s="492"/>
      <c r="S893" s="548" t="e">
        <f>(S888+S894)*4</f>
        <v>#DIV/0!</v>
      </c>
      <c r="T893" s="492" t="s">
        <v>15</v>
      </c>
      <c r="U893" s="428" t="e">
        <f>'[7]Rate Design Work eff 10-14-16'!U894</f>
        <v>#DIV/0!</v>
      </c>
      <c r="Z893" s="409"/>
      <c r="AA893" s="409"/>
      <c r="AB893" s="409"/>
      <c r="AC893" s="409"/>
      <c r="AD893" s="409"/>
      <c r="AE893" s="409"/>
      <c r="AF893" s="409"/>
      <c r="AG893" s="409"/>
      <c r="AH893" s="409"/>
      <c r="AI893" s="409"/>
      <c r="AJ893" s="409"/>
      <c r="AK893" s="409"/>
      <c r="AL893" s="409"/>
      <c r="AM893" s="409"/>
      <c r="AN893" s="409"/>
      <c r="AO893" s="409"/>
      <c r="AP893" s="409"/>
    </row>
    <row r="894" spans="1:44" s="26" customFormat="1">
      <c r="A894" s="25" t="s">
        <v>140</v>
      </c>
      <c r="C894" s="27">
        <f>C888</f>
        <v>2245825</v>
      </c>
      <c r="D894" s="24">
        <f>'[7]Rate Design Work eff 9-15-17'!D895</f>
        <v>0</v>
      </c>
      <c r="E894" s="28"/>
      <c r="F894" s="29"/>
      <c r="G894" s="196">
        <f>G949</f>
        <v>0</v>
      </c>
      <c r="H894" s="153" t="s">
        <v>15</v>
      </c>
      <c r="I894" s="29">
        <f>ROUND(G894/100*$C894,0)</f>
        <v>0</v>
      </c>
      <c r="J894" s="29"/>
      <c r="K894" s="196" t="str">
        <f>K949</f>
        <v xml:space="preserve"> </v>
      </c>
      <c r="L894" s="153" t="s">
        <v>14</v>
      </c>
      <c r="M894" s="428">
        <f>'[7]Rate Design Work eff 10-14-16'!M895</f>
        <v>0</v>
      </c>
      <c r="N894" s="29"/>
      <c r="O894" s="196" t="str">
        <f>O949</f>
        <v xml:space="preserve"> </v>
      </c>
      <c r="P894" s="153" t="s">
        <v>14</v>
      </c>
      <c r="Q894" s="428">
        <f>'[7]Rate Design Work eff 10-14-16'!Q895</f>
        <v>0</v>
      </c>
      <c r="R894" s="29"/>
      <c r="S894" s="196">
        <f>S949</f>
        <v>0</v>
      </c>
      <c r="T894" s="153" t="s">
        <v>15</v>
      </c>
      <c r="U894" s="428">
        <f>'[7]Rate Design Work eff 10-14-16'!U895</f>
        <v>0</v>
      </c>
      <c r="W894" s="22"/>
      <c r="Z894" s="33"/>
      <c r="AA894" s="33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R894" s="32"/>
    </row>
    <row r="895" spans="1:44">
      <c r="A895" s="452" t="s">
        <v>44</v>
      </c>
      <c r="B895" s="452"/>
      <c r="C895" s="480">
        <f>C894</f>
        <v>2245825</v>
      </c>
      <c r="D895" s="488"/>
      <c r="E895" s="452"/>
      <c r="F895" s="428">
        <f>SUM(F881:F893)</f>
        <v>324807</v>
      </c>
      <c r="G895" s="488"/>
      <c r="H895" s="452"/>
      <c r="I895" s="428">
        <f>SUM(I881:I894)</f>
        <v>332550</v>
      </c>
      <c r="J895" s="428"/>
      <c r="K895" s="488"/>
      <c r="L895" s="452"/>
      <c r="M895" s="428" t="e">
        <f>SUM(M881:M894)</f>
        <v>#DIV/0!</v>
      </c>
      <c r="N895" s="428"/>
      <c r="O895" s="488"/>
      <c r="P895" s="452"/>
      <c r="Q895" s="428" t="e">
        <f>SUM(Q881:Q894)</f>
        <v>#DIV/0!</v>
      </c>
      <c r="R895" s="428"/>
      <c r="S895" s="488"/>
      <c r="T895" s="452"/>
      <c r="U895" s="428" t="e">
        <f>SUM(U881:U894)</f>
        <v>#DIV/0!</v>
      </c>
      <c r="Z895" s="409"/>
      <c r="AA895" s="409"/>
      <c r="AB895" s="409"/>
      <c r="AC895" s="409"/>
      <c r="AD895" s="409"/>
      <c r="AE895" s="409"/>
      <c r="AF895" s="409"/>
      <c r="AG895" s="409"/>
      <c r="AH895" s="409"/>
      <c r="AI895" s="409"/>
      <c r="AJ895" s="409"/>
      <c r="AK895" s="409"/>
      <c r="AL895" s="409"/>
      <c r="AM895" s="409"/>
      <c r="AN895" s="409"/>
      <c r="AO895" s="409"/>
      <c r="AP895" s="409"/>
    </row>
    <row r="896" spans="1:44">
      <c r="A896" s="452" t="s">
        <v>18</v>
      </c>
      <c r="B896" s="452"/>
      <c r="C896" s="480">
        <f>'[7]Table 2'!H79</f>
        <v>6982.7291342675553</v>
      </c>
      <c r="D896" s="439"/>
      <c r="E896" s="439"/>
      <c r="F896" s="498">
        <f>'[7]Table 3'!E79</f>
        <v>1009.9054190115011</v>
      </c>
      <c r="G896" s="439"/>
      <c r="H896" s="439"/>
      <c r="I896" s="498">
        <f>F896</f>
        <v>1009.9054190115011</v>
      </c>
      <c r="J896" s="483"/>
      <c r="K896" s="439"/>
      <c r="L896" s="439"/>
      <c r="M896" s="549" t="e">
        <f>$I$896*V954/(V954+$W$954+$X$954)</f>
        <v>#DIV/0!</v>
      </c>
      <c r="N896" s="438"/>
      <c r="O896" s="439"/>
      <c r="P896" s="439"/>
      <c r="Q896" s="549" t="e">
        <f>$I$896*W954/(V954+$W$954+$X$954)</f>
        <v>#DIV/0!</v>
      </c>
      <c r="R896" s="438"/>
      <c r="S896" s="439"/>
      <c r="T896" s="439"/>
      <c r="U896" s="549" t="e">
        <f>$I$896*X954/($V$954+$W$954+$X$954)</f>
        <v>#DIV/0!</v>
      </c>
      <c r="Z896" s="409"/>
      <c r="AA896" s="409"/>
      <c r="AB896" s="409"/>
      <c r="AC896" s="409"/>
      <c r="AD896" s="409"/>
      <c r="AE896" s="409"/>
      <c r="AF896" s="409"/>
      <c r="AG896" s="409"/>
      <c r="AH896" s="409"/>
      <c r="AI896" s="409"/>
      <c r="AJ896" s="409"/>
      <c r="AK896" s="409"/>
      <c r="AL896" s="409"/>
      <c r="AM896" s="409"/>
      <c r="AN896" s="409"/>
      <c r="AO896" s="409"/>
      <c r="AP896" s="409"/>
    </row>
    <row r="897" spans="1:45" ht="16.5" thickBot="1">
      <c r="A897" s="452" t="s">
        <v>45</v>
      </c>
      <c r="B897" s="452"/>
      <c r="C897" s="550">
        <f>SUM(C895)+C896</f>
        <v>2252807.7291342677</v>
      </c>
      <c r="D897" s="505"/>
      <c r="E897" s="500"/>
      <c r="F897" s="501">
        <f>F895+F896</f>
        <v>325816.90541901148</v>
      </c>
      <c r="G897" s="505"/>
      <c r="H897" s="500"/>
      <c r="I897" s="501">
        <f>I895+I896</f>
        <v>333559.90541901148</v>
      </c>
      <c r="J897" s="501"/>
      <c r="K897" s="505"/>
      <c r="L897" s="500"/>
      <c r="M897" s="501" t="e">
        <f>M895+M896</f>
        <v>#DIV/0!</v>
      </c>
      <c r="N897" s="501"/>
      <c r="O897" s="505"/>
      <c r="P897" s="500"/>
      <c r="Q897" s="501" t="e">
        <f>Q895+Q896</f>
        <v>#DIV/0!</v>
      </c>
      <c r="R897" s="501"/>
      <c r="S897" s="505"/>
      <c r="T897" s="500"/>
      <c r="U897" s="501" t="e">
        <f>U895+U896</f>
        <v>#DIV/0!</v>
      </c>
      <c r="V897" s="444" t="s">
        <v>20</v>
      </c>
      <c r="W897" s="445">
        <f>'[7]Rate Spread targets'!X28*1000</f>
        <v>333313.81917975377</v>
      </c>
      <c r="X897" s="39">
        <f>'[7]Rate Spread targets'!V28</f>
        <v>1.6941448609556001E-2</v>
      </c>
      <c r="Y897" s="40"/>
      <c r="Z897" s="409"/>
      <c r="AA897" s="409"/>
      <c r="AB897" s="409"/>
      <c r="AC897" s="409"/>
      <c r="AD897" s="409"/>
      <c r="AE897" s="409"/>
      <c r="AF897" s="409"/>
      <c r="AG897" s="409"/>
      <c r="AH897" s="409"/>
      <c r="AI897" s="409"/>
      <c r="AJ897" s="409"/>
      <c r="AK897" s="409"/>
      <c r="AL897" s="409"/>
      <c r="AM897" s="409"/>
      <c r="AN897" s="409"/>
      <c r="AO897" s="409"/>
      <c r="AP897" s="409"/>
    </row>
    <row r="898" spans="1:45" ht="16.5" thickTop="1">
      <c r="A898" s="452"/>
      <c r="B898" s="452"/>
      <c r="C898" s="459"/>
      <c r="D898" s="495"/>
      <c r="E898" s="452"/>
      <c r="F898" s="428"/>
      <c r="G898" s="495"/>
      <c r="H898" s="452"/>
      <c r="I898" s="506"/>
      <c r="J898" s="506"/>
      <c r="K898" s="495"/>
      <c r="L898" s="452"/>
      <c r="M898" s="506"/>
      <c r="N898" s="506"/>
      <c r="O898" s="495"/>
      <c r="P898" s="452"/>
      <c r="Q898" s="506"/>
      <c r="R898" s="506"/>
      <c r="S898" s="495"/>
      <c r="T898" s="452"/>
      <c r="U898" s="506"/>
      <c r="V898" s="453" t="s">
        <v>21</v>
      </c>
      <c r="W898" s="454">
        <f>W897-I897</f>
        <v>-246.08623925771099</v>
      </c>
      <c r="X898" s="140" t="s">
        <v>14</v>
      </c>
      <c r="Y898" s="45"/>
      <c r="Z898" s="409"/>
      <c r="AA898" s="409"/>
      <c r="AB898" s="409"/>
      <c r="AC898" s="409"/>
      <c r="AD898" s="409"/>
      <c r="AE898" s="409"/>
      <c r="AF898" s="409"/>
      <c r="AG898" s="409"/>
      <c r="AH898" s="409"/>
      <c r="AI898" s="409"/>
      <c r="AJ898" s="409"/>
      <c r="AK898" s="409"/>
      <c r="AL898" s="409"/>
      <c r="AM898" s="409"/>
      <c r="AN898" s="409"/>
      <c r="AO898" s="409"/>
      <c r="AP898" s="409"/>
    </row>
    <row r="899" spans="1:45">
      <c r="A899" s="458" t="s">
        <v>153</v>
      </c>
      <c r="B899" s="452"/>
      <c r="C899" s="452"/>
      <c r="D899" s="428"/>
      <c r="E899" s="452"/>
      <c r="F899" s="452"/>
      <c r="G899" s="428"/>
      <c r="H899" s="452"/>
      <c r="I899" s="452"/>
      <c r="J899" s="452"/>
      <c r="K899" s="428"/>
      <c r="L899" s="452"/>
      <c r="M899" s="452"/>
      <c r="N899" s="452"/>
      <c r="O899" s="428"/>
      <c r="P899" s="452"/>
      <c r="Q899" s="452"/>
      <c r="R899" s="452"/>
      <c r="S899" s="428"/>
      <c r="T899" s="452"/>
      <c r="U899" s="452"/>
      <c r="V899" s="409"/>
      <c r="W899" s="410"/>
      <c r="X899" s="410"/>
      <c r="Y899" s="410"/>
      <c r="Z899" s="409"/>
      <c r="AA899" s="409"/>
      <c r="AB899" s="409"/>
      <c r="AC899" s="409"/>
      <c r="AD899" s="409"/>
      <c r="AE899" s="409"/>
      <c r="AF899" s="409"/>
      <c r="AG899" s="409"/>
      <c r="AH899" s="409"/>
      <c r="AI899" s="409"/>
      <c r="AJ899" s="409"/>
      <c r="AK899" s="409"/>
      <c r="AL899" s="409"/>
      <c r="AM899" s="409"/>
      <c r="AN899" s="409"/>
      <c r="AO899" s="409"/>
      <c r="AP899" s="409"/>
    </row>
    <row r="900" spans="1:45">
      <c r="A900" s="439" t="s">
        <v>154</v>
      </c>
      <c r="B900" s="452"/>
      <c r="C900" s="452"/>
      <c r="D900" s="428"/>
      <c r="E900" s="452"/>
      <c r="F900" s="452"/>
      <c r="G900" s="428"/>
      <c r="H900" s="452"/>
      <c r="I900" s="452"/>
      <c r="J900" s="452"/>
      <c r="K900" s="428"/>
      <c r="L900" s="452"/>
      <c r="M900" s="452"/>
      <c r="N900" s="452"/>
      <c r="O900" s="428"/>
      <c r="P900" s="452"/>
      <c r="Q900" s="452"/>
      <c r="R900" s="452"/>
      <c r="S900" s="428"/>
      <c r="T900" s="452"/>
      <c r="U900" s="452"/>
      <c r="V900" s="409"/>
      <c r="W900" s="410"/>
      <c r="X900" s="410"/>
      <c r="Y900" s="410"/>
      <c r="Z900" s="409"/>
      <c r="AA900" s="409"/>
      <c r="AB900" s="409"/>
      <c r="AC900" s="409"/>
      <c r="AD900" s="409"/>
      <c r="AE900" s="409"/>
      <c r="AF900" s="409"/>
      <c r="AG900" s="409"/>
      <c r="AH900" s="409"/>
      <c r="AI900" s="409"/>
      <c r="AJ900" s="409"/>
      <c r="AK900" s="409"/>
      <c r="AL900" s="409"/>
      <c r="AM900" s="409"/>
      <c r="AN900" s="409"/>
      <c r="AO900" s="409"/>
      <c r="AP900" s="409"/>
    </row>
    <row r="901" spans="1:45">
      <c r="A901" s="482"/>
      <c r="B901" s="452"/>
      <c r="C901" s="452"/>
      <c r="D901" s="428"/>
      <c r="E901" s="452"/>
      <c r="F901" s="452"/>
      <c r="G901" s="428"/>
      <c r="H901" s="452"/>
      <c r="I901" s="452"/>
      <c r="J901" s="452"/>
      <c r="K901" s="428"/>
      <c r="L901" s="452"/>
      <c r="M901" s="452"/>
      <c r="N901" s="452"/>
      <c r="O901" s="428"/>
      <c r="P901" s="452"/>
      <c r="Q901" s="452"/>
      <c r="R901" s="452"/>
      <c r="S901" s="428"/>
      <c r="T901" s="452"/>
      <c r="U901" s="452"/>
      <c r="V901" s="409"/>
      <c r="W901" s="410"/>
      <c r="X901" s="410"/>
      <c r="Y901" s="410"/>
      <c r="Z901" s="409"/>
      <c r="AA901" s="409"/>
      <c r="AB901" s="409"/>
      <c r="AC901" s="409"/>
      <c r="AD901" s="409"/>
      <c r="AE901" s="409"/>
      <c r="AF901" s="409"/>
      <c r="AG901" s="409"/>
      <c r="AH901" s="409"/>
      <c r="AI901" s="409"/>
      <c r="AJ901" s="409"/>
      <c r="AK901" s="409"/>
      <c r="AL901" s="409"/>
      <c r="AM901" s="409"/>
      <c r="AN901" s="409"/>
      <c r="AO901" s="409"/>
      <c r="AP901" s="409"/>
    </row>
    <row r="902" spans="1:45">
      <c r="A902" s="482" t="s">
        <v>59</v>
      </c>
      <c r="B902" s="452"/>
      <c r="C902" s="480"/>
      <c r="D902" s="428"/>
      <c r="E902" s="452"/>
      <c r="F902" s="452"/>
      <c r="G902" s="428"/>
      <c r="H902" s="452"/>
      <c r="I902" s="452"/>
      <c r="J902" s="452"/>
      <c r="K902" s="428"/>
      <c r="L902" s="452"/>
      <c r="M902" s="452"/>
      <c r="N902" s="452"/>
      <c r="O902" s="428"/>
      <c r="P902" s="452"/>
      <c r="Q902" s="452"/>
      <c r="R902" s="452"/>
      <c r="S902" s="428"/>
      <c r="T902" s="452"/>
      <c r="U902" s="452"/>
      <c r="V902" s="409"/>
      <c r="W902" s="410"/>
      <c r="X902" s="410"/>
      <c r="Y902" s="410"/>
      <c r="Z902" s="409"/>
      <c r="AA902" s="409"/>
      <c r="AB902" s="409"/>
      <c r="AC902" s="409"/>
      <c r="AD902" s="409"/>
      <c r="AE902" s="409"/>
      <c r="AF902" s="409"/>
      <c r="AG902" s="409"/>
      <c r="AH902" s="409"/>
      <c r="AI902" s="409"/>
      <c r="AJ902" s="409"/>
      <c r="AK902" s="409"/>
      <c r="AL902" s="409"/>
      <c r="AM902" s="409"/>
      <c r="AN902" s="409"/>
      <c r="AO902" s="409"/>
      <c r="AP902" s="409"/>
    </row>
    <row r="903" spans="1:45">
      <c r="A903" s="482" t="s">
        <v>149</v>
      </c>
      <c r="B903" s="452"/>
      <c r="C903" s="480">
        <f t="shared" ref="C903:C908" si="141">C922+C1091</f>
        <v>781.84848484848533</v>
      </c>
      <c r="D903" s="495"/>
      <c r="E903" s="492"/>
      <c r="F903" s="428">
        <f>F922+F1091</f>
        <v>1107359</v>
      </c>
      <c r="G903" s="495"/>
      <c r="H903" s="492"/>
      <c r="I903" s="428">
        <f>I922+I1091</f>
        <v>1131987</v>
      </c>
      <c r="J903" s="428"/>
      <c r="K903" s="495"/>
      <c r="L903" s="492"/>
      <c r="M903" s="428">
        <f>M922+M1091</f>
        <v>1107359</v>
      </c>
      <c r="N903" s="428"/>
      <c r="O903" s="495"/>
      <c r="P903" s="492"/>
      <c r="Q903" s="428">
        <f>Q922+Q1091</f>
        <v>0</v>
      </c>
      <c r="R903" s="428"/>
      <c r="S903" s="495"/>
      <c r="T903" s="492"/>
      <c r="U903" s="428">
        <f>U922+U1091</f>
        <v>0</v>
      </c>
      <c r="W903" s="41" t="s">
        <v>14</v>
      </c>
      <c r="X903" s="411"/>
      <c r="Y903" s="411"/>
      <c r="AG903" s="487"/>
      <c r="AH903" s="487"/>
      <c r="AN903" s="409"/>
      <c r="AO903" s="409"/>
      <c r="AP903" s="409"/>
      <c r="AQ903" s="409"/>
      <c r="AR903" s="409"/>
      <c r="AS903" s="409"/>
    </row>
    <row r="904" spans="1:45">
      <c r="A904" s="482" t="s">
        <v>150</v>
      </c>
      <c r="B904" s="452"/>
      <c r="C904" s="480">
        <f t="shared" si="141"/>
        <v>12.033333333333299</v>
      </c>
      <c r="D904" s="495"/>
      <c r="E904" s="510"/>
      <c r="F904" s="428">
        <f>F923+F1092</f>
        <v>32237</v>
      </c>
      <c r="G904" s="495"/>
      <c r="H904" s="510"/>
      <c r="I904" s="428">
        <f>I923+I1092</f>
        <v>34283</v>
      </c>
      <c r="J904" s="428"/>
      <c r="K904" s="495"/>
      <c r="L904" s="510"/>
      <c r="M904" s="428">
        <f>M923+M1092</f>
        <v>32237</v>
      </c>
      <c r="N904" s="428"/>
      <c r="O904" s="495"/>
      <c r="P904" s="510"/>
      <c r="Q904" s="428">
        <f>Q923+Q1092</f>
        <v>0</v>
      </c>
      <c r="R904" s="428"/>
      <c r="S904" s="495"/>
      <c r="T904" s="510"/>
      <c r="U904" s="428">
        <f>U923+U1092</f>
        <v>0</v>
      </c>
      <c r="W904" s="41" t="s">
        <v>14</v>
      </c>
      <c r="X904" s="411"/>
      <c r="Y904" s="411"/>
      <c r="Z904" s="68"/>
      <c r="AA904" s="68"/>
      <c r="AB904" s="68"/>
      <c r="AC904" s="68"/>
      <c r="AD904" s="68"/>
      <c r="AE904" s="68"/>
      <c r="AF904" s="66"/>
      <c r="AG904" s="487"/>
      <c r="AH904" s="487"/>
      <c r="AN904" s="409"/>
      <c r="AO904" s="409"/>
      <c r="AP904" s="409"/>
      <c r="AQ904" s="409"/>
      <c r="AR904" s="409"/>
      <c r="AS904" s="409"/>
    </row>
    <row r="905" spans="1:45">
      <c r="A905" s="482" t="s">
        <v>60</v>
      </c>
      <c r="B905" s="452"/>
      <c r="C905" s="480">
        <f t="shared" si="141"/>
        <v>793.88181818181874</v>
      </c>
      <c r="D905" s="495"/>
      <c r="E905" s="492"/>
      <c r="F905" s="428"/>
      <c r="G905" s="495"/>
      <c r="H905" s="492"/>
      <c r="I905" s="428"/>
      <c r="J905" s="428"/>
      <c r="K905" s="495"/>
      <c r="L905" s="492"/>
      <c r="M905" s="428"/>
      <c r="N905" s="428"/>
      <c r="O905" s="495"/>
      <c r="P905" s="492"/>
      <c r="Q905" s="428"/>
      <c r="R905" s="428"/>
      <c r="S905" s="495"/>
      <c r="T905" s="492"/>
      <c r="U905" s="428"/>
      <c r="W905" s="481"/>
      <c r="X905" s="411"/>
      <c r="Y905" s="411"/>
      <c r="Z905" s="68"/>
      <c r="AA905" s="68"/>
      <c r="AB905" s="68"/>
      <c r="AC905" s="68"/>
      <c r="AD905" s="68"/>
      <c r="AE905" s="68"/>
      <c r="AF905" s="66"/>
      <c r="AN905" s="409"/>
      <c r="AO905" s="409"/>
      <c r="AP905" s="409"/>
      <c r="AQ905" s="409"/>
      <c r="AR905" s="409"/>
      <c r="AS905" s="409"/>
    </row>
    <row r="906" spans="1:45">
      <c r="A906" s="482" t="s">
        <v>151</v>
      </c>
      <c r="B906" s="452"/>
      <c r="C906" s="480">
        <f t="shared" si="141"/>
        <v>1152406.7586206889</v>
      </c>
      <c r="D906" s="495"/>
      <c r="E906" s="492"/>
      <c r="F906" s="428">
        <f>F925+F1094</f>
        <v>1163685</v>
      </c>
      <c r="G906" s="495"/>
      <c r="H906" s="492"/>
      <c r="I906" s="428">
        <f>I925+I1094</f>
        <v>1193640</v>
      </c>
      <c r="J906" s="428"/>
      <c r="K906" s="495"/>
      <c r="L906" s="492"/>
      <c r="M906" s="428">
        <f>M925+M1094</f>
        <v>1163685</v>
      </c>
      <c r="N906" s="428"/>
      <c r="O906" s="495"/>
      <c r="P906" s="492"/>
      <c r="Q906" s="428">
        <f>Q925+Q1094</f>
        <v>0</v>
      </c>
      <c r="R906" s="428"/>
      <c r="S906" s="495"/>
      <c r="T906" s="492"/>
      <c r="U906" s="428">
        <f>U925+U1094</f>
        <v>0</v>
      </c>
      <c r="W906" s="41" t="s">
        <v>14</v>
      </c>
      <c r="X906" s="411"/>
      <c r="Y906" s="411"/>
      <c r="Z906" s="68"/>
      <c r="AA906" s="68"/>
      <c r="AB906" s="68"/>
      <c r="AC906" s="68"/>
      <c r="AD906" s="68"/>
      <c r="AE906" s="68"/>
      <c r="AF906" s="66"/>
      <c r="AN906" s="409"/>
      <c r="AO906" s="409"/>
      <c r="AP906" s="409"/>
      <c r="AQ906" s="409"/>
      <c r="AR906" s="409"/>
      <c r="AS906" s="409"/>
    </row>
    <row r="907" spans="1:45">
      <c r="A907" s="482" t="s">
        <v>152</v>
      </c>
      <c r="B907" s="452"/>
      <c r="C907" s="480">
        <f t="shared" si="141"/>
        <v>703485</v>
      </c>
      <c r="D907" s="495"/>
      <c r="E907" s="492"/>
      <c r="F907" s="428">
        <f>F926+F1095</f>
        <v>175871</v>
      </c>
      <c r="G907" s="495"/>
      <c r="H907" s="492"/>
      <c r="I907" s="428">
        <f>I926+I1095</f>
        <v>182906</v>
      </c>
      <c r="J907" s="428"/>
      <c r="K907" s="495"/>
      <c r="L907" s="492"/>
      <c r="M907" s="428">
        <f>M926+M1095</f>
        <v>175871</v>
      </c>
      <c r="N907" s="428"/>
      <c r="O907" s="495"/>
      <c r="P907" s="492"/>
      <c r="Q907" s="428">
        <f>Q926+Q1095</f>
        <v>0</v>
      </c>
      <c r="R907" s="428"/>
      <c r="S907" s="495"/>
      <c r="T907" s="492"/>
      <c r="U907" s="428">
        <f>U926+U1095</f>
        <v>0</v>
      </c>
      <c r="W907" s="41" t="s">
        <v>14</v>
      </c>
      <c r="X907" s="411"/>
      <c r="Y907" s="411"/>
      <c r="Z907" s="68"/>
      <c r="AA907" s="68"/>
      <c r="AB907" s="68"/>
      <c r="AC907" s="68"/>
      <c r="AD907" s="68"/>
      <c r="AE907" s="68"/>
      <c r="AF907" s="66"/>
      <c r="AN907" s="409"/>
      <c r="AO907" s="409"/>
      <c r="AP907" s="409"/>
      <c r="AQ907" s="409"/>
      <c r="AR907" s="409"/>
      <c r="AS907" s="409"/>
    </row>
    <row r="908" spans="1:45">
      <c r="A908" s="439" t="s">
        <v>74</v>
      </c>
      <c r="B908" s="452"/>
      <c r="C908" s="480">
        <f t="shared" si="141"/>
        <v>1624150.3448275861</v>
      </c>
      <c r="D908" s="495"/>
      <c r="E908" s="492"/>
      <c r="F908" s="428">
        <f>F927+F1096</f>
        <v>12753358</v>
      </c>
      <c r="G908" s="495"/>
      <c r="H908" s="492"/>
      <c r="I908" s="428">
        <f>I927+I1096</f>
        <v>13055100</v>
      </c>
      <c r="J908" s="428"/>
      <c r="K908" s="495"/>
      <c r="L908" s="492"/>
      <c r="M908" s="428" t="e">
        <f>M927+M1096</f>
        <v>#DIV/0!</v>
      </c>
      <c r="N908" s="428"/>
      <c r="O908" s="495"/>
      <c r="P908" s="492"/>
      <c r="Q908" s="428" t="e">
        <f>Q927+Q1096</f>
        <v>#DIV/0!</v>
      </c>
      <c r="R908" s="428"/>
      <c r="S908" s="495"/>
      <c r="T908" s="492"/>
      <c r="U908" s="428" t="e">
        <f>U927+U1096</f>
        <v>#DIV/0!</v>
      </c>
      <c r="W908" s="41" t="s">
        <v>14</v>
      </c>
      <c r="X908" s="411"/>
      <c r="Y908" s="411"/>
      <c r="Z908" s="68"/>
      <c r="AA908" s="68"/>
      <c r="AB908" s="68"/>
      <c r="AC908" s="68"/>
      <c r="AD908" s="68"/>
      <c r="AE908" s="68"/>
      <c r="AF908" s="66"/>
      <c r="AN908" s="409"/>
      <c r="AO908" s="409"/>
      <c r="AP908" s="409"/>
      <c r="AQ908" s="409"/>
      <c r="AR908" s="409"/>
      <c r="AS908" s="409"/>
    </row>
    <row r="909" spans="1:45">
      <c r="A909" s="482" t="s">
        <v>97</v>
      </c>
      <c r="B909" s="452"/>
      <c r="C909" s="480"/>
      <c r="D909" s="495"/>
      <c r="E909" s="492"/>
      <c r="F909" s="428"/>
      <c r="G909" s="495"/>
      <c r="H909" s="492"/>
      <c r="I909" s="428"/>
      <c r="J909" s="428"/>
      <c r="K909" s="495"/>
      <c r="L909" s="492"/>
      <c r="M909" s="428"/>
      <c r="N909" s="428"/>
      <c r="O909" s="495"/>
      <c r="P909" s="492"/>
      <c r="Q909" s="428"/>
      <c r="R909" s="428"/>
      <c r="S909" s="495"/>
      <c r="T909" s="492"/>
      <c r="U909" s="428"/>
      <c r="W909" s="481"/>
      <c r="AI909" s="409"/>
      <c r="AJ909" s="409"/>
      <c r="AK909" s="409"/>
      <c r="AL909" s="409"/>
      <c r="AM909" s="409"/>
      <c r="AN909" s="409"/>
      <c r="AO909" s="409"/>
      <c r="AP909" s="409"/>
    </row>
    <row r="910" spans="1:45">
      <c r="A910" s="482" t="s">
        <v>139</v>
      </c>
      <c r="B910" s="452"/>
      <c r="C910" s="480">
        <f>C929+C1098</f>
        <v>869720303.16002488</v>
      </c>
      <c r="D910" s="197"/>
      <c r="E910" s="492"/>
      <c r="F910" s="428">
        <f>F929+F1098</f>
        <v>40771202</v>
      </c>
      <c r="G910" s="551"/>
      <c r="H910" s="492"/>
      <c r="I910" s="428">
        <f>I929+I1098</f>
        <v>41726660</v>
      </c>
      <c r="J910" s="428"/>
      <c r="K910" s="551"/>
      <c r="L910" s="492"/>
      <c r="M910" s="428">
        <f>M929+M1098</f>
        <v>0</v>
      </c>
      <c r="N910" s="428"/>
      <c r="O910" s="551"/>
      <c r="P910" s="492"/>
      <c r="Q910" s="428" t="e">
        <f>Q929+Q1098</f>
        <v>#DIV/0!</v>
      </c>
      <c r="R910" s="428"/>
      <c r="S910" s="551"/>
      <c r="T910" s="492"/>
      <c r="U910" s="428" t="e">
        <f>U929+U1098</f>
        <v>#DIV/0!</v>
      </c>
      <c r="W910" s="41" t="s">
        <v>14</v>
      </c>
      <c r="AI910" s="409"/>
      <c r="AJ910" s="409"/>
      <c r="AK910" s="409"/>
      <c r="AL910" s="409"/>
      <c r="AM910" s="409"/>
      <c r="AN910" s="409"/>
      <c r="AO910" s="409"/>
      <c r="AP910" s="409"/>
    </row>
    <row r="911" spans="1:45">
      <c r="A911" s="482" t="s">
        <v>65</v>
      </c>
      <c r="B911" s="452"/>
      <c r="C911" s="480">
        <f>C930+C1099</f>
        <v>359083.13939393929</v>
      </c>
      <c r="D911" s="495"/>
      <c r="E911" s="492"/>
      <c r="F911" s="428">
        <f>F930+F1099</f>
        <v>197256</v>
      </c>
      <c r="G911" s="495"/>
      <c r="H911" s="492"/>
      <c r="I911" s="428">
        <f>I930+I1099</f>
        <v>200846</v>
      </c>
      <c r="J911" s="428"/>
      <c r="K911" s="495"/>
      <c r="L911" s="492"/>
      <c r="M911" s="428">
        <f>M930+M1099</f>
        <v>0</v>
      </c>
      <c r="N911" s="428"/>
      <c r="O911" s="495"/>
      <c r="P911" s="492"/>
      <c r="Q911" s="428" t="e">
        <f>Q930+Q1099</f>
        <v>#DIV/0!</v>
      </c>
      <c r="R911" s="428"/>
      <c r="S911" s="495"/>
      <c r="T911" s="492"/>
      <c r="U911" s="428" t="e">
        <f>U930+U1099</f>
        <v>#DIV/0!</v>
      </c>
      <c r="V911" s="481"/>
      <c r="W911" s="41" t="s">
        <v>14</v>
      </c>
      <c r="AI911" s="409"/>
      <c r="AJ911" s="409"/>
      <c r="AK911" s="409"/>
      <c r="AL911" s="409"/>
      <c r="AM911" s="409"/>
      <c r="AN911" s="409"/>
      <c r="AO911" s="409"/>
      <c r="AP911" s="409"/>
    </row>
    <row r="912" spans="1:45" s="26" customFormat="1">
      <c r="A912" s="25" t="s">
        <v>140</v>
      </c>
      <c r="C912" s="113">
        <f>C932+C1115</f>
        <v>411242303.16002488</v>
      </c>
      <c r="D912" s="24"/>
      <c r="E912" s="28"/>
      <c r="F912" s="29"/>
      <c r="G912" s="20"/>
      <c r="H912" s="28"/>
      <c r="I912" s="29">
        <f>I932+I1115</f>
        <v>29970919</v>
      </c>
      <c r="J912" s="29"/>
      <c r="K912" s="20"/>
      <c r="L912" s="28"/>
      <c r="M912" s="29" t="e">
        <f>M932+M1115</f>
        <v>#DIV/0!</v>
      </c>
      <c r="N912" s="29"/>
      <c r="O912" s="20"/>
      <c r="P912" s="28"/>
      <c r="Q912" s="29" t="e">
        <f>Q932+Q1115</f>
        <v>#DIV/0!</v>
      </c>
      <c r="R912" s="29"/>
      <c r="S912" s="20"/>
      <c r="T912" s="28"/>
      <c r="U912" s="29" t="e">
        <f>U932+U1115</f>
        <v>#DIV/0!</v>
      </c>
      <c r="W912" s="22"/>
      <c r="Z912" s="33"/>
      <c r="AA912" s="33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R912" s="32"/>
    </row>
    <row r="913" spans="1:44">
      <c r="A913" s="452" t="s">
        <v>44</v>
      </c>
      <c r="B913" s="452"/>
      <c r="C913" s="480">
        <f>C932+C1102</f>
        <v>869720303.16002488</v>
      </c>
      <c r="D913" s="510"/>
      <c r="E913" s="452"/>
      <c r="F913" s="428">
        <f>F932+F1102</f>
        <v>56200968</v>
      </c>
      <c r="G913" s="428"/>
      <c r="H913" s="452"/>
      <c r="I913" s="428">
        <f>I932+I1102</f>
        <v>57525422</v>
      </c>
      <c r="J913" s="428"/>
      <c r="K913" s="428"/>
      <c r="L913" s="452"/>
      <c r="M913" s="428" t="e">
        <f>M932+M1102</f>
        <v>#DIV/0!</v>
      </c>
      <c r="N913" s="428"/>
      <c r="O913" s="428"/>
      <c r="P913" s="452"/>
      <c r="Q913" s="428" t="e">
        <f>Q932+Q1102</f>
        <v>#DIV/0!</v>
      </c>
      <c r="R913" s="428"/>
      <c r="S913" s="428"/>
      <c r="T913" s="452"/>
      <c r="U913" s="428" t="e">
        <f>U932+U1102</f>
        <v>#DIV/0!</v>
      </c>
      <c r="AI913" s="409"/>
      <c r="AJ913" s="409"/>
      <c r="AK913" s="409"/>
      <c r="AL913" s="409"/>
      <c r="AM913" s="409"/>
      <c r="AN913" s="409"/>
      <c r="AO913" s="409"/>
      <c r="AP913" s="409"/>
    </row>
    <row r="914" spans="1:44">
      <c r="A914" s="452" t="s">
        <v>18</v>
      </c>
      <c r="B914" s="452"/>
      <c r="C914" s="497">
        <f>C933+C1103</f>
        <v>3474016.6711449809</v>
      </c>
      <c r="D914" s="439"/>
      <c r="E914" s="439"/>
      <c r="F914" s="549">
        <f>F933+F1103</f>
        <v>239959.44409985474</v>
      </c>
      <c r="G914" s="439"/>
      <c r="H914" s="439"/>
      <c r="I914" s="549">
        <f>I933+I1103</f>
        <v>239959.44409985474</v>
      </c>
      <c r="J914" s="438"/>
      <c r="K914" s="439"/>
      <c r="L914" s="439"/>
      <c r="M914" s="549" t="e">
        <f>M933+M1103</f>
        <v>#DIV/0!</v>
      </c>
      <c r="N914" s="438"/>
      <c r="O914" s="439"/>
      <c r="P914" s="439"/>
      <c r="Q914" s="549" t="e">
        <f>Q933+Q1103</f>
        <v>#DIV/0!</v>
      </c>
      <c r="R914" s="438"/>
      <c r="S914" s="439"/>
      <c r="T914" s="439"/>
      <c r="U914" s="549" t="e">
        <f>U933+U1103</f>
        <v>#DIV/0!</v>
      </c>
      <c r="Z914" s="47"/>
      <c r="AA914" s="47"/>
      <c r="AI914" s="409"/>
      <c r="AJ914" s="409"/>
      <c r="AK914" s="409"/>
      <c r="AL914" s="409"/>
      <c r="AM914" s="409"/>
      <c r="AN914" s="409"/>
      <c r="AO914" s="409"/>
      <c r="AP914" s="409"/>
    </row>
    <row r="915" spans="1:44" ht="16.5" thickBot="1">
      <c r="A915" s="452" t="s">
        <v>45</v>
      </c>
      <c r="B915" s="452"/>
      <c r="C915" s="552">
        <f>SUM(C913:C914)</f>
        <v>873194319.83116984</v>
      </c>
      <c r="D915" s="505"/>
      <c r="E915" s="500"/>
      <c r="F915" s="553">
        <f>F913+F914</f>
        <v>56440927.444099858</v>
      </c>
      <c r="G915" s="505"/>
      <c r="H915" s="500"/>
      <c r="I915" s="553">
        <f>I913+I914</f>
        <v>57765381.444099858</v>
      </c>
      <c r="J915" s="438"/>
      <c r="K915" s="505"/>
      <c r="L915" s="500"/>
      <c r="M915" s="553" t="e">
        <f>M913+M914</f>
        <v>#DIV/0!</v>
      </c>
      <c r="N915" s="438"/>
      <c r="O915" s="505"/>
      <c r="P915" s="500"/>
      <c r="Q915" s="553" t="e">
        <f>Q913+Q914</f>
        <v>#DIV/0!</v>
      </c>
      <c r="R915" s="438"/>
      <c r="S915" s="505"/>
      <c r="T915" s="500"/>
      <c r="U915" s="553" t="e">
        <f>U913+U914</f>
        <v>#DIV/0!</v>
      </c>
      <c r="V915" s="444" t="s">
        <v>20</v>
      </c>
      <c r="W915" s="445">
        <f>('[7]Rate Spread targets'!X28+'[7]Rate Spread targets'!X29+'[7]Rate Spread targets'!X30)*1000</f>
        <v>58099015.069449544</v>
      </c>
      <c r="X915" s="39">
        <f>'[7]Rate Spread targets'!V29</f>
        <v>1.6941448609556001E-2</v>
      </c>
      <c r="Y915" s="40"/>
      <c r="AI915" s="409"/>
      <c r="AJ915" s="409"/>
      <c r="AK915" s="409"/>
      <c r="AL915" s="409"/>
      <c r="AM915" s="409"/>
      <c r="AN915" s="409"/>
      <c r="AO915" s="409"/>
      <c r="AP915" s="409"/>
    </row>
    <row r="916" spans="1:44" ht="16.5" thickTop="1">
      <c r="A916" s="452"/>
      <c r="B916" s="452"/>
      <c r="C916" s="459"/>
      <c r="D916" s="495" t="s">
        <v>14</v>
      </c>
      <c r="E916" s="452"/>
      <c r="F916" s="428"/>
      <c r="G916" s="509" t="s">
        <v>14</v>
      </c>
      <c r="H916" s="452"/>
      <c r="I916" s="428" t="s">
        <v>14</v>
      </c>
      <c r="J916" s="428"/>
      <c r="K916" s="509" t="s">
        <v>14</v>
      </c>
      <c r="L916" s="452"/>
      <c r="M916" s="428" t="s">
        <v>14</v>
      </c>
      <c r="N916" s="428"/>
      <c r="O916" s="509" t="s">
        <v>14</v>
      </c>
      <c r="P916" s="452"/>
      <c r="Q916" s="428" t="s">
        <v>14</v>
      </c>
      <c r="R916" s="428"/>
      <c r="S916" s="509" t="s">
        <v>14</v>
      </c>
      <c r="T916" s="452"/>
      <c r="U916" s="428" t="s">
        <v>14</v>
      </c>
      <c r="V916" s="453" t="s">
        <v>21</v>
      </c>
      <c r="W916" s="454">
        <f>W915-I915-I897</f>
        <v>73.719930674065836</v>
      </c>
      <c r="X916" s="175" t="s">
        <v>14</v>
      </c>
      <c r="Y916" s="141"/>
      <c r="AI916" s="409"/>
      <c r="AJ916" s="409"/>
      <c r="AK916" s="409"/>
      <c r="AL916" s="409"/>
      <c r="AM916" s="409"/>
      <c r="AN916" s="409"/>
      <c r="AO916" s="409"/>
      <c r="AP916" s="409"/>
    </row>
    <row r="917" spans="1:44">
      <c r="A917" s="452"/>
      <c r="B917" s="452"/>
      <c r="C917" s="459"/>
      <c r="D917" s="495"/>
      <c r="E917" s="452"/>
      <c r="F917" s="428" t="s">
        <v>14</v>
      </c>
      <c r="G917" s="495"/>
      <c r="H917" s="452"/>
      <c r="I917" s="506"/>
      <c r="J917" s="506"/>
      <c r="K917" s="495"/>
      <c r="L917" s="452"/>
      <c r="M917" s="506"/>
      <c r="N917" s="506"/>
      <c r="O917" s="495"/>
      <c r="P917" s="452"/>
      <c r="Q917" s="506"/>
      <c r="R917" s="506"/>
      <c r="S917" s="495"/>
      <c r="T917" s="452"/>
      <c r="U917" s="506"/>
      <c r="X917" s="410"/>
      <c r="Y917" s="410"/>
      <c r="Z917" s="409"/>
      <c r="AA917" s="409"/>
      <c r="AB917" s="409"/>
      <c r="AC917" s="409"/>
      <c r="AD917" s="409"/>
      <c r="AE917" s="409"/>
      <c r="AF917" s="409"/>
      <c r="AG917" s="409"/>
      <c r="AH917" s="409"/>
      <c r="AI917" s="409"/>
      <c r="AJ917" s="409"/>
      <c r="AK917" s="409"/>
      <c r="AL917" s="409"/>
      <c r="AM917" s="409"/>
      <c r="AN917" s="409"/>
      <c r="AO917" s="409"/>
      <c r="AP917" s="409"/>
    </row>
    <row r="918" spans="1:44">
      <c r="A918" s="458" t="s">
        <v>153</v>
      </c>
      <c r="B918" s="452"/>
      <c r="C918" s="452"/>
      <c r="D918" s="428"/>
      <c r="E918" s="452"/>
      <c r="F918" s="452"/>
      <c r="G918" s="428"/>
      <c r="H918" s="452"/>
      <c r="I918" s="452"/>
      <c r="J918" s="452"/>
      <c r="K918" s="428"/>
      <c r="L918" s="452"/>
      <c r="M918" s="452"/>
      <c r="N918" s="452"/>
      <c r="O918" s="428"/>
      <c r="P918" s="452"/>
      <c r="Q918" s="452"/>
      <c r="R918" s="452"/>
      <c r="S918" s="428"/>
      <c r="T918" s="452"/>
      <c r="U918" s="452"/>
      <c r="V918" s="449"/>
      <c r="W918" s="410"/>
      <c r="X918" s="410"/>
      <c r="Y918" s="410"/>
      <c r="Z918" s="409"/>
      <c r="AA918" s="409"/>
      <c r="AB918" s="409"/>
      <c r="AC918" s="409"/>
      <c r="AD918" s="409"/>
      <c r="AE918" s="409"/>
      <c r="AF918" s="409"/>
      <c r="AG918" s="409"/>
      <c r="AH918" s="409"/>
      <c r="AI918" s="409"/>
      <c r="AJ918" s="409"/>
      <c r="AK918" s="409"/>
      <c r="AL918" s="409"/>
      <c r="AM918" s="409"/>
      <c r="AN918" s="409"/>
      <c r="AO918" s="409"/>
      <c r="AP918" s="409"/>
    </row>
    <row r="919" spans="1:44">
      <c r="A919" s="439" t="s">
        <v>155</v>
      </c>
      <c r="B919" s="452"/>
      <c r="C919" s="452"/>
      <c r="D919" s="428"/>
      <c r="E919" s="452"/>
      <c r="F919" s="452"/>
      <c r="G919" s="428"/>
      <c r="H919" s="452"/>
      <c r="I919" s="452"/>
      <c r="J919" s="452"/>
      <c r="K919" s="428"/>
      <c r="L919" s="452"/>
      <c r="M919" s="452"/>
      <c r="N919" s="452"/>
      <c r="O919" s="428"/>
      <c r="P919" s="452"/>
      <c r="Q919" s="452"/>
      <c r="R919" s="452"/>
      <c r="S919" s="428"/>
      <c r="T919" s="452"/>
      <c r="U919" s="452"/>
      <c r="V919" s="409"/>
      <c r="X919" s="410"/>
      <c r="Y919" s="410"/>
      <c r="Z919" s="409"/>
      <c r="AA919" s="409"/>
      <c r="AB919" s="409"/>
      <c r="AC919" s="409"/>
      <c r="AD919" s="409"/>
      <c r="AE919" s="409"/>
      <c r="AF919" s="409"/>
      <c r="AG919" s="409"/>
      <c r="AH919" s="409"/>
      <c r="AI919" s="409"/>
      <c r="AJ919" s="409"/>
      <c r="AK919" s="409"/>
      <c r="AL919" s="409"/>
      <c r="AM919" s="409"/>
      <c r="AN919" s="409"/>
      <c r="AO919" s="409"/>
      <c r="AP919" s="409"/>
    </row>
    <row r="920" spans="1:44">
      <c r="A920" s="482"/>
      <c r="B920" s="452"/>
      <c r="C920" s="452"/>
      <c r="D920" s="428"/>
      <c r="E920" s="452"/>
      <c r="F920" s="452"/>
      <c r="G920" s="428"/>
      <c r="H920" s="452"/>
      <c r="I920" s="452"/>
      <c r="J920" s="452"/>
      <c r="K920" s="428"/>
      <c r="L920" s="452"/>
      <c r="M920" s="452"/>
      <c r="N920" s="452"/>
      <c r="O920" s="428"/>
      <c r="P920" s="452"/>
      <c r="Q920" s="452"/>
      <c r="R920" s="452"/>
      <c r="S920" s="428"/>
      <c r="T920" s="452"/>
      <c r="U920" s="452"/>
      <c r="V920" s="409"/>
      <c r="W920" s="410"/>
      <c r="X920" s="410"/>
      <c r="Y920" s="410"/>
      <c r="Z920" s="409"/>
      <c r="AA920" s="409"/>
      <c r="AB920" s="409"/>
      <c r="AC920" s="409"/>
      <c r="AD920" s="409"/>
      <c r="AE920" s="409"/>
      <c r="AF920" s="409"/>
      <c r="AG920" s="409"/>
      <c r="AH920" s="409"/>
      <c r="AI920" s="409"/>
      <c r="AJ920" s="409"/>
      <c r="AK920" s="409"/>
      <c r="AL920" s="409"/>
      <c r="AM920" s="409"/>
      <c r="AN920" s="409"/>
      <c r="AO920" s="409"/>
      <c r="AP920" s="409"/>
    </row>
    <row r="921" spans="1:44">
      <c r="A921" s="482" t="s">
        <v>59</v>
      </c>
      <c r="B921" s="452"/>
      <c r="C921" s="480"/>
      <c r="D921" s="428"/>
      <c r="E921" s="452"/>
      <c r="F921" s="452"/>
      <c r="G921" s="428"/>
      <c r="H921" s="452"/>
      <c r="I921" s="452"/>
      <c r="J921" s="452"/>
      <c r="K921" s="428"/>
      <c r="L921" s="452"/>
      <c r="M921" s="452"/>
      <c r="N921" s="452"/>
      <c r="O921" s="428"/>
      <c r="P921" s="452"/>
      <c r="Q921" s="452"/>
      <c r="R921" s="452"/>
      <c r="S921" s="428"/>
      <c r="T921" s="452"/>
      <c r="U921" s="452"/>
      <c r="X921" s="409"/>
      <c r="Y921" s="409"/>
      <c r="Z921" s="417" t="s">
        <v>14</v>
      </c>
      <c r="AH921" s="554"/>
      <c r="AI921" s="409"/>
      <c r="AJ921" s="409"/>
      <c r="AK921" s="409"/>
      <c r="AL921" s="409"/>
      <c r="AM921" s="409"/>
      <c r="AN921" s="409"/>
      <c r="AO921" s="409"/>
      <c r="AP921" s="409"/>
      <c r="AQ921" s="409"/>
      <c r="AR921" s="409"/>
    </row>
    <row r="922" spans="1:44">
      <c r="A922" s="482" t="s">
        <v>149</v>
      </c>
      <c r="B922" s="452"/>
      <c r="C922" s="480">
        <f>C940+C997</f>
        <v>781.84848484848533</v>
      </c>
      <c r="D922" s="555"/>
      <c r="E922" s="492"/>
      <c r="F922" s="492">
        <f>F940+F997</f>
        <v>1107359</v>
      </c>
      <c r="H922" s="492"/>
      <c r="I922" s="492">
        <f>I940+I997</f>
        <v>1131987</v>
      </c>
      <c r="J922" s="428"/>
      <c r="L922" s="492"/>
      <c r="M922" s="492">
        <f>M940+M997</f>
        <v>1107359</v>
      </c>
      <c r="N922" s="428"/>
      <c r="P922" s="492"/>
      <c r="Q922" s="492">
        <f>Q940+Q997</f>
        <v>0</v>
      </c>
      <c r="R922" s="428"/>
      <c r="T922" s="492"/>
      <c r="U922" s="492">
        <f>U940+U997</f>
        <v>0</v>
      </c>
      <c r="W922" s="495">
        <f>G960</f>
        <v>1442</v>
      </c>
      <c r="X922" s="41">
        <f>(W922-D940)/D940</f>
        <v>2.1970233876683204E-2</v>
      </c>
      <c r="Y922" s="41"/>
      <c r="AB922" s="68"/>
      <c r="AC922" s="66"/>
      <c r="AD922" s="68"/>
      <c r="AE922" s="66"/>
      <c r="AF922" s="68"/>
      <c r="AG922" s="68"/>
      <c r="AH922" s="198"/>
      <c r="AI922" s="409"/>
      <c r="AJ922" s="409"/>
      <c r="AK922" s="409"/>
      <c r="AL922" s="409"/>
      <c r="AM922" s="409"/>
      <c r="AN922" s="409"/>
      <c r="AO922" s="409"/>
      <c r="AP922" s="409"/>
      <c r="AQ922" s="409"/>
      <c r="AR922" s="409"/>
    </row>
    <row r="923" spans="1:44">
      <c r="A923" s="482" t="s">
        <v>150</v>
      </c>
      <c r="B923" s="452"/>
      <c r="C923" s="480">
        <f>C941+C998</f>
        <v>0</v>
      </c>
      <c r="D923" s="555"/>
      <c r="E923" s="510"/>
      <c r="F923" s="492">
        <f>F941+F998</f>
        <v>0</v>
      </c>
      <c r="H923" s="510"/>
      <c r="I923" s="492">
        <f>I941+I998</f>
        <v>0</v>
      </c>
      <c r="J923" s="428"/>
      <c r="L923" s="510"/>
      <c r="M923" s="492">
        <f>M941+M998</f>
        <v>0</v>
      </c>
      <c r="N923" s="428"/>
      <c r="P923" s="510"/>
      <c r="Q923" s="492">
        <f>Q941+Q998</f>
        <v>0</v>
      </c>
      <c r="R923" s="428"/>
      <c r="T923" s="510"/>
      <c r="U923" s="492">
        <f>U941+U998</f>
        <v>0</v>
      </c>
      <c r="W923" s="495">
        <f>G961</f>
        <v>1743</v>
      </c>
      <c r="X923" s="41">
        <f>(W923-D941)/D941</f>
        <v>2.3487962419260128E-2</v>
      </c>
      <c r="Y923" s="41"/>
      <c r="AB923" s="68"/>
      <c r="AC923" s="66"/>
      <c r="AD923" s="68"/>
      <c r="AE923" s="66"/>
      <c r="AF923" s="68"/>
      <c r="AG923" s="68"/>
      <c r="AH923" s="198"/>
      <c r="AI923" s="409"/>
      <c r="AJ923" s="409"/>
      <c r="AK923" s="409"/>
      <c r="AL923" s="409"/>
      <c r="AM923" s="409"/>
      <c r="AN923" s="409"/>
      <c r="AO923" s="409"/>
      <c r="AP923" s="409"/>
      <c r="AQ923" s="409"/>
      <c r="AR923" s="409"/>
    </row>
    <row r="924" spans="1:44">
      <c r="A924" s="482" t="s">
        <v>60</v>
      </c>
      <c r="B924" s="452"/>
      <c r="C924" s="480">
        <f t="shared" ref="C924" si="142">C1056+C1075</f>
        <v>781.84848484848544</v>
      </c>
      <c r="D924" s="555"/>
      <c r="E924" s="492"/>
      <c r="F924" s="492">
        <f t="shared" ref="F924" si="143">F1056+F1075</f>
        <v>0</v>
      </c>
      <c r="H924" s="492"/>
      <c r="I924" s="492">
        <f t="shared" ref="I924" si="144">I1056+I1075</f>
        <v>0</v>
      </c>
      <c r="J924" s="428"/>
      <c r="L924" s="492"/>
      <c r="M924" s="492">
        <f t="shared" ref="M924" si="145">M1056+M1075</f>
        <v>0</v>
      </c>
      <c r="N924" s="428"/>
      <c r="P924" s="492"/>
      <c r="Q924" s="492">
        <f t="shared" ref="Q924" si="146">Q1056+Q1075</f>
        <v>0</v>
      </c>
      <c r="R924" s="428"/>
      <c r="T924" s="492"/>
      <c r="U924" s="492">
        <f t="shared" ref="U924" si="147">U1056+U1075</f>
        <v>0</v>
      </c>
      <c r="W924" s="495" t="s">
        <v>14</v>
      </c>
      <c r="X924" s="481"/>
      <c r="Y924" s="481"/>
      <c r="AB924" s="68"/>
      <c r="AC924" s="66"/>
      <c r="AD924" s="68"/>
      <c r="AE924" s="66"/>
      <c r="AF924" s="68"/>
      <c r="AG924" s="68"/>
      <c r="AH924" s="198"/>
      <c r="AI924" s="409"/>
      <c r="AJ924" s="409"/>
      <c r="AK924" s="409"/>
      <c r="AL924" s="409"/>
      <c r="AM924" s="409"/>
      <c r="AN924" s="409"/>
      <c r="AO924" s="409"/>
      <c r="AP924" s="409"/>
      <c r="AQ924" s="409"/>
      <c r="AR924" s="409"/>
    </row>
    <row r="925" spans="1:44">
      <c r="A925" s="482" t="s">
        <v>151</v>
      </c>
      <c r="B925" s="452"/>
      <c r="C925" s="480">
        <f>C943+C1000</f>
        <v>1152406.7586206889</v>
      </c>
      <c r="D925" s="555"/>
      <c r="E925" s="492"/>
      <c r="F925" s="492">
        <f>F943+F1000</f>
        <v>1163685</v>
      </c>
      <c r="H925" s="492"/>
      <c r="I925" s="492">
        <f>I943+I1000</f>
        <v>1193640</v>
      </c>
      <c r="J925" s="428"/>
      <c r="L925" s="492"/>
      <c r="M925" s="492">
        <f>M943+M1000</f>
        <v>1163685</v>
      </c>
      <c r="N925" s="428"/>
      <c r="P925" s="492"/>
      <c r="Q925" s="492">
        <f>Q943+Q1000</f>
        <v>0</v>
      </c>
      <c r="R925" s="428"/>
      <c r="T925" s="492"/>
      <c r="U925" s="492">
        <f>U943+U1000</f>
        <v>0</v>
      </c>
      <c r="W925" s="495">
        <f>G963</f>
        <v>1.1499999999999999</v>
      </c>
      <c r="X925" s="41">
        <f>(W925-D943)/D943</f>
        <v>2.6785714285714107E-2</v>
      </c>
      <c r="Y925" s="41"/>
      <c r="AB925" s="68"/>
      <c r="AC925" s="66"/>
      <c r="AD925" s="68"/>
      <c r="AE925" s="66"/>
      <c r="AF925" s="68"/>
      <c r="AG925" s="68"/>
      <c r="AH925" s="198"/>
      <c r="AI925" s="409"/>
      <c r="AJ925" s="409"/>
      <c r="AK925" s="409"/>
      <c r="AL925" s="409"/>
      <c r="AM925" s="409"/>
      <c r="AN925" s="409"/>
      <c r="AO925" s="409"/>
      <c r="AP925" s="409"/>
      <c r="AQ925" s="409"/>
      <c r="AR925" s="409"/>
    </row>
    <row r="926" spans="1:44">
      <c r="A926" s="482" t="s">
        <v>152</v>
      </c>
      <c r="B926" s="452"/>
      <c r="C926" s="480">
        <f>C944+C1001</f>
        <v>0</v>
      </c>
      <c r="D926" s="555"/>
      <c r="E926" s="492"/>
      <c r="F926" s="492">
        <f>F944+F1001</f>
        <v>0</v>
      </c>
      <c r="H926" s="492"/>
      <c r="I926" s="492">
        <f>I944+I1001</f>
        <v>0</v>
      </c>
      <c r="J926" s="428"/>
      <c r="L926" s="492"/>
      <c r="M926" s="492">
        <f>M944+M1001</f>
        <v>0</v>
      </c>
      <c r="N926" s="428"/>
      <c r="P926" s="492"/>
      <c r="Q926" s="492">
        <f>Q944+Q1001</f>
        <v>0</v>
      </c>
      <c r="R926" s="428"/>
      <c r="T926" s="492"/>
      <c r="U926" s="492">
        <f>U944+U1001</f>
        <v>0</v>
      </c>
      <c r="W926" s="495">
        <f>G964</f>
        <v>1.03</v>
      </c>
      <c r="X926" s="41">
        <f>(W926-D944)/D944</f>
        <v>1.980198019801982E-2</v>
      </c>
      <c r="Y926" s="41"/>
      <c r="AB926" s="68"/>
      <c r="AC926" s="66"/>
      <c r="AD926" s="68"/>
      <c r="AE926" s="66"/>
      <c r="AF926" s="68"/>
      <c r="AG926" s="68"/>
      <c r="AH926" s="198"/>
      <c r="AI926" s="409"/>
      <c r="AJ926" s="409"/>
      <c r="AK926" s="409"/>
      <c r="AL926" s="409"/>
      <c r="AM926" s="409"/>
      <c r="AN926" s="409"/>
      <c r="AO926" s="409"/>
      <c r="AP926" s="409"/>
      <c r="AQ926" s="409"/>
      <c r="AR926" s="409"/>
    </row>
    <row r="927" spans="1:44">
      <c r="A927" s="439" t="s">
        <v>74</v>
      </c>
      <c r="B927" s="452"/>
      <c r="C927" s="480">
        <f>C945+C1002</f>
        <v>939556.34482758609</v>
      </c>
      <c r="D927" s="555"/>
      <c r="E927" s="492"/>
      <c r="F927" s="492">
        <f>F945+F1002</f>
        <v>7454600</v>
      </c>
      <c r="H927" s="492"/>
      <c r="I927" s="492">
        <f>I945+I1002</f>
        <v>7633116</v>
      </c>
      <c r="J927" s="428"/>
      <c r="L927" s="492"/>
      <c r="M927" s="492" t="e">
        <f>M945+M1002</f>
        <v>#DIV/0!</v>
      </c>
      <c r="N927" s="428"/>
      <c r="P927" s="492"/>
      <c r="Q927" s="492" t="e">
        <f>Q945+Q1002</f>
        <v>#DIV/0!</v>
      </c>
      <c r="R927" s="428"/>
      <c r="T927" s="492"/>
      <c r="U927" s="492" t="e">
        <f>U945+U1002</f>
        <v>#DIV/0!</v>
      </c>
      <c r="W927" s="495">
        <f>G965</f>
        <v>8.16</v>
      </c>
      <c r="X927" s="41">
        <f>(W927-D945)/D945</f>
        <v>2.383939774153079E-2</v>
      </c>
      <c r="Y927" s="41"/>
      <c r="AA927" s="410"/>
      <c r="AB927" s="556"/>
      <c r="AC927" s="198"/>
      <c r="AD927" s="556"/>
      <c r="AE927" s="198"/>
      <c r="AF927" s="556"/>
      <c r="AG927" s="410"/>
      <c r="AH927" s="198"/>
      <c r="AI927" s="409"/>
      <c r="AJ927" s="409"/>
      <c r="AK927" s="409"/>
      <c r="AL927" s="409"/>
      <c r="AM927" s="409"/>
      <c r="AN927" s="409"/>
      <c r="AO927" s="409"/>
      <c r="AP927" s="409"/>
    </row>
    <row r="928" spans="1:44">
      <c r="A928" s="482" t="s">
        <v>97</v>
      </c>
      <c r="B928" s="452"/>
      <c r="C928" s="544" t="s">
        <v>14</v>
      </c>
      <c r="D928" s="555"/>
      <c r="E928" s="492"/>
      <c r="F928" s="539" t="s">
        <v>14</v>
      </c>
      <c r="H928" s="492"/>
      <c r="I928" s="539" t="s">
        <v>14</v>
      </c>
      <c r="J928" s="428"/>
      <c r="L928" s="492"/>
      <c r="M928" s="539" t="s">
        <v>14</v>
      </c>
      <c r="N928" s="428"/>
      <c r="P928" s="492"/>
      <c r="Q928" s="539" t="s">
        <v>14</v>
      </c>
      <c r="R928" s="428"/>
      <c r="T928" s="492"/>
      <c r="U928" s="539" t="s">
        <v>14</v>
      </c>
      <c r="W928" s="495" t="s">
        <v>14</v>
      </c>
      <c r="X928" s="481"/>
      <c r="Y928" s="481"/>
      <c r="AA928" s="410"/>
      <c r="AB928" s="409"/>
      <c r="AC928" s="409"/>
      <c r="AD928" s="449"/>
      <c r="AE928" s="409"/>
      <c r="AF928" s="409"/>
      <c r="AG928" s="409"/>
      <c r="AH928" s="409"/>
      <c r="AI928" s="409"/>
      <c r="AJ928" s="409"/>
      <c r="AK928" s="409"/>
      <c r="AL928" s="409"/>
      <c r="AM928" s="409"/>
      <c r="AN928" s="409"/>
      <c r="AO928" s="409"/>
      <c r="AP928" s="409"/>
    </row>
    <row r="929" spans="1:44">
      <c r="A929" s="482" t="s">
        <v>139</v>
      </c>
      <c r="B929" s="452"/>
      <c r="C929" s="480">
        <f>C947+C1004</f>
        <v>411242303.16002488</v>
      </c>
      <c r="D929" s="555"/>
      <c r="E929" s="492"/>
      <c r="F929" s="492">
        <f>F947+F1004</f>
        <v>19456560</v>
      </c>
      <c r="H929" s="492"/>
      <c r="I929" s="492">
        <f>I947+I1004</f>
        <v>19912277</v>
      </c>
      <c r="J929" s="428"/>
      <c r="L929" s="492"/>
      <c r="M929" s="492">
        <f>M947+M1004</f>
        <v>0</v>
      </c>
      <c r="N929" s="428"/>
      <c r="P929" s="492"/>
      <c r="Q929" s="492" t="e">
        <f>Q947+Q1004</f>
        <v>#DIV/0!</v>
      </c>
      <c r="R929" s="428"/>
      <c r="T929" s="492"/>
      <c r="U929" s="492" t="e">
        <f>U947+U1004</f>
        <v>#DIV/0!</v>
      </c>
      <c r="W929" s="551" t="s">
        <v>14</v>
      </c>
      <c r="X929" s="41" t="s">
        <v>14</v>
      </c>
      <c r="Y929" s="41"/>
      <c r="AA929" s="410"/>
      <c r="AB929" s="409"/>
      <c r="AC929" s="409"/>
      <c r="AD929" s="556"/>
      <c r="AE929" s="409"/>
      <c r="AF929" s="409"/>
      <c r="AG929" s="409"/>
      <c r="AH929" s="409"/>
      <c r="AI929" s="409"/>
      <c r="AJ929" s="409"/>
      <c r="AK929" s="409"/>
      <c r="AL929" s="409"/>
      <c r="AM929" s="409"/>
      <c r="AN929" s="409"/>
      <c r="AO929" s="409"/>
      <c r="AP929" s="409"/>
    </row>
    <row r="930" spans="1:44">
      <c r="A930" s="482" t="s">
        <v>65</v>
      </c>
      <c r="B930" s="452"/>
      <c r="C930" s="480">
        <f>C948+C1005</f>
        <v>175542.2727272723</v>
      </c>
      <c r="D930" s="555"/>
      <c r="E930" s="492"/>
      <c r="F930" s="492">
        <f>F948+F1005</f>
        <v>98144</v>
      </c>
      <c r="H930" s="492"/>
      <c r="I930" s="492">
        <f>I948+I1005</f>
        <v>99899</v>
      </c>
      <c r="J930" s="428"/>
      <c r="L930" s="492"/>
      <c r="M930" s="492">
        <f>M948+M1005</f>
        <v>0</v>
      </c>
      <c r="N930" s="428"/>
      <c r="P930" s="492"/>
      <c r="Q930" s="492" t="e">
        <f>Q948+Q1005</f>
        <v>#DIV/0!</v>
      </c>
      <c r="R930" s="428"/>
      <c r="T930" s="492"/>
      <c r="U930" s="492" t="e">
        <f>U948+U1005</f>
        <v>#DIV/0!</v>
      </c>
      <c r="W930" s="495">
        <f>G948</f>
        <v>0.56999999999999995</v>
      </c>
      <c r="X930" s="41">
        <f>(W930-D948)/D948</f>
        <v>1.7857142857142672E-2</v>
      </c>
      <c r="Y930" s="41"/>
      <c r="AA930" s="410"/>
      <c r="AB930" s="409"/>
      <c r="AC930" s="409"/>
      <c r="AD930" s="409"/>
      <c r="AE930" s="409"/>
      <c r="AF930" s="409"/>
      <c r="AG930" s="409"/>
      <c r="AH930" s="409"/>
      <c r="AI930" s="409"/>
      <c r="AJ930" s="409"/>
      <c r="AK930" s="409"/>
      <c r="AL930" s="409"/>
      <c r="AM930" s="409"/>
      <c r="AN930" s="409"/>
      <c r="AO930" s="409"/>
      <c r="AP930" s="409"/>
    </row>
    <row r="931" spans="1:44" s="26" customFormat="1">
      <c r="A931" s="25" t="s">
        <v>140</v>
      </c>
      <c r="C931" s="480">
        <f>C949+C1006</f>
        <v>411242303.16002488</v>
      </c>
      <c r="D931" s="24"/>
      <c r="E931" s="28"/>
      <c r="F931" s="492">
        <f>F949+F1006</f>
        <v>0</v>
      </c>
      <c r="G931" s="20"/>
      <c r="H931" s="28"/>
      <c r="I931" s="492">
        <f>I949+I1006</f>
        <v>0</v>
      </c>
      <c r="J931" s="29"/>
      <c r="K931" s="20"/>
      <c r="L931" s="28"/>
      <c r="M931" s="492">
        <f>M949+M1006</f>
        <v>0</v>
      </c>
      <c r="N931" s="29"/>
      <c r="O931" s="20"/>
      <c r="P931" s="28"/>
      <c r="Q931" s="492">
        <f>Q949+Q1006</f>
        <v>0</v>
      </c>
      <c r="R931" s="29"/>
      <c r="S931" s="20"/>
      <c r="T931" s="28"/>
      <c r="U931" s="492">
        <f>U949+U1006</f>
        <v>0</v>
      </c>
      <c r="W931" s="22"/>
      <c r="Z931" s="33"/>
      <c r="AA931" s="33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R931" s="32"/>
    </row>
    <row r="932" spans="1:44">
      <c r="A932" s="452" t="s">
        <v>44</v>
      </c>
      <c r="B932" s="452"/>
      <c r="C932" s="480">
        <f>C951+C1008</f>
        <v>411242303.16002488</v>
      </c>
      <c r="D932" s="510"/>
      <c r="E932" s="452"/>
      <c r="F932" s="492">
        <f>F951+F1008</f>
        <v>29280348</v>
      </c>
      <c r="G932" s="428"/>
      <c r="H932" s="452"/>
      <c r="I932" s="492">
        <f>I951+I1008</f>
        <v>29970919</v>
      </c>
      <c r="J932" s="428"/>
      <c r="K932" s="428"/>
      <c r="L932" s="452"/>
      <c r="M932" s="492" t="e">
        <f>M951+M1008</f>
        <v>#DIV/0!</v>
      </c>
      <c r="N932" s="428"/>
      <c r="O932" s="428"/>
      <c r="P932" s="452"/>
      <c r="Q932" s="492" t="e">
        <f>Q951+Q1008</f>
        <v>#DIV/0!</v>
      </c>
      <c r="R932" s="428"/>
      <c r="S932" s="428"/>
      <c r="T932" s="452"/>
      <c r="U932" s="492" t="e">
        <f>U951+U1008</f>
        <v>#DIV/0!</v>
      </c>
      <c r="V932" s="409"/>
      <c r="X932" s="410"/>
      <c r="Y932" s="410"/>
      <c r="Z932" s="409"/>
      <c r="AA932" s="409"/>
      <c r="AB932" s="409"/>
      <c r="AC932" s="409"/>
      <c r="AD932" s="409"/>
      <c r="AE932" s="409"/>
      <c r="AF932" s="409"/>
      <c r="AG932" s="409"/>
      <c r="AH932" s="409"/>
      <c r="AI932" s="409"/>
      <c r="AJ932" s="409"/>
      <c r="AK932" s="409"/>
      <c r="AL932" s="409"/>
      <c r="AM932" s="409"/>
      <c r="AN932" s="409"/>
      <c r="AO932" s="409"/>
      <c r="AP932" s="409"/>
    </row>
    <row r="933" spans="1:44">
      <c r="A933" s="452" t="s">
        <v>18</v>
      </c>
      <c r="B933" s="452"/>
      <c r="C933" s="471">
        <f>C952+C1009</f>
        <v>2048514.8230398428</v>
      </c>
      <c r="D933" s="439"/>
      <c r="E933" s="439"/>
      <c r="F933" s="549">
        <f>F952+F1009</f>
        <v>156326.57925890732</v>
      </c>
      <c r="G933" s="439"/>
      <c r="H933" s="439"/>
      <c r="I933" s="549">
        <f>I952+I1009</f>
        <v>156326.57925890732</v>
      </c>
      <c r="J933" s="438"/>
      <c r="K933" s="439"/>
      <c r="L933" s="439"/>
      <c r="M933" s="549" t="e">
        <f>M952+M1009</f>
        <v>#DIV/0!</v>
      </c>
      <c r="N933" s="438"/>
      <c r="O933" s="439"/>
      <c r="P933" s="439"/>
      <c r="Q933" s="549" t="e">
        <f>Q952+Q1009</f>
        <v>#DIV/0!</v>
      </c>
      <c r="R933" s="438"/>
      <c r="S933" s="439"/>
      <c r="T933" s="439"/>
      <c r="U933" s="549" t="e">
        <f>U952+U1009</f>
        <v>#DIV/0!</v>
      </c>
      <c r="V933" s="49"/>
      <c r="W933" s="48"/>
      <c r="X933" s="410"/>
      <c r="Y933" s="410"/>
      <c r="Z933" s="409"/>
      <c r="AA933" s="409"/>
      <c r="AB933" s="409"/>
      <c r="AC933" s="409"/>
      <c r="AD933" s="409"/>
      <c r="AE933" s="409"/>
      <c r="AF933" s="409"/>
      <c r="AG933" s="409"/>
      <c r="AH933" s="409"/>
      <c r="AI933" s="409"/>
      <c r="AJ933" s="409"/>
      <c r="AK933" s="409"/>
      <c r="AL933" s="409"/>
      <c r="AM933" s="409"/>
      <c r="AN933" s="409"/>
      <c r="AO933" s="409"/>
      <c r="AP933" s="409"/>
    </row>
    <row r="934" spans="1:44" ht="16.5" thickBot="1">
      <c r="A934" s="452" t="s">
        <v>45</v>
      </c>
      <c r="B934" s="452"/>
      <c r="C934" s="557">
        <f>C953+C1010</f>
        <v>413290817.98306477</v>
      </c>
      <c r="D934" s="505"/>
      <c r="E934" s="500"/>
      <c r="F934" s="558">
        <f>F953+F1010</f>
        <v>29436674.579258908</v>
      </c>
      <c r="G934" s="505"/>
      <c r="H934" s="500"/>
      <c r="I934" s="558">
        <f>I953+I1010</f>
        <v>30127245.579258908</v>
      </c>
      <c r="J934" s="438"/>
      <c r="K934" s="505"/>
      <c r="L934" s="500"/>
      <c r="M934" s="558" t="e">
        <f>M953+M1010</f>
        <v>#DIV/0!</v>
      </c>
      <c r="N934" s="438"/>
      <c r="O934" s="505"/>
      <c r="P934" s="500"/>
      <c r="Q934" s="558" t="e">
        <f>Q953+Q1010</f>
        <v>#DIV/0!</v>
      </c>
      <c r="R934" s="438"/>
      <c r="S934" s="505"/>
      <c r="T934" s="500"/>
      <c r="U934" s="558" t="e">
        <f>U953+U1010</f>
        <v>#DIV/0!</v>
      </c>
      <c r="V934" s="444" t="s">
        <v>20</v>
      </c>
      <c r="W934" s="445">
        <f>('[7]Rate Spread targets'!X29+'[7]Rate Spread targets'!X28)*1000</f>
        <v>30460876.496378485</v>
      </c>
      <c r="X934" s="446">
        <f>(I934-F934)/F934</f>
        <v>2.3459545273723841E-2</v>
      </c>
      <c r="Y934" s="40"/>
      <c r="Z934" s="465" t="s">
        <v>14</v>
      </c>
      <c r="AA934" s="477" t="s">
        <v>14</v>
      </c>
      <c r="AB934" s="409"/>
      <c r="AC934" s="409"/>
      <c r="AD934" s="409"/>
      <c r="AE934" s="409"/>
      <c r="AF934" s="409"/>
      <c r="AG934" s="409"/>
      <c r="AH934" s="409"/>
      <c r="AI934" s="409"/>
      <c r="AJ934" s="409"/>
      <c r="AK934" s="409"/>
      <c r="AL934" s="409"/>
      <c r="AM934" s="409"/>
      <c r="AN934" s="409"/>
      <c r="AO934" s="409"/>
      <c r="AP934" s="409"/>
    </row>
    <row r="935" spans="1:44" ht="16.5" thickTop="1">
      <c r="A935" s="452"/>
      <c r="B935" s="452"/>
      <c r="C935" s="447"/>
      <c r="D935" s="508"/>
      <c r="E935" s="503"/>
      <c r="F935" s="438"/>
      <c r="G935" s="508"/>
      <c r="H935" s="503"/>
      <c r="I935" s="438"/>
      <c r="J935" s="438"/>
      <c r="K935" s="508"/>
      <c r="L935" s="503"/>
      <c r="M935" s="438"/>
      <c r="N935" s="438"/>
      <c r="O935" s="508"/>
      <c r="P935" s="503"/>
      <c r="Q935" s="438"/>
      <c r="R935" s="438"/>
      <c r="S935" s="508"/>
      <c r="T935" s="503"/>
      <c r="U935" s="438" t="s">
        <v>14</v>
      </c>
      <c r="V935" s="199" t="s">
        <v>21</v>
      </c>
      <c r="W935" s="454">
        <f>W934-I897-I953-I1010</f>
        <v>71.011700566858053</v>
      </c>
      <c r="X935" s="559"/>
      <c r="Y935" s="410"/>
      <c r="Z935" s="409"/>
      <c r="AA935" s="409"/>
      <c r="AB935" s="409"/>
      <c r="AC935" s="409"/>
      <c r="AD935" s="409"/>
      <c r="AE935" s="409"/>
      <c r="AF935" s="409"/>
      <c r="AG935" s="409"/>
      <c r="AH935" s="409"/>
      <c r="AI935" s="409"/>
      <c r="AJ935" s="409"/>
      <c r="AK935" s="409"/>
      <c r="AL935" s="409"/>
      <c r="AM935" s="409"/>
      <c r="AN935" s="409"/>
      <c r="AO935" s="409"/>
      <c r="AP935" s="409"/>
    </row>
    <row r="936" spans="1:44">
      <c r="A936" s="458" t="s">
        <v>153</v>
      </c>
      <c r="B936" s="452"/>
      <c r="C936" s="452"/>
      <c r="D936" s="428"/>
      <c r="E936" s="452"/>
      <c r="F936" s="452"/>
      <c r="G936" s="428"/>
      <c r="H936" s="452"/>
      <c r="K936" s="428"/>
      <c r="L936" s="452"/>
      <c r="O936" s="428"/>
      <c r="P936" s="452"/>
      <c r="S936" s="428"/>
      <c r="T936" s="452"/>
      <c r="X936" s="410"/>
      <c r="Y936" s="410"/>
      <c r="Z936" s="409"/>
      <c r="AA936" s="409"/>
      <c r="AB936" s="409"/>
      <c r="AC936" s="409"/>
      <c r="AD936" s="409"/>
      <c r="AE936" s="409"/>
      <c r="AF936" s="409"/>
      <c r="AG936" s="409"/>
      <c r="AH936" s="409"/>
      <c r="AI936" s="409"/>
      <c r="AJ936" s="409"/>
      <c r="AK936" s="409"/>
      <c r="AL936" s="409"/>
      <c r="AM936" s="409"/>
      <c r="AN936" s="409"/>
      <c r="AO936" s="409"/>
      <c r="AP936" s="409"/>
    </row>
    <row r="937" spans="1:44">
      <c r="A937" s="439" t="s">
        <v>157</v>
      </c>
      <c r="B937" s="452"/>
      <c r="C937" s="452"/>
      <c r="D937" s="428"/>
      <c r="E937" s="452"/>
      <c r="F937" s="452"/>
      <c r="G937" s="428"/>
      <c r="H937" s="452"/>
      <c r="I937" s="452"/>
      <c r="J937" s="452"/>
      <c r="K937" s="428"/>
      <c r="L937" s="452"/>
      <c r="M937" s="452"/>
      <c r="N937" s="452"/>
      <c r="O937" s="428"/>
      <c r="P937" s="452"/>
      <c r="Q937" s="452"/>
      <c r="R937" s="452"/>
      <c r="S937" s="428"/>
      <c r="T937" s="452"/>
      <c r="U937" s="452"/>
      <c r="V937" s="428">
        <f>I897+I953+I1010</f>
        <v>30460805.484677918</v>
      </c>
      <c r="W937" s="504" t="s">
        <v>156</v>
      </c>
      <c r="X937" s="201">
        <f>(V937-(F934+F897))/(F934+F897)</f>
        <v>2.3462887855322873E-2</v>
      </c>
      <c r="Y937" s="410"/>
      <c r="Z937" s="409"/>
      <c r="AA937" s="409"/>
      <c r="AB937" s="409"/>
      <c r="AC937" s="409"/>
      <c r="AD937" s="409"/>
      <c r="AE937" s="409"/>
      <c r="AF937" s="409"/>
      <c r="AG937" s="409"/>
      <c r="AH937" s="409"/>
      <c r="AI937" s="409"/>
      <c r="AJ937" s="409"/>
      <c r="AK937" s="409"/>
      <c r="AL937" s="409"/>
      <c r="AM937" s="409"/>
      <c r="AN937" s="409"/>
      <c r="AO937" s="409"/>
      <c r="AP937" s="409"/>
    </row>
    <row r="938" spans="1:44">
      <c r="A938" s="482"/>
      <c r="B938" s="452"/>
      <c r="C938" s="452"/>
      <c r="D938" s="428"/>
      <c r="E938" s="452"/>
      <c r="F938" s="452"/>
      <c r="G938" s="428"/>
      <c r="H938" s="452"/>
      <c r="I938" s="452"/>
      <c r="J938" s="452"/>
      <c r="K938" s="428"/>
      <c r="L938" s="452"/>
      <c r="M938" s="452"/>
      <c r="N938" s="452"/>
      <c r="O938" s="428"/>
      <c r="P938" s="452"/>
      <c r="Q938" s="452"/>
      <c r="R938" s="452"/>
      <c r="S938" s="428"/>
      <c r="T938" s="452"/>
      <c r="U938" s="452"/>
      <c r="V938" s="409"/>
      <c r="W938" s="410"/>
      <c r="X938" s="410"/>
      <c r="Y938" s="410"/>
      <c r="Z938" s="409"/>
      <c r="AA938" s="409"/>
      <c r="AB938" s="409"/>
      <c r="AC938" s="409"/>
      <c r="AD938" s="409"/>
      <c r="AE938" s="409"/>
      <c r="AF938" s="409"/>
      <c r="AG938" s="409"/>
      <c r="AH938" s="409"/>
      <c r="AI938" s="409"/>
      <c r="AJ938" s="409"/>
      <c r="AK938" s="409"/>
      <c r="AL938" s="409"/>
      <c r="AM938" s="409"/>
      <c r="AN938" s="409"/>
      <c r="AO938" s="409"/>
      <c r="AP938" s="409"/>
    </row>
    <row r="939" spans="1:44">
      <c r="A939" s="482" t="s">
        <v>59</v>
      </c>
      <c r="B939" s="452"/>
      <c r="C939" s="480"/>
      <c r="D939" s="428"/>
      <c r="E939" s="452"/>
      <c r="F939" s="452"/>
      <c r="G939" s="428"/>
      <c r="H939" s="452"/>
      <c r="I939" s="452"/>
      <c r="J939" s="452"/>
      <c r="K939" s="428"/>
      <c r="L939" s="452"/>
      <c r="M939" s="452"/>
      <c r="N939" s="452"/>
      <c r="O939" s="428"/>
      <c r="P939" s="452"/>
      <c r="Q939" s="452"/>
      <c r="R939" s="452"/>
      <c r="S939" s="428"/>
      <c r="T939" s="452"/>
      <c r="U939" s="452"/>
      <c r="V939" s="409"/>
      <c r="W939" s="410"/>
      <c r="X939" s="410"/>
      <c r="Y939" s="410"/>
      <c r="Z939" s="409"/>
      <c r="AA939" s="409"/>
      <c r="AB939" s="409"/>
      <c r="AC939" s="409"/>
      <c r="AD939" s="409"/>
      <c r="AE939" s="409"/>
      <c r="AF939" s="409"/>
      <c r="AG939" s="409"/>
      <c r="AH939" s="409"/>
      <c r="AI939" s="409"/>
      <c r="AJ939" s="409"/>
      <c r="AK939" s="409"/>
      <c r="AL939" s="409"/>
      <c r="AM939" s="409"/>
      <c r="AN939" s="409"/>
      <c r="AO939" s="409"/>
      <c r="AP939" s="409"/>
    </row>
    <row r="940" spans="1:44">
      <c r="A940" s="482" t="s">
        <v>149</v>
      </c>
      <c r="B940" s="452"/>
      <c r="C940" s="480">
        <f t="shared" ref="C940:C945" si="148">C960+C978</f>
        <v>651.51515151515196</v>
      </c>
      <c r="D940" s="495">
        <f>'[7]Rate Design Work eff 9-15-17'!D941</f>
        <v>1411</v>
      </c>
      <c r="E940" s="492"/>
      <c r="F940" s="428">
        <f>ROUND(D940*C940,0)</f>
        <v>919288</v>
      </c>
      <c r="G940" s="495">
        <f>'[7]Rate Design Work eff 9-15-17'!G941</f>
        <v>1442</v>
      </c>
      <c r="H940" s="492"/>
      <c r="I940" s="428">
        <f>ROUND(G940*$C940,0)</f>
        <v>939485</v>
      </c>
      <c r="J940" s="428"/>
      <c r="K940" s="495">
        <f>'[7]Rate Design Work eff 10-14-16'!K941</f>
        <v>1411</v>
      </c>
      <c r="L940" s="492"/>
      <c r="M940" s="428">
        <f>'[7]Rate Design Work eff 10-14-16'!M941</f>
        <v>919288</v>
      </c>
      <c r="N940" s="428"/>
      <c r="O940" s="495" t="str">
        <f>'[7]Rate Design Work eff 10-14-16'!O941</f>
        <v xml:space="preserve"> </v>
      </c>
      <c r="P940" s="492"/>
      <c r="Q940" s="428">
        <f>'[7]Rate Design Work eff 10-14-16'!Q941</f>
        <v>0</v>
      </c>
      <c r="R940" s="428"/>
      <c r="S940" s="495" t="str">
        <f>'[7]Rate Design Work eff 10-14-16'!S941</f>
        <v xml:space="preserve"> </v>
      </c>
      <c r="T940" s="492"/>
      <c r="U940" s="428">
        <f>'[7]Rate Design Work eff 10-14-16'!U941</f>
        <v>0</v>
      </c>
      <c r="V940" s="560" t="s">
        <v>14</v>
      </c>
      <c r="X940" s="201">
        <f>(G940-D940)/D940</f>
        <v>2.1970233876683204E-2</v>
      </c>
      <c r="Y940" s="40"/>
      <c r="Z940" s="409"/>
      <c r="AA940" s="409"/>
      <c r="AB940" s="409"/>
      <c r="AC940" s="409"/>
      <c r="AD940" s="409"/>
      <c r="AE940" s="409"/>
      <c r="AF940" s="409"/>
      <c r="AG940" s="409"/>
      <c r="AH940" s="409"/>
      <c r="AI940" s="409"/>
      <c r="AJ940" s="409"/>
      <c r="AK940" s="409"/>
      <c r="AL940" s="409"/>
      <c r="AM940" s="409"/>
      <c r="AN940" s="409"/>
      <c r="AO940" s="409"/>
      <c r="AP940" s="409"/>
    </row>
    <row r="941" spans="1:44">
      <c r="A941" s="482" t="s">
        <v>150</v>
      </c>
      <c r="B941" s="452"/>
      <c r="C941" s="480">
        <f t="shared" si="148"/>
        <v>0</v>
      </c>
      <c r="D941" s="495">
        <f>'[7]Rate Design Work eff 9-15-17'!D942</f>
        <v>1703</v>
      </c>
      <c r="E941" s="510"/>
      <c r="F941" s="428">
        <f>ROUND(D941*C941,0)</f>
        <v>0</v>
      </c>
      <c r="G941" s="495">
        <f>'[7]Rate Design Work eff 9-15-17'!G942</f>
        <v>1743</v>
      </c>
      <c r="H941" s="510"/>
      <c r="I941" s="428">
        <f>ROUND(G941*$C941,0)</f>
        <v>0</v>
      </c>
      <c r="J941" s="428"/>
      <c r="K941" s="495">
        <f>'[7]Rate Design Work eff 10-14-16'!K942</f>
        <v>1703</v>
      </c>
      <c r="L941" s="510"/>
      <c r="M941" s="428">
        <f>'[7]Rate Design Work eff 10-14-16'!M942</f>
        <v>0</v>
      </c>
      <c r="N941" s="428"/>
      <c r="O941" s="495" t="str">
        <f>'[7]Rate Design Work eff 10-14-16'!O942</f>
        <v xml:space="preserve"> </v>
      </c>
      <c r="P941" s="510"/>
      <c r="Q941" s="428">
        <f>'[7]Rate Design Work eff 10-14-16'!Q942</f>
        <v>0</v>
      </c>
      <c r="R941" s="428"/>
      <c r="S941" s="495" t="str">
        <f>'[7]Rate Design Work eff 10-14-16'!S942</f>
        <v xml:space="preserve"> </v>
      </c>
      <c r="T941" s="510"/>
      <c r="U941" s="428">
        <f>'[7]Rate Design Work eff 10-14-16'!U942</f>
        <v>0</v>
      </c>
      <c r="V941" s="409"/>
      <c r="X941" s="201">
        <f>(G941-D941)/D941</f>
        <v>2.3487962419260128E-2</v>
      </c>
      <c r="Y941" s="40"/>
      <c r="Z941" s="409"/>
      <c r="AA941" s="409"/>
      <c r="AB941" s="409"/>
      <c r="AC941" s="409"/>
      <c r="AD941" s="409"/>
      <c r="AE941" s="409"/>
      <c r="AF941" s="409"/>
      <c r="AG941" s="409"/>
      <c r="AH941" s="409"/>
      <c r="AI941" s="409"/>
      <c r="AJ941" s="409"/>
      <c r="AK941" s="409"/>
      <c r="AL941" s="409"/>
      <c r="AM941" s="409"/>
      <c r="AN941" s="409"/>
      <c r="AO941" s="409"/>
      <c r="AP941" s="409"/>
    </row>
    <row r="942" spans="1:44">
      <c r="A942" s="482" t="s">
        <v>60</v>
      </c>
      <c r="B942" s="452"/>
      <c r="C942" s="480">
        <f t="shared" si="148"/>
        <v>651.51515151515196</v>
      </c>
      <c r="D942" s="495"/>
      <c r="E942" s="492"/>
      <c r="F942" s="428" t="s">
        <v>14</v>
      </c>
      <c r="G942" s="495" t="s">
        <v>14</v>
      </c>
      <c r="H942" s="492"/>
      <c r="I942" s="428" t="s">
        <v>14</v>
      </c>
      <c r="J942" s="428"/>
      <c r="K942" s="495" t="s">
        <v>14</v>
      </c>
      <c r="L942" s="492"/>
      <c r="M942" s="428" t="s">
        <v>14</v>
      </c>
      <c r="N942" s="428"/>
      <c r="O942" s="495" t="s">
        <v>14</v>
      </c>
      <c r="P942" s="492"/>
      <c r="Q942" s="428" t="s">
        <v>14</v>
      </c>
      <c r="R942" s="428"/>
      <c r="S942" s="495" t="s">
        <v>14</v>
      </c>
      <c r="T942" s="492"/>
      <c r="U942" s="428" t="s">
        <v>14</v>
      </c>
      <c r="V942" s="409"/>
      <c r="X942" s="561"/>
      <c r="Y942" s="410"/>
      <c r="Z942" s="409"/>
      <c r="AA942" s="409"/>
      <c r="AB942" s="409"/>
      <c r="AC942" s="409"/>
      <c r="AD942" s="409"/>
      <c r="AE942" s="409"/>
      <c r="AF942" s="409"/>
      <c r="AG942" s="409"/>
      <c r="AH942" s="409"/>
      <c r="AI942" s="409"/>
      <c r="AJ942" s="409"/>
      <c r="AK942" s="409"/>
      <c r="AL942" s="409"/>
      <c r="AM942" s="409"/>
      <c r="AN942" s="409"/>
      <c r="AO942" s="409"/>
      <c r="AP942" s="409"/>
    </row>
    <row r="943" spans="1:44">
      <c r="A943" s="482" t="s">
        <v>151</v>
      </c>
      <c r="B943" s="452"/>
      <c r="C943" s="480">
        <f t="shared" si="148"/>
        <v>921479.793103448</v>
      </c>
      <c r="D943" s="495">
        <f>'[7]Rate Design Work eff 9-15-17'!D944</f>
        <v>1.1200000000000001</v>
      </c>
      <c r="E943" s="492"/>
      <c r="F943" s="428">
        <f>ROUND(D943*C943,0)</f>
        <v>1032057</v>
      </c>
      <c r="G943" s="495">
        <f>'[7]Rate Design Work eff 9-15-17'!G944</f>
        <v>1.1499999999999999</v>
      </c>
      <c r="H943" s="492"/>
      <c r="I943" s="428">
        <f>ROUND(G943*$C943,0)</f>
        <v>1059702</v>
      </c>
      <c r="J943" s="428"/>
      <c r="K943" s="495">
        <f>'[7]Rate Design Work eff 10-14-16'!K944</f>
        <v>1.1200000000000001</v>
      </c>
      <c r="L943" s="492"/>
      <c r="M943" s="428">
        <f>'[7]Rate Design Work eff 10-14-16'!M944</f>
        <v>1032057</v>
      </c>
      <c r="N943" s="428"/>
      <c r="O943" s="495" t="str">
        <f>'[7]Rate Design Work eff 10-14-16'!O944</f>
        <v xml:space="preserve"> </v>
      </c>
      <c r="P943" s="492"/>
      <c r="Q943" s="428">
        <f>'[7]Rate Design Work eff 10-14-16'!Q944</f>
        <v>0</v>
      </c>
      <c r="R943" s="428"/>
      <c r="S943" s="495" t="str">
        <f>'[7]Rate Design Work eff 10-14-16'!S944</f>
        <v xml:space="preserve"> </v>
      </c>
      <c r="T943" s="492"/>
      <c r="U943" s="428">
        <f>'[7]Rate Design Work eff 10-14-16'!U944</f>
        <v>0</v>
      </c>
      <c r="V943" s="409"/>
      <c r="X943" s="201">
        <f>(G943-D943)/D943</f>
        <v>2.6785714285714107E-2</v>
      </c>
      <c r="Y943" s="40"/>
      <c r="Z943" s="409"/>
      <c r="AA943" s="409"/>
      <c r="AB943" s="409"/>
      <c r="AC943" s="409"/>
      <c r="AD943" s="409"/>
      <c r="AE943" s="409"/>
      <c r="AF943" s="409"/>
      <c r="AG943" s="409"/>
      <c r="AH943" s="409"/>
      <c r="AI943" s="409"/>
      <c r="AJ943" s="409"/>
      <c r="AK943" s="409"/>
      <c r="AL943" s="409"/>
      <c r="AM943" s="409"/>
      <c r="AN943" s="409"/>
      <c r="AO943" s="409"/>
      <c r="AP943" s="409"/>
    </row>
    <row r="944" spans="1:44">
      <c r="A944" s="482" t="s">
        <v>152</v>
      </c>
      <c r="B944" s="452"/>
      <c r="C944" s="480">
        <f t="shared" si="148"/>
        <v>0</v>
      </c>
      <c r="D944" s="495">
        <f>'[7]Rate Design Work eff 9-15-17'!D945</f>
        <v>1.01</v>
      </c>
      <c r="E944" s="492"/>
      <c r="F944" s="428">
        <f>ROUND(D944*C944,0)</f>
        <v>0</v>
      </c>
      <c r="G944" s="495">
        <f>'[7]Rate Design Work eff 9-15-17'!G945</f>
        <v>1.03</v>
      </c>
      <c r="H944" s="492"/>
      <c r="I944" s="428">
        <f>ROUND(G944*$C944,0)</f>
        <v>0</v>
      </c>
      <c r="J944" s="428"/>
      <c r="K944" s="495">
        <f>'[7]Rate Design Work eff 10-14-16'!K945</f>
        <v>1.01</v>
      </c>
      <c r="L944" s="492"/>
      <c r="M944" s="428">
        <f>'[7]Rate Design Work eff 10-14-16'!M945</f>
        <v>0</v>
      </c>
      <c r="N944" s="428"/>
      <c r="O944" s="495" t="str">
        <f>'[7]Rate Design Work eff 10-14-16'!O945</f>
        <v xml:space="preserve"> </v>
      </c>
      <c r="P944" s="492"/>
      <c r="Q944" s="428">
        <f>'[7]Rate Design Work eff 10-14-16'!Q945</f>
        <v>0</v>
      </c>
      <c r="R944" s="428"/>
      <c r="S944" s="495" t="str">
        <f>'[7]Rate Design Work eff 10-14-16'!S945</f>
        <v xml:space="preserve"> </v>
      </c>
      <c r="T944" s="492"/>
      <c r="U944" s="428">
        <f>'[7]Rate Design Work eff 10-14-16'!U945</f>
        <v>0</v>
      </c>
      <c r="V944" s="409"/>
      <c r="X944" s="201">
        <f>(G944-D944)/D944</f>
        <v>1.980198019801982E-2</v>
      </c>
      <c r="Y944" s="40"/>
      <c r="Z944" s="409"/>
      <c r="AA944" s="409"/>
      <c r="AB944" s="409"/>
      <c r="AC944" s="409"/>
      <c r="AD944" s="409"/>
      <c r="AE944" s="409"/>
      <c r="AF944" s="409"/>
      <c r="AG944" s="409"/>
      <c r="AH944" s="409"/>
      <c r="AI944" s="409"/>
      <c r="AJ944" s="409"/>
      <c r="AK944" s="409"/>
      <c r="AL944" s="409"/>
      <c r="AM944" s="409"/>
      <c r="AN944" s="409"/>
      <c r="AO944" s="409"/>
      <c r="AP944" s="409"/>
    </row>
    <row r="945" spans="1:44">
      <c r="A945" s="439" t="s">
        <v>74</v>
      </c>
      <c r="B945" s="452"/>
      <c r="C945" s="480">
        <f t="shared" si="148"/>
        <v>752533.72413793101</v>
      </c>
      <c r="D945" s="495">
        <f>'[7]Rate Design Work eff 9-15-17'!D946</f>
        <v>7.97</v>
      </c>
      <c r="E945" s="492"/>
      <c r="F945" s="428">
        <f>ROUND(D945*C945,0)</f>
        <v>5997694</v>
      </c>
      <c r="G945" s="495">
        <f>'[7]Rate Design Work eff 9-15-17'!G946</f>
        <v>8.16</v>
      </c>
      <c r="H945" s="492"/>
      <c r="I945" s="428">
        <f>ROUND(G945*$C945,0)</f>
        <v>6140675</v>
      </c>
      <c r="J945" s="428"/>
      <c r="K945" s="495" t="e">
        <f>'[7]Rate Design Work eff 10-14-16'!K946</f>
        <v>#DIV/0!</v>
      </c>
      <c r="L945" s="492"/>
      <c r="M945" s="428" t="e">
        <f>'[7]Rate Design Work eff 10-14-16'!M946</f>
        <v>#DIV/0!</v>
      </c>
      <c r="N945" s="428"/>
      <c r="O945" s="495" t="e">
        <f>'[7]Rate Design Work eff 10-14-16'!O946</f>
        <v>#DIV/0!</v>
      </c>
      <c r="P945" s="492"/>
      <c r="Q945" s="428" t="e">
        <f>'[7]Rate Design Work eff 10-14-16'!Q946</f>
        <v>#DIV/0!</v>
      </c>
      <c r="R945" s="428"/>
      <c r="S945" s="495" t="e">
        <f>'[7]Rate Design Work eff 10-14-16'!S946</f>
        <v>#DIV/0!</v>
      </c>
      <c r="T945" s="492"/>
      <c r="U945" s="428" t="e">
        <f>'[7]Rate Design Work eff 10-14-16'!U946</f>
        <v>#DIV/0!</v>
      </c>
      <c r="V945" s="409"/>
      <c r="X945" s="201">
        <f>(G945-D945)/D945</f>
        <v>2.383939774153079E-2</v>
      </c>
      <c r="Y945" s="40"/>
      <c r="Z945" s="409"/>
      <c r="AA945" s="409"/>
      <c r="AB945" s="409"/>
      <c r="AC945" s="409"/>
      <c r="AD945" s="409"/>
      <c r="AE945" s="409"/>
      <c r="AF945" s="409"/>
      <c r="AG945" s="409"/>
      <c r="AH945" s="409"/>
      <c r="AI945" s="409"/>
      <c r="AJ945" s="409"/>
      <c r="AK945" s="409"/>
      <c r="AL945" s="409"/>
      <c r="AM945" s="409"/>
      <c r="AN945" s="409"/>
      <c r="AO945" s="409"/>
      <c r="AP945" s="409"/>
    </row>
    <row r="946" spans="1:44">
      <c r="A946" s="482" t="s">
        <v>97</v>
      </c>
      <c r="B946" s="452"/>
      <c r="C946" s="480"/>
      <c r="D946" s="495"/>
      <c r="E946" s="492"/>
      <c r="F946" s="428"/>
      <c r="G946" s="495" t="s">
        <v>14</v>
      </c>
      <c r="H946" s="492"/>
      <c r="I946" s="428"/>
      <c r="J946" s="428"/>
      <c r="K946" s="495" t="s">
        <v>14</v>
      </c>
      <c r="L946" s="492"/>
      <c r="M946" s="428"/>
      <c r="N946" s="428"/>
      <c r="O946" s="495" t="s">
        <v>14</v>
      </c>
      <c r="P946" s="492"/>
      <c r="Q946" s="428"/>
      <c r="R946" s="428"/>
      <c r="S946" s="495" t="s">
        <v>14</v>
      </c>
      <c r="T946" s="492"/>
      <c r="U946" s="428"/>
      <c r="V946" s="409"/>
      <c r="X946" s="561"/>
      <c r="Y946" s="410"/>
      <c r="Z946" s="409"/>
      <c r="AA946" s="409"/>
      <c r="AB946" s="409"/>
      <c r="AC946" s="409"/>
      <c r="AD946" s="409"/>
      <c r="AE946" s="409"/>
      <c r="AF946" s="409"/>
      <c r="AG946" s="409"/>
      <c r="AH946" s="409"/>
      <c r="AI946" s="409"/>
      <c r="AJ946" s="409"/>
      <c r="AK946" s="409"/>
      <c r="AL946" s="409"/>
      <c r="AM946" s="409"/>
      <c r="AN946" s="409"/>
      <c r="AO946" s="409"/>
      <c r="AP946" s="409"/>
    </row>
    <row r="947" spans="1:44">
      <c r="A947" s="482" t="s">
        <v>139</v>
      </c>
      <c r="B947" s="452"/>
      <c r="C947" s="480">
        <f>C967+C985</f>
        <v>334945415.26665139</v>
      </c>
      <c r="D947" s="551">
        <f>'[7]Rate Design Work eff 9-15-17'!D948</f>
        <v>4.7409999999999997</v>
      </c>
      <c r="E947" s="492" t="s">
        <v>15</v>
      </c>
      <c r="F947" s="428">
        <f>ROUND(D947/100*C947,0)</f>
        <v>15879762</v>
      </c>
      <c r="G947" s="551">
        <f>'[7]Rate Design Work eff 9-15-17'!G948</f>
        <v>4.8520000000000003</v>
      </c>
      <c r="H947" s="492" t="s">
        <v>15</v>
      </c>
      <c r="I947" s="428">
        <f>ROUND(G947/100*$C947,0)</f>
        <v>16251552</v>
      </c>
      <c r="J947" s="428"/>
      <c r="K947" s="551" t="str">
        <f>'[7]Rate Design Work eff 10-14-16'!K948</f>
        <v xml:space="preserve"> </v>
      </c>
      <c r="L947" s="539" t="s">
        <v>14</v>
      </c>
      <c r="M947" s="428">
        <f>'[7]Rate Design Work eff 10-14-16'!M948</f>
        <v>0</v>
      </c>
      <c r="N947" s="428"/>
      <c r="O947" s="551" t="e">
        <f>'[7]Rate Design Work eff 10-14-16'!O948</f>
        <v>#DIV/0!</v>
      </c>
      <c r="P947" s="492" t="s">
        <v>15</v>
      </c>
      <c r="Q947" s="428" t="e">
        <f>'[7]Rate Design Work eff 10-14-16'!Q948</f>
        <v>#DIV/0!</v>
      </c>
      <c r="R947" s="428"/>
      <c r="S947" s="551" t="e">
        <f>'[7]Rate Design Work eff 10-14-16'!S948</f>
        <v>#DIV/0!</v>
      </c>
      <c r="T947" s="492" t="s">
        <v>15</v>
      </c>
      <c r="U947" s="428" t="e">
        <f>'[7]Rate Design Work eff 10-14-16'!U948</f>
        <v>#DIV/0!</v>
      </c>
      <c r="V947" s="409"/>
      <c r="X947" s="201">
        <f>((G947+G949)-D947)/D947</f>
        <v>2.341278211347831E-2</v>
      </c>
      <c r="Y947" s="40"/>
      <c r="Z947" s="409"/>
      <c r="AA947" s="409"/>
      <c r="AB947" s="409"/>
      <c r="AC947" s="409"/>
      <c r="AD947" s="409"/>
      <c r="AE947" s="409"/>
      <c r="AF947" s="409"/>
      <c r="AG947" s="409"/>
      <c r="AH947" s="409"/>
      <c r="AI947" s="409"/>
      <c r="AJ947" s="409"/>
      <c r="AK947" s="409"/>
      <c r="AL947" s="409"/>
      <c r="AM947" s="409"/>
      <c r="AN947" s="409"/>
      <c r="AO947" s="409"/>
      <c r="AP947" s="409"/>
    </row>
    <row r="948" spans="1:44">
      <c r="A948" s="482" t="s">
        <v>65</v>
      </c>
      <c r="B948" s="452"/>
      <c r="C948" s="480">
        <f>C968+C986</f>
        <v>159554.87878787841</v>
      </c>
      <c r="D948" s="495">
        <f>'[7]Rate Design Work eff 9-15-17'!D949</f>
        <v>0.56000000000000005</v>
      </c>
      <c r="E948" s="492"/>
      <c r="F948" s="428">
        <f>ROUND(D948*C948,0)</f>
        <v>89351</v>
      </c>
      <c r="G948" s="495">
        <f>'[7]Rate Design Work eff 9-15-17'!G949</f>
        <v>0.56999999999999995</v>
      </c>
      <c r="H948" s="492"/>
      <c r="I948" s="428">
        <f>ROUND(G948*$C948,0)</f>
        <v>90946</v>
      </c>
      <c r="J948" s="428"/>
      <c r="K948" s="495" t="str">
        <f>'[7]Rate Design Work eff 10-14-16'!K949</f>
        <v xml:space="preserve"> </v>
      </c>
      <c r="L948" s="492"/>
      <c r="M948" s="428">
        <f>'[7]Rate Design Work eff 10-14-16'!M949</f>
        <v>0</v>
      </c>
      <c r="N948" s="428"/>
      <c r="O948" s="495" t="e">
        <f>'[7]Rate Design Work eff 10-14-16'!O949</f>
        <v>#DIV/0!</v>
      </c>
      <c r="P948" s="492"/>
      <c r="Q948" s="428" t="e">
        <f>'[7]Rate Design Work eff 10-14-16'!Q949</f>
        <v>#DIV/0!</v>
      </c>
      <c r="R948" s="428"/>
      <c r="S948" s="495" t="e">
        <f>'[7]Rate Design Work eff 10-14-16'!S949</f>
        <v>#DIV/0!</v>
      </c>
      <c r="T948" s="492"/>
      <c r="U948" s="428" t="e">
        <f>'[7]Rate Design Work eff 10-14-16'!U949</f>
        <v>#DIV/0!</v>
      </c>
      <c r="V948" s="409"/>
      <c r="X948" s="201">
        <f>(G948-D948)/D948</f>
        <v>1.7857142857142672E-2</v>
      </c>
      <c r="Y948" s="40"/>
      <c r="Z948" s="409"/>
      <c r="AA948" s="409"/>
      <c r="AB948" s="409"/>
      <c r="AC948" s="409"/>
      <c r="AD948" s="409"/>
      <c r="AE948" s="409"/>
      <c r="AF948" s="409"/>
      <c r="AG948" s="409"/>
      <c r="AH948" s="409"/>
      <c r="AI948" s="409"/>
      <c r="AJ948" s="409"/>
      <c r="AK948" s="409"/>
      <c r="AL948" s="409"/>
      <c r="AM948" s="409"/>
      <c r="AN948" s="409"/>
      <c r="AO948" s="409"/>
      <c r="AP948" s="409"/>
    </row>
    <row r="949" spans="1:44" s="26" customFormat="1">
      <c r="A949" s="25" t="s">
        <v>140</v>
      </c>
      <c r="C949" s="113">
        <f>C970+C987</f>
        <v>334945415.26665139</v>
      </c>
      <c r="D949" s="24">
        <f>'[7]Rate Design Work eff 9-15-17'!D950</f>
        <v>0</v>
      </c>
      <c r="E949" s="28"/>
      <c r="F949" s="29"/>
      <c r="G949" s="30">
        <f>'[7]Rate Design Work eff 9-15-17'!G950</f>
        <v>0</v>
      </c>
      <c r="H949" s="153" t="s">
        <v>15</v>
      </c>
      <c r="I949" s="29">
        <f>ROUND(G949/100*$C949,0)</f>
        <v>0</v>
      </c>
      <c r="J949" s="29"/>
      <c r="K949" s="30" t="str">
        <f>'[7]Rate Design Work eff 10-14-16'!K950</f>
        <v xml:space="preserve"> </v>
      </c>
      <c r="L949" s="153" t="s">
        <v>14</v>
      </c>
      <c r="M949" s="428">
        <f>'[7]Rate Design Work eff 10-14-16'!M950</f>
        <v>0</v>
      </c>
      <c r="N949" s="153"/>
      <c r="O949" s="30" t="str">
        <f>'[7]Rate Design Work eff 10-14-16'!O950</f>
        <v xml:space="preserve"> </v>
      </c>
      <c r="P949" s="153" t="s">
        <v>14</v>
      </c>
      <c r="Q949" s="428">
        <f>'[7]Rate Design Work eff 10-14-16'!Q950</f>
        <v>0</v>
      </c>
      <c r="R949" s="153"/>
      <c r="S949" s="30">
        <f>'[7]Rate Design Work eff 10-14-16'!S950</f>
        <v>0</v>
      </c>
      <c r="T949" s="153" t="s">
        <v>15</v>
      </c>
      <c r="U949" s="428">
        <f>'[7]Rate Design Work eff 10-14-16'!U950</f>
        <v>0</v>
      </c>
      <c r="V949" s="32">
        <f>'[7]NPC Spread'!G47</f>
        <v>9512953.169853868</v>
      </c>
      <c r="W949" s="22" t="s">
        <v>16</v>
      </c>
      <c r="Z949" s="33"/>
      <c r="AA949" s="33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R949" s="32"/>
    </row>
    <row r="950" spans="1:44" s="77" customFormat="1">
      <c r="A950" s="76" t="s">
        <v>141</v>
      </c>
      <c r="C950" s="115"/>
      <c r="D950" s="202">
        <f>'[7]Rate Design Work eff 9-15-17'!D951</f>
        <v>4.7409999999999997</v>
      </c>
      <c r="E950" s="168" t="s">
        <v>15</v>
      </c>
      <c r="F950" s="81"/>
      <c r="G950" s="82">
        <f>G947+G949</f>
        <v>4.8520000000000003</v>
      </c>
      <c r="H950" s="168" t="s">
        <v>15</v>
      </c>
      <c r="I950" s="81"/>
      <c r="J950" s="81"/>
      <c r="K950" s="203" t="s">
        <v>14</v>
      </c>
      <c r="L950" s="168" t="s">
        <v>14</v>
      </c>
      <c r="M950" s="168"/>
      <c r="N950" s="168"/>
      <c r="O950" s="203" t="e">
        <f>O947+O949</f>
        <v>#DIV/0!</v>
      </c>
      <c r="P950" s="168" t="s">
        <v>15</v>
      </c>
      <c r="Q950" s="168"/>
      <c r="R950" s="168"/>
      <c r="S950" s="203" t="e">
        <f>S947+S949</f>
        <v>#DIV/0!</v>
      </c>
      <c r="T950" s="168" t="s">
        <v>15</v>
      </c>
      <c r="U950" s="168"/>
      <c r="V950" s="204"/>
      <c r="W950" s="67"/>
      <c r="X950" s="205">
        <f>(G950-D950)/D950</f>
        <v>2.341278211347831E-2</v>
      </c>
      <c r="Z950" s="206"/>
      <c r="AA950" s="206"/>
      <c r="AF950" s="80"/>
      <c r="AG950" s="80"/>
      <c r="AH950" s="80"/>
      <c r="AI950" s="80"/>
      <c r="AJ950" s="80"/>
      <c r="AK950" s="80"/>
      <c r="AL950" s="80"/>
      <c r="AM950" s="80"/>
      <c r="AN950" s="80"/>
      <c r="AO950" s="80"/>
      <c r="AP950" s="80"/>
      <c r="AR950" s="204"/>
    </row>
    <row r="951" spans="1:44">
      <c r="A951" s="452" t="s">
        <v>44</v>
      </c>
      <c r="B951" s="452"/>
      <c r="C951" s="480">
        <f>C947</f>
        <v>334945415.26665139</v>
      </c>
      <c r="D951" s="488"/>
      <c r="E951" s="452"/>
      <c r="F951" s="428">
        <f>SUM(F940:F948)</f>
        <v>23918152</v>
      </c>
      <c r="G951" s="488"/>
      <c r="H951" s="452"/>
      <c r="I951" s="428">
        <f>SUM(I940:I950)</f>
        <v>24482360</v>
      </c>
      <c r="J951" s="428"/>
      <c r="K951" s="488"/>
      <c r="L951" s="452"/>
      <c r="M951" s="428" t="e">
        <f>SUM(M940:M950)</f>
        <v>#DIV/0!</v>
      </c>
      <c r="N951" s="428"/>
      <c r="O951" s="488"/>
      <c r="P951" s="452"/>
      <c r="Q951" s="428" t="e">
        <f>SUM(Q940:Q950)</f>
        <v>#DIV/0!</v>
      </c>
      <c r="R951" s="428"/>
      <c r="S951" s="488"/>
      <c r="T951" s="452"/>
      <c r="U951" s="428" t="e">
        <f>SUM(U940:U950)</f>
        <v>#DIV/0!</v>
      </c>
      <c r="V951" s="409"/>
      <c r="W951" s="410"/>
      <c r="X951" s="410"/>
      <c r="Y951" s="410"/>
      <c r="Z951" s="409"/>
      <c r="AA951" s="409"/>
      <c r="AB951" s="409"/>
      <c r="AC951" s="409"/>
      <c r="AD951" s="409"/>
      <c r="AE951" s="409"/>
      <c r="AF951" s="409"/>
      <c r="AG951" s="409"/>
      <c r="AH951" s="409"/>
      <c r="AI951" s="409"/>
      <c r="AJ951" s="409"/>
      <c r="AK951" s="409"/>
      <c r="AL951" s="409"/>
      <c r="AM951" s="409"/>
      <c r="AN951" s="409"/>
      <c r="AO951" s="409"/>
      <c r="AP951" s="409"/>
    </row>
    <row r="952" spans="1:44">
      <c r="A952" s="452" t="s">
        <v>18</v>
      </c>
      <c r="B952" s="452"/>
      <c r="C952" s="480">
        <f>C971+C989</f>
        <v>1536540.0713919159</v>
      </c>
      <c r="D952" s="439"/>
      <c r="E952" s="439"/>
      <c r="F952" s="498">
        <f>F971+F989</f>
        <v>117155.49709223211</v>
      </c>
      <c r="G952" s="439"/>
      <c r="H952" s="439"/>
      <c r="I952" s="498">
        <f>F952</f>
        <v>117155.49709223211</v>
      </c>
      <c r="J952" s="483"/>
      <c r="K952" s="439"/>
      <c r="L952" s="439"/>
      <c r="M952" s="549" t="e">
        <f>$I$952*V955/($V955+$W$955+$X$955)</f>
        <v>#DIV/0!</v>
      </c>
      <c r="N952" s="438"/>
      <c r="O952" s="439"/>
      <c r="P952" s="439"/>
      <c r="Q952" s="549" t="e">
        <f>$I$952*W955/($V955+$W$955+$X$955)</f>
        <v>#DIV/0!</v>
      </c>
      <c r="R952" s="438"/>
      <c r="S952" s="439"/>
      <c r="T952" s="439"/>
      <c r="U952" s="549" t="e">
        <f>$I$952*X955/($V955+$W$955+$X$955)</f>
        <v>#DIV/0!</v>
      </c>
      <c r="V952" s="49"/>
      <c r="W952" s="48"/>
      <c r="X952" s="410"/>
      <c r="Y952" s="410"/>
      <c r="Z952" s="409"/>
      <c r="AA952" s="409"/>
      <c r="AB952" s="409"/>
      <c r="AC952" s="409"/>
      <c r="AD952" s="409"/>
      <c r="AE952" s="409"/>
      <c r="AF952" s="409"/>
      <c r="AG952" s="409"/>
      <c r="AH952" s="409"/>
      <c r="AI952" s="409"/>
      <c r="AJ952" s="409"/>
      <c r="AK952" s="409"/>
      <c r="AL952" s="409"/>
      <c r="AM952" s="409"/>
      <c r="AN952" s="409"/>
      <c r="AO952" s="409"/>
      <c r="AP952" s="409"/>
    </row>
    <row r="953" spans="1:44" ht="18" customHeight="1" thickBot="1">
      <c r="A953" s="452" t="s">
        <v>45</v>
      </c>
      <c r="B953" s="452"/>
      <c r="C953" s="550">
        <f>SUM(C951)+C952</f>
        <v>336481955.33804333</v>
      </c>
      <c r="D953" s="505"/>
      <c r="E953" s="500"/>
      <c r="F953" s="501">
        <f>F951+F952</f>
        <v>24035307.497092232</v>
      </c>
      <c r="G953" s="505"/>
      <c r="H953" s="500"/>
      <c r="I953" s="501">
        <f>I951+I952</f>
        <v>24599515.497092232</v>
      </c>
      <c r="J953" s="483"/>
      <c r="K953" s="505"/>
      <c r="L953" s="500"/>
      <c r="M953" s="501" t="e">
        <f>M951+M952</f>
        <v>#DIV/0!</v>
      </c>
      <c r="N953" s="501"/>
      <c r="O953" s="505"/>
      <c r="P953" s="500"/>
      <c r="Q953" s="501" t="e">
        <f>Q951+Q952</f>
        <v>#DIV/0!</v>
      </c>
      <c r="R953" s="501"/>
      <c r="S953" s="505"/>
      <c r="T953" s="500"/>
      <c r="U953" s="501" t="e">
        <f>U951+U952</f>
        <v>#DIV/0!</v>
      </c>
      <c r="V953" s="477"/>
      <c r="W953" s="504"/>
      <c r="X953" s="410"/>
      <c r="Y953" s="410"/>
      <c r="Z953" s="66" t="s">
        <v>14</v>
      </c>
      <c r="AA953" s="409"/>
      <c r="AB953" s="409"/>
      <c r="AC953" s="409"/>
      <c r="AD953" s="409"/>
      <c r="AE953" s="409"/>
      <c r="AF953" s="409"/>
      <c r="AG953" s="409"/>
      <c r="AH953" s="409"/>
      <c r="AI953" s="409"/>
      <c r="AJ953" s="409"/>
      <c r="AK953" s="409"/>
      <c r="AL953" s="409"/>
      <c r="AM953" s="409"/>
      <c r="AN953" s="409"/>
      <c r="AO953" s="409"/>
      <c r="AP953" s="409"/>
    </row>
    <row r="954" spans="1:44" ht="16.5" thickTop="1">
      <c r="A954" s="452"/>
      <c r="B954" s="452"/>
      <c r="C954" s="459"/>
      <c r="D954" s="495"/>
      <c r="E954" s="452"/>
      <c r="F954" s="428" t="s">
        <v>14</v>
      </c>
      <c r="G954" s="495"/>
      <c r="H954" s="452"/>
      <c r="I954" s="506"/>
      <c r="J954" s="506"/>
      <c r="K954" s="495"/>
      <c r="L954" s="452"/>
      <c r="M954" s="506"/>
      <c r="N954" s="506"/>
      <c r="O954" s="495"/>
      <c r="P954" s="452"/>
      <c r="Q954" s="506"/>
      <c r="R954" s="506"/>
      <c r="S954" s="495"/>
      <c r="T954" s="452"/>
      <c r="U954" s="506"/>
      <c r="V954" s="562"/>
      <c r="W954" s="562"/>
      <c r="X954" s="562"/>
      <c r="Y954" s="410"/>
      <c r="Z954" s="477" t="s">
        <v>14</v>
      </c>
      <c r="AA954" s="409"/>
      <c r="AB954" s="409"/>
      <c r="AC954" s="409"/>
      <c r="AD954" s="409"/>
      <c r="AE954" s="409"/>
      <c r="AF954" s="409"/>
      <c r="AG954" s="409"/>
      <c r="AH954" s="409"/>
      <c r="AI954" s="409"/>
      <c r="AJ954" s="409"/>
      <c r="AK954" s="409"/>
      <c r="AL954" s="409"/>
      <c r="AM954" s="409"/>
      <c r="AN954" s="409"/>
      <c r="AO954" s="409"/>
      <c r="AP954" s="409"/>
    </row>
    <row r="955" spans="1:44">
      <c r="A955" s="452"/>
      <c r="B955" s="452"/>
      <c r="C955" s="459"/>
      <c r="D955" s="495"/>
      <c r="E955" s="452"/>
      <c r="F955" s="428"/>
      <c r="G955" s="495"/>
      <c r="H955" s="452"/>
      <c r="I955" s="506"/>
      <c r="J955" s="506"/>
      <c r="K955" s="495"/>
      <c r="L955" s="452"/>
      <c r="M955" s="506"/>
      <c r="N955" s="506"/>
      <c r="O955" s="495"/>
      <c r="P955" s="452"/>
      <c r="Q955" s="506"/>
      <c r="R955" s="506"/>
      <c r="S955" s="495"/>
      <c r="T955" s="452"/>
      <c r="U955" s="506"/>
      <c r="V955" s="50"/>
      <c r="W955" s="50"/>
      <c r="X955" s="50"/>
      <c r="Y955" s="410"/>
      <c r="Z955" s="409"/>
      <c r="AA955" s="409"/>
      <c r="AB955" s="409"/>
      <c r="AC955" s="409"/>
      <c r="AD955" s="409"/>
      <c r="AE955" s="409"/>
      <c r="AF955" s="409"/>
      <c r="AG955" s="409"/>
      <c r="AH955" s="409"/>
      <c r="AI955" s="409"/>
      <c r="AJ955" s="409"/>
      <c r="AK955" s="409"/>
      <c r="AL955" s="409"/>
      <c r="AM955" s="409"/>
      <c r="AN955" s="409"/>
      <c r="AO955" s="409"/>
      <c r="AP955" s="409"/>
    </row>
    <row r="956" spans="1:44">
      <c r="A956" s="458" t="s">
        <v>153</v>
      </c>
      <c r="B956" s="452"/>
      <c r="C956" s="452"/>
      <c r="D956" s="428"/>
      <c r="E956" s="452"/>
      <c r="F956" s="452"/>
      <c r="G956" s="428"/>
      <c r="H956" s="452"/>
      <c r="I956" s="452"/>
      <c r="J956" s="452"/>
      <c r="K956" s="428"/>
      <c r="L956" s="452"/>
      <c r="M956" s="452"/>
      <c r="N956" s="452"/>
      <c r="O956" s="428"/>
      <c r="P956" s="452"/>
      <c r="Q956" s="452"/>
      <c r="R956" s="452"/>
      <c r="S956" s="428"/>
      <c r="T956" s="452"/>
      <c r="U956" s="452"/>
      <c r="V956" s="409"/>
      <c r="W956" s="410"/>
      <c r="X956" s="410"/>
      <c r="Y956" s="410"/>
      <c r="Z956" s="409"/>
      <c r="AA956" s="409"/>
      <c r="AB956" s="409"/>
      <c r="AC956" s="409"/>
      <c r="AD956" s="409"/>
      <c r="AE956" s="409"/>
      <c r="AF956" s="409"/>
      <c r="AG956" s="409"/>
      <c r="AH956" s="409"/>
      <c r="AI956" s="409"/>
      <c r="AJ956" s="409"/>
      <c r="AK956" s="409"/>
      <c r="AL956" s="409"/>
      <c r="AM956" s="409"/>
      <c r="AN956" s="409"/>
      <c r="AO956" s="409"/>
      <c r="AP956" s="409"/>
    </row>
    <row r="957" spans="1:44">
      <c r="A957" s="439" t="s">
        <v>158</v>
      </c>
      <c r="B957" s="452"/>
      <c r="C957" s="452"/>
      <c r="D957" s="428"/>
      <c r="E957" s="452"/>
      <c r="F957" s="452"/>
      <c r="G957" s="428"/>
      <c r="H957" s="452"/>
      <c r="I957" s="452"/>
      <c r="J957" s="452"/>
      <c r="K957" s="428"/>
      <c r="L957" s="452"/>
      <c r="M957" s="452"/>
      <c r="N957" s="452"/>
      <c r="O957" s="428"/>
      <c r="P957" s="452"/>
      <c r="Q957" s="452"/>
      <c r="R957" s="452"/>
      <c r="S957" s="428"/>
      <c r="T957" s="452"/>
      <c r="U957" s="452"/>
      <c r="V957" s="409"/>
      <c r="W957" s="410"/>
      <c r="X957" s="410"/>
      <c r="Y957" s="410"/>
      <c r="Z957" s="409"/>
      <c r="AA957" s="409"/>
      <c r="AB957" s="409"/>
      <c r="AC957" s="409"/>
      <c r="AD957" s="409"/>
      <c r="AE957" s="409"/>
      <c r="AF957" s="409"/>
      <c r="AG957" s="409"/>
      <c r="AH957" s="409"/>
      <c r="AI957" s="409"/>
      <c r="AJ957" s="409"/>
      <c r="AK957" s="409"/>
      <c r="AL957" s="409"/>
      <c r="AM957" s="409"/>
      <c r="AN957" s="409"/>
      <c r="AO957" s="409"/>
      <c r="AP957" s="409"/>
    </row>
    <row r="958" spans="1:44">
      <c r="A958" s="482"/>
      <c r="B958" s="452"/>
      <c r="C958" s="452"/>
      <c r="D958" s="428"/>
      <c r="E958" s="452"/>
      <c r="F958" s="452"/>
      <c r="G958" s="428"/>
      <c r="H958" s="452"/>
      <c r="I958" s="452"/>
      <c r="J958" s="452"/>
      <c r="K958" s="428"/>
      <c r="L958" s="452"/>
      <c r="M958" s="452"/>
      <c r="N958" s="452"/>
      <c r="O958" s="428"/>
      <c r="P958" s="452"/>
      <c r="Q958" s="452"/>
      <c r="R958" s="452"/>
      <c r="S958" s="428"/>
      <c r="T958" s="452"/>
      <c r="U958" s="452"/>
      <c r="V958" s="409"/>
      <c r="W958" s="410"/>
      <c r="X958" s="410"/>
      <c r="Y958" s="410"/>
      <c r="Z958" s="409"/>
      <c r="AA958" s="409"/>
      <c r="AB958" s="409"/>
      <c r="AC958" s="409"/>
      <c r="AD958" s="409"/>
      <c r="AE958" s="409"/>
      <c r="AF958" s="409"/>
      <c r="AG958" s="409"/>
      <c r="AH958" s="409"/>
      <c r="AI958" s="409"/>
      <c r="AJ958" s="409"/>
      <c r="AK958" s="409"/>
      <c r="AL958" s="409"/>
      <c r="AM958" s="409"/>
      <c r="AN958" s="409"/>
      <c r="AO958" s="409"/>
      <c r="AP958" s="409"/>
    </row>
    <row r="959" spans="1:44">
      <c r="A959" s="482" t="s">
        <v>59</v>
      </c>
      <c r="B959" s="452"/>
      <c r="C959" s="480"/>
      <c r="D959" s="428"/>
      <c r="E959" s="452"/>
      <c r="F959" s="452"/>
      <c r="G959" s="428"/>
      <c r="H959" s="452"/>
      <c r="I959" s="452"/>
      <c r="J959" s="452"/>
      <c r="K959" s="428"/>
      <c r="L959" s="452"/>
      <c r="M959" s="452"/>
      <c r="N959" s="452"/>
      <c r="O959" s="428"/>
      <c r="P959" s="452"/>
      <c r="Q959" s="452"/>
      <c r="R959" s="452"/>
      <c r="S959" s="428"/>
      <c r="T959" s="452"/>
      <c r="U959" s="452"/>
      <c r="V959" s="409"/>
      <c r="W959" s="410" t="s">
        <v>14</v>
      </c>
      <c r="X959" s="410"/>
      <c r="Y959" s="410"/>
      <c r="Z959" s="409"/>
      <c r="AA959" s="409"/>
      <c r="AB959" s="409"/>
      <c r="AC959" s="409"/>
      <c r="AD959" s="409"/>
      <c r="AE959" s="409"/>
      <c r="AF959" s="409"/>
      <c r="AG959" s="409"/>
      <c r="AH959" s="409"/>
      <c r="AI959" s="409"/>
      <c r="AJ959" s="409"/>
      <c r="AK959" s="409"/>
      <c r="AL959" s="409"/>
      <c r="AM959" s="409"/>
      <c r="AN959" s="409"/>
      <c r="AO959" s="409"/>
      <c r="AP959" s="409"/>
    </row>
    <row r="960" spans="1:44">
      <c r="A960" s="482" t="s">
        <v>149</v>
      </c>
      <c r="B960" s="452"/>
      <c r="C960" s="480">
        <f>'[7]Rate Design Work eff 10-14-16'!C961</f>
        <v>318.69696969696997</v>
      </c>
      <c r="D960" s="495">
        <f>'[7]Rate Design Work eff 9-15-17'!D961</f>
        <v>1411</v>
      </c>
      <c r="E960" s="492"/>
      <c r="F960" s="428">
        <f>ROUND(D960*C960,0)</f>
        <v>449681</v>
      </c>
      <c r="G960" s="495">
        <f>G940</f>
        <v>1442</v>
      </c>
      <c r="H960" s="492"/>
      <c r="I960" s="428">
        <f>ROUND(G960*$C960,0)</f>
        <v>459561</v>
      </c>
      <c r="J960" s="428"/>
      <c r="K960" s="495">
        <f>K940</f>
        <v>1411</v>
      </c>
      <c r="L960" s="492"/>
      <c r="M960" s="428">
        <f>ROUND(K960*$C960,0)</f>
        <v>449681</v>
      </c>
      <c r="N960" s="428"/>
      <c r="O960" s="495" t="str">
        <f>O940</f>
        <v xml:space="preserve"> </v>
      </c>
      <c r="P960" s="492"/>
      <c r="Q960" s="428">
        <f>ROUND(O960*$C960,0)</f>
        <v>0</v>
      </c>
      <c r="R960" s="428"/>
      <c r="S960" s="495" t="str">
        <f>S940</f>
        <v xml:space="preserve"> </v>
      </c>
      <c r="T960" s="492"/>
      <c r="U960" s="428">
        <f>ROUND(S960*$C960,0)</f>
        <v>0</v>
      </c>
      <c r="V960" s="409"/>
      <c r="W960" s="410"/>
      <c r="X960" s="410"/>
      <c r="Y960" s="410"/>
      <c r="Z960" s="409"/>
      <c r="AA960" s="409"/>
      <c r="AB960" s="409"/>
      <c r="AC960" s="409"/>
      <c r="AD960" s="409"/>
      <c r="AE960" s="409"/>
      <c r="AF960" s="409"/>
      <c r="AG960" s="409"/>
      <c r="AH960" s="409"/>
      <c r="AI960" s="409"/>
      <c r="AJ960" s="409"/>
      <c r="AK960" s="409"/>
      <c r="AL960" s="409"/>
      <c r="AM960" s="409"/>
      <c r="AN960" s="409"/>
      <c r="AO960" s="409"/>
      <c r="AP960" s="409"/>
    </row>
    <row r="961" spans="1:44">
      <c r="A961" s="482" t="s">
        <v>150</v>
      </c>
      <c r="B961" s="452"/>
      <c r="C961" s="480">
        <f>'[7]Rate Design Work eff 10-14-16'!C962</f>
        <v>0</v>
      </c>
      <c r="D961" s="495">
        <f>'[7]Rate Design Work eff 9-15-17'!D962</f>
        <v>1703</v>
      </c>
      <c r="E961" s="510"/>
      <c r="F961" s="428">
        <f>ROUND(D961*C961,0)</f>
        <v>0</v>
      </c>
      <c r="G961" s="495">
        <f>G941</f>
        <v>1743</v>
      </c>
      <c r="H961" s="510"/>
      <c r="I961" s="428">
        <f>ROUND(G961*$C961,0)</f>
        <v>0</v>
      </c>
      <c r="J961" s="428"/>
      <c r="K961" s="495">
        <f>K941</f>
        <v>1703</v>
      </c>
      <c r="L961" s="510"/>
      <c r="M961" s="428">
        <f>ROUND(K961*$C961,0)</f>
        <v>0</v>
      </c>
      <c r="N961" s="428"/>
      <c r="O961" s="495" t="str">
        <f>O941</f>
        <v xml:space="preserve"> </v>
      </c>
      <c r="P961" s="510"/>
      <c r="Q961" s="428">
        <f>ROUND(O961*$C961,0)</f>
        <v>0</v>
      </c>
      <c r="R961" s="428"/>
      <c r="S961" s="495" t="str">
        <f>S941</f>
        <v xml:space="preserve"> </v>
      </c>
      <c r="T961" s="510"/>
      <c r="U961" s="428">
        <f>ROUND(S961*$C961,0)</f>
        <v>0</v>
      </c>
      <c r="V961" s="409"/>
      <c r="W961" s="410"/>
      <c r="X961" s="410"/>
      <c r="Y961" s="410"/>
      <c r="Z961" s="409"/>
      <c r="AA961" s="409"/>
      <c r="AB961" s="409"/>
      <c r="AC961" s="409"/>
      <c r="AD961" s="409"/>
      <c r="AE961" s="409"/>
      <c r="AF961" s="409"/>
      <c r="AG961" s="409"/>
      <c r="AH961" s="409"/>
      <c r="AI961" s="409"/>
      <c r="AJ961" s="409"/>
      <c r="AK961" s="409"/>
      <c r="AL961" s="409"/>
      <c r="AM961" s="409"/>
      <c r="AN961" s="409"/>
      <c r="AO961" s="409"/>
      <c r="AP961" s="409"/>
    </row>
    <row r="962" spans="1:44">
      <c r="A962" s="482" t="s">
        <v>60</v>
      </c>
      <c r="B962" s="452"/>
      <c r="C962" s="480">
        <f>SUM(C960:C961)</f>
        <v>318.69696969696997</v>
      </c>
      <c r="D962" s="495"/>
      <c r="E962" s="492"/>
      <c r="F962" s="428" t="s">
        <v>14</v>
      </c>
      <c r="G962" s="495" t="s">
        <v>14</v>
      </c>
      <c r="H962" s="492"/>
      <c r="I962" s="428" t="s">
        <v>14</v>
      </c>
      <c r="J962" s="428"/>
      <c r="K962" s="495" t="s">
        <v>14</v>
      </c>
      <c r="L962" s="492"/>
      <c r="M962" s="428" t="s">
        <v>14</v>
      </c>
      <c r="N962" s="428"/>
      <c r="O962" s="495" t="s">
        <v>14</v>
      </c>
      <c r="P962" s="492"/>
      <c r="Q962" s="428" t="s">
        <v>14</v>
      </c>
      <c r="R962" s="428"/>
      <c r="S962" s="495" t="s">
        <v>14</v>
      </c>
      <c r="T962" s="492"/>
      <c r="U962" s="428" t="s">
        <v>14</v>
      </c>
      <c r="V962" s="409"/>
      <c r="W962" s="410"/>
      <c r="X962" s="410"/>
      <c r="Y962" s="410"/>
      <c r="Z962" s="409"/>
      <c r="AA962" s="409"/>
      <c r="AB962" s="409"/>
      <c r="AC962" s="409"/>
      <c r="AD962" s="409"/>
      <c r="AE962" s="409"/>
      <c r="AF962" s="409"/>
      <c r="AG962" s="409"/>
      <c r="AH962" s="409"/>
      <c r="AI962" s="409"/>
      <c r="AJ962" s="409"/>
      <c r="AK962" s="409"/>
      <c r="AL962" s="409"/>
      <c r="AM962" s="409"/>
      <c r="AN962" s="409"/>
      <c r="AO962" s="409"/>
      <c r="AP962" s="409"/>
    </row>
    <row r="963" spans="1:44">
      <c r="A963" s="482" t="s">
        <v>151</v>
      </c>
      <c r="B963" s="452"/>
      <c r="C963" s="480">
        <f>'[7]Rate Design Work eff 10-14-16'!C964</f>
        <v>384073</v>
      </c>
      <c r="D963" s="495">
        <f>'[7]Rate Design Work eff 9-15-17'!D964</f>
        <v>1.1200000000000001</v>
      </c>
      <c r="E963" s="492"/>
      <c r="F963" s="428">
        <f>ROUND(D963*C963,0)</f>
        <v>430162</v>
      </c>
      <c r="G963" s="495">
        <f>G943</f>
        <v>1.1499999999999999</v>
      </c>
      <c r="H963" s="492"/>
      <c r="I963" s="428">
        <f>ROUND(G963*$C963,0)</f>
        <v>441684</v>
      </c>
      <c r="J963" s="428"/>
      <c r="K963" s="495">
        <f>K943</f>
        <v>1.1200000000000001</v>
      </c>
      <c r="L963" s="492"/>
      <c r="M963" s="428">
        <f>ROUND(K963*$C963,0)</f>
        <v>430162</v>
      </c>
      <c r="N963" s="428"/>
      <c r="O963" s="495" t="str">
        <f>O943</f>
        <v xml:space="preserve"> </v>
      </c>
      <c r="P963" s="492"/>
      <c r="Q963" s="428">
        <f>ROUND(O963*$C963,0)</f>
        <v>0</v>
      </c>
      <c r="R963" s="428"/>
      <c r="S963" s="495" t="str">
        <f>S943</f>
        <v xml:space="preserve"> </v>
      </c>
      <c r="T963" s="492"/>
      <c r="U963" s="428">
        <f>ROUND(S963*$C963,0)</f>
        <v>0</v>
      </c>
      <c r="V963" s="409"/>
      <c r="W963" s="410"/>
      <c r="X963" s="410"/>
      <c r="Y963" s="410"/>
      <c r="Z963" s="409"/>
      <c r="AA963" s="409"/>
      <c r="AB963" s="409"/>
      <c r="AC963" s="409"/>
      <c r="AD963" s="409"/>
      <c r="AE963" s="409"/>
      <c r="AF963" s="409"/>
      <c r="AG963" s="409"/>
      <c r="AH963" s="409"/>
      <c r="AI963" s="409"/>
      <c r="AJ963" s="409"/>
      <c r="AK963" s="409"/>
      <c r="AL963" s="409"/>
      <c r="AM963" s="409"/>
      <c r="AN963" s="409"/>
      <c r="AO963" s="409"/>
      <c r="AP963" s="409"/>
    </row>
    <row r="964" spans="1:44">
      <c r="A964" s="482" t="s">
        <v>152</v>
      </c>
      <c r="B964" s="452"/>
      <c r="C964" s="480">
        <f>'[7]Rate Design Work eff 10-14-16'!C965</f>
        <v>0</v>
      </c>
      <c r="D964" s="495">
        <f>'[7]Rate Design Work eff 9-15-17'!D965</f>
        <v>1.01</v>
      </c>
      <c r="E964" s="492"/>
      <c r="F964" s="428">
        <f>ROUND(D964*C964,0)</f>
        <v>0</v>
      </c>
      <c r="G964" s="495">
        <f>G944</f>
        <v>1.03</v>
      </c>
      <c r="H964" s="492"/>
      <c r="I964" s="428">
        <f>ROUND(G964*$C964,0)</f>
        <v>0</v>
      </c>
      <c r="J964" s="428"/>
      <c r="K964" s="495">
        <f>K944</f>
        <v>1.01</v>
      </c>
      <c r="L964" s="492"/>
      <c r="M964" s="428">
        <f>ROUND(K964*$C964,0)</f>
        <v>0</v>
      </c>
      <c r="N964" s="428"/>
      <c r="O964" s="495" t="str">
        <f>O944</f>
        <v xml:space="preserve"> </v>
      </c>
      <c r="P964" s="492"/>
      <c r="Q964" s="428">
        <f>ROUND(O964*$C964,0)</f>
        <v>0</v>
      </c>
      <c r="R964" s="428"/>
      <c r="S964" s="495" t="str">
        <f>S944</f>
        <v xml:space="preserve"> </v>
      </c>
      <c r="T964" s="492"/>
      <c r="U964" s="428">
        <f>ROUND(S964*$C964,0)</f>
        <v>0</v>
      </c>
      <c r="V964" s="409"/>
      <c r="W964" s="410"/>
      <c r="X964" s="410"/>
      <c r="Y964" s="410"/>
      <c r="Z964" s="409"/>
      <c r="AA964" s="409"/>
      <c r="AB964" s="409"/>
      <c r="AC964" s="409"/>
      <c r="AD964" s="409"/>
      <c r="AE964" s="409"/>
      <c r="AF964" s="409"/>
      <c r="AG964" s="409"/>
      <c r="AH964" s="409"/>
      <c r="AI964" s="409"/>
      <c r="AJ964" s="409"/>
      <c r="AK964" s="409"/>
      <c r="AL964" s="409"/>
      <c r="AM964" s="409"/>
      <c r="AN964" s="409"/>
      <c r="AO964" s="409"/>
      <c r="AP964" s="409"/>
    </row>
    <row r="965" spans="1:44">
      <c r="A965" s="439" t="s">
        <v>74</v>
      </c>
      <c r="B965" s="452"/>
      <c r="C965" s="480">
        <f>'[7]Rate Design Work eff 10-14-16'!C966</f>
        <v>287401.24137931003</v>
      </c>
      <c r="D965" s="495">
        <f>'[7]Rate Design Work eff 9-15-17'!D966</f>
        <v>7.97</v>
      </c>
      <c r="E965" s="492"/>
      <c r="F965" s="428">
        <f>ROUND(D965*C965,0)</f>
        <v>2290588</v>
      </c>
      <c r="G965" s="495">
        <f>G945</f>
        <v>8.16</v>
      </c>
      <c r="H965" s="492"/>
      <c r="I965" s="428">
        <f>ROUND(G965*$C965,0)</f>
        <v>2345194</v>
      </c>
      <c r="J965" s="428"/>
      <c r="K965" s="495" t="e">
        <f>K945</f>
        <v>#DIV/0!</v>
      </c>
      <c r="L965" s="492"/>
      <c r="M965" s="428" t="e">
        <f>ROUND(K965*$C965,0)</f>
        <v>#DIV/0!</v>
      </c>
      <c r="N965" s="428"/>
      <c r="O965" s="495" t="e">
        <f>O945</f>
        <v>#DIV/0!</v>
      </c>
      <c r="P965" s="492"/>
      <c r="Q965" s="428" t="e">
        <f>ROUND(O965*$C965,0)</f>
        <v>#DIV/0!</v>
      </c>
      <c r="R965" s="428"/>
      <c r="S965" s="495" t="e">
        <f>S945</f>
        <v>#DIV/0!</v>
      </c>
      <c r="T965" s="492"/>
      <c r="U965" s="428" t="e">
        <f>ROUND(S965*$C965,0)</f>
        <v>#DIV/0!</v>
      </c>
      <c r="V965" s="409"/>
      <c r="W965" s="410"/>
      <c r="X965" s="410"/>
      <c r="Y965" s="410"/>
      <c r="Z965" s="409"/>
      <c r="AA965" s="409"/>
      <c r="AB965" s="409"/>
      <c r="AC965" s="409"/>
      <c r="AD965" s="409"/>
      <c r="AE965" s="409"/>
      <c r="AF965" s="409"/>
      <c r="AG965" s="409"/>
      <c r="AH965" s="409"/>
      <c r="AI965" s="409"/>
      <c r="AJ965" s="409"/>
      <c r="AK965" s="409"/>
      <c r="AL965" s="409"/>
      <c r="AM965" s="409"/>
      <c r="AN965" s="409"/>
      <c r="AO965" s="409"/>
      <c r="AP965" s="409"/>
    </row>
    <row r="966" spans="1:44">
      <c r="A966" s="482" t="s">
        <v>97</v>
      </c>
      <c r="B966" s="452"/>
      <c r="C966" s="480"/>
      <c r="D966" s="495"/>
      <c r="E966" s="492"/>
      <c r="F966" s="428"/>
      <c r="G966" s="495" t="s">
        <v>14</v>
      </c>
      <c r="H966" s="492"/>
      <c r="I966" s="428"/>
      <c r="J966" s="428"/>
      <c r="K966" s="495" t="s">
        <v>14</v>
      </c>
      <c r="L966" s="492"/>
      <c r="M966" s="428"/>
      <c r="N966" s="428"/>
      <c r="O966" s="495" t="s">
        <v>14</v>
      </c>
      <c r="P966" s="492"/>
      <c r="Q966" s="428"/>
      <c r="R966" s="428"/>
      <c r="S966" s="495" t="s">
        <v>14</v>
      </c>
      <c r="T966" s="492"/>
      <c r="U966" s="428"/>
      <c r="V966" s="409"/>
      <c r="W966" s="410"/>
      <c r="X966" s="410"/>
      <c r="Y966" s="410"/>
      <c r="Z966" s="409"/>
      <c r="AA966" s="409"/>
      <c r="AB966" s="409"/>
      <c r="AC966" s="409"/>
      <c r="AD966" s="409"/>
      <c r="AE966" s="409"/>
      <c r="AF966" s="409"/>
      <c r="AG966" s="409"/>
      <c r="AH966" s="409"/>
      <c r="AI966" s="409"/>
      <c r="AJ966" s="409"/>
      <c r="AK966" s="409"/>
      <c r="AL966" s="409"/>
      <c r="AM966" s="409"/>
      <c r="AN966" s="409"/>
      <c r="AO966" s="409"/>
      <c r="AP966" s="409"/>
    </row>
    <row r="967" spans="1:44">
      <c r="A967" s="482" t="s">
        <v>139</v>
      </c>
      <c r="B967" s="452"/>
      <c r="C967" s="480">
        <f>'[7]Rate Design Work eff 10-14-16'!C968</f>
        <v>125244965.26665136</v>
      </c>
      <c r="D967" s="551">
        <f>'[7]Rate Design Work eff 9-15-17'!D968</f>
        <v>4.7409999999999997</v>
      </c>
      <c r="E967" s="492" t="s">
        <v>15</v>
      </c>
      <c r="F967" s="428">
        <f>ROUND(D967/100*C967,0)</f>
        <v>5937864</v>
      </c>
      <c r="G967" s="551">
        <f>G947</f>
        <v>4.8520000000000003</v>
      </c>
      <c r="H967" s="492" t="s">
        <v>15</v>
      </c>
      <c r="I967" s="428">
        <f>ROUND(G967/100*$C967,0)</f>
        <v>6076886</v>
      </c>
      <c r="J967" s="428"/>
      <c r="K967" s="551" t="str">
        <f>K947</f>
        <v xml:space="preserve"> </v>
      </c>
      <c r="L967" s="492" t="s">
        <v>15</v>
      </c>
      <c r="M967" s="428">
        <f>ROUND(K967/100*$C967,0)</f>
        <v>0</v>
      </c>
      <c r="N967" s="428"/>
      <c r="O967" s="551" t="e">
        <f>O947</f>
        <v>#DIV/0!</v>
      </c>
      <c r="P967" s="492" t="s">
        <v>15</v>
      </c>
      <c r="Q967" s="428" t="e">
        <f>ROUND(O967/100*$C967,0)</f>
        <v>#DIV/0!</v>
      </c>
      <c r="R967" s="428"/>
      <c r="S967" s="551" t="e">
        <f>S947</f>
        <v>#DIV/0!</v>
      </c>
      <c r="T967" s="492" t="s">
        <v>15</v>
      </c>
      <c r="U967" s="428" t="e">
        <f>ROUND(S967/100*$C967,0)</f>
        <v>#DIV/0!</v>
      </c>
      <c r="V967" s="409"/>
      <c r="W967" s="410"/>
      <c r="X967" s="410"/>
      <c r="Y967" s="410"/>
      <c r="Z967" s="409"/>
      <c r="AA967" s="409"/>
      <c r="AB967" s="409"/>
      <c r="AC967" s="409"/>
      <c r="AD967" s="409"/>
      <c r="AE967" s="409"/>
      <c r="AF967" s="409"/>
      <c r="AG967" s="409"/>
      <c r="AH967" s="409"/>
      <c r="AI967" s="409"/>
      <c r="AJ967" s="409"/>
      <c r="AK967" s="409"/>
      <c r="AL967" s="409"/>
      <c r="AM967" s="409"/>
      <c r="AN967" s="409"/>
      <c r="AO967" s="409"/>
      <c r="AP967" s="409"/>
    </row>
    <row r="968" spans="1:44">
      <c r="A968" s="482" t="s">
        <v>65</v>
      </c>
      <c r="B968" s="452"/>
      <c r="C968" s="480">
        <f>'[7]Rate Design Work eff 10-14-16'!C969</f>
        <v>30465.6363636364</v>
      </c>
      <c r="D968" s="495">
        <f>'[7]Rate Design Work eff 9-15-17'!D969</f>
        <v>0.56000000000000005</v>
      </c>
      <c r="E968" s="492"/>
      <c r="F968" s="428">
        <f>ROUND(D968*C968,0)</f>
        <v>17061</v>
      </c>
      <c r="G968" s="495">
        <f>G948</f>
        <v>0.56999999999999995</v>
      </c>
      <c r="H968" s="492"/>
      <c r="I968" s="428">
        <f>ROUND(G968*$C968,0)</f>
        <v>17365</v>
      </c>
      <c r="J968" s="428"/>
      <c r="K968" s="495" t="str">
        <f>K948</f>
        <v xml:space="preserve"> </v>
      </c>
      <c r="L968" s="492"/>
      <c r="M968" s="428">
        <f>ROUND(K968*$C968,0)</f>
        <v>0</v>
      </c>
      <c r="N968" s="428"/>
      <c r="O968" s="495" t="e">
        <f>O948</f>
        <v>#DIV/0!</v>
      </c>
      <c r="P968" s="492"/>
      <c r="Q968" s="428" t="e">
        <f>ROUND(O968*$C968,0)</f>
        <v>#DIV/0!</v>
      </c>
      <c r="R968" s="428"/>
      <c r="S968" s="495" t="e">
        <f>S948</f>
        <v>#DIV/0!</v>
      </c>
      <c r="T968" s="492"/>
      <c r="U968" s="428" t="e">
        <f>ROUND(S968*$C968,0)</f>
        <v>#DIV/0!</v>
      </c>
      <c r="V968" s="409"/>
      <c r="W968" s="410"/>
      <c r="X968" s="410"/>
      <c r="Y968" s="410"/>
      <c r="Z968" s="409"/>
      <c r="AA968" s="409"/>
      <c r="AB968" s="409"/>
      <c r="AC968" s="409"/>
      <c r="AD968" s="409"/>
      <c r="AE968" s="409"/>
      <c r="AF968" s="409"/>
      <c r="AG968" s="409"/>
      <c r="AH968" s="409"/>
      <c r="AI968" s="409"/>
      <c r="AJ968" s="409"/>
      <c r="AK968" s="409"/>
      <c r="AL968" s="409"/>
      <c r="AM968" s="409"/>
      <c r="AN968" s="409"/>
      <c r="AO968" s="409"/>
      <c r="AP968" s="409"/>
    </row>
    <row r="969" spans="1:44" s="26" customFormat="1">
      <c r="A969" s="25" t="s">
        <v>140</v>
      </c>
      <c r="C969" s="27">
        <f>C967</f>
        <v>125244965.26665136</v>
      </c>
      <c r="D969" s="24">
        <f>'[7]Rate Design Work eff 9-15-17'!D970</f>
        <v>0</v>
      </c>
      <c r="E969" s="28"/>
      <c r="F969" s="29"/>
      <c r="G969" s="30">
        <f>G949</f>
        <v>0</v>
      </c>
      <c r="H969" s="153" t="s">
        <v>15</v>
      </c>
      <c r="I969" s="29">
        <f>ROUND(G969*$C969/100,0)</f>
        <v>0</v>
      </c>
      <c r="J969" s="29"/>
      <c r="K969" s="30" t="str">
        <f>K949</f>
        <v xml:space="preserve"> </v>
      </c>
      <c r="L969" s="153" t="s">
        <v>15</v>
      </c>
      <c r="M969" s="29">
        <f>ROUND(K969*$C969/100,0)</f>
        <v>0</v>
      </c>
      <c r="N969" s="29"/>
      <c r="O969" s="30" t="str">
        <f>O949</f>
        <v xml:space="preserve"> </v>
      </c>
      <c r="P969" s="153" t="s">
        <v>15</v>
      </c>
      <c r="Q969" s="29">
        <f>ROUND(O969*$C969/100,0)</f>
        <v>0</v>
      </c>
      <c r="R969" s="29"/>
      <c r="S969" s="30">
        <f>S949</f>
        <v>0</v>
      </c>
      <c r="T969" s="153" t="s">
        <v>15</v>
      </c>
      <c r="U969" s="29">
        <f>ROUND(S969*$C969/100,0)</f>
        <v>0</v>
      </c>
      <c r="W969" s="22"/>
      <c r="Z969" s="33"/>
      <c r="AA969" s="33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R969" s="32"/>
    </row>
    <row r="970" spans="1:44">
      <c r="A970" s="452" t="s">
        <v>44</v>
      </c>
      <c r="B970" s="452"/>
      <c r="C970" s="480">
        <f>C967</f>
        <v>125244965.26665136</v>
      </c>
      <c r="D970" s="488"/>
      <c r="E970" s="452"/>
      <c r="F970" s="428">
        <f>SUM(F960:F968)</f>
        <v>9125356</v>
      </c>
      <c r="G970" s="488"/>
      <c r="H970" s="452"/>
      <c r="I970" s="428">
        <f>SUM(I960:I969)</f>
        <v>9340690</v>
      </c>
      <c r="J970" s="428"/>
      <c r="K970" s="488"/>
      <c r="L970" s="452"/>
      <c r="M970" s="428" t="e">
        <f>SUM(M960:M969)</f>
        <v>#DIV/0!</v>
      </c>
      <c r="N970" s="428"/>
      <c r="O970" s="488"/>
      <c r="P970" s="452"/>
      <c r="Q970" s="428" t="e">
        <f>SUM(Q960:Q969)</f>
        <v>#DIV/0!</v>
      </c>
      <c r="R970" s="428"/>
      <c r="S970" s="488"/>
      <c r="T970" s="452"/>
      <c r="U970" s="428" t="e">
        <f>SUM(U960:U969)</f>
        <v>#DIV/0!</v>
      </c>
      <c r="V970" s="409"/>
      <c r="W970" s="410"/>
      <c r="X970" s="40"/>
      <c r="Y970" s="40"/>
      <c r="Z970" s="409"/>
      <c r="AA970" s="409"/>
      <c r="AB970" s="409"/>
      <c r="AC970" s="409"/>
      <c r="AD970" s="409"/>
      <c r="AE970" s="409"/>
      <c r="AF970" s="409"/>
      <c r="AG970" s="409"/>
      <c r="AH970" s="409"/>
      <c r="AI970" s="409"/>
      <c r="AJ970" s="409"/>
      <c r="AK970" s="409"/>
      <c r="AL970" s="409"/>
      <c r="AM970" s="409"/>
      <c r="AN970" s="409"/>
      <c r="AO970" s="409"/>
      <c r="AP970" s="409"/>
    </row>
    <row r="971" spans="1:44">
      <c r="A971" s="452" t="s">
        <v>18</v>
      </c>
      <c r="B971" s="452"/>
      <c r="C971" s="480">
        <f>C970/($C$970+$C$1028)*$C$1065</f>
        <v>884538.49438390473</v>
      </c>
      <c r="D971" s="439"/>
      <c r="E971" s="439"/>
      <c r="F971" s="498">
        <f>F970/($F$970+$F$1028)*$F$1065</f>
        <v>71149.752721287237</v>
      </c>
      <c r="G971" s="439"/>
      <c r="H971" s="439"/>
      <c r="I971" s="498">
        <f>F971</f>
        <v>71149.752721287237</v>
      </c>
      <c r="J971" s="483"/>
      <c r="K971" s="439"/>
      <c r="L971" s="439"/>
      <c r="M971" s="498" t="e">
        <f>$I$971*V955/($V955+$W$955+$X$955)</f>
        <v>#DIV/0!</v>
      </c>
      <c r="N971" s="438"/>
      <c r="O971" s="439"/>
      <c r="P971" s="439"/>
      <c r="Q971" s="498" t="e">
        <f>$I$971*W955/($V955+$W$955+$X$955)</f>
        <v>#DIV/0!</v>
      </c>
      <c r="R971" s="438"/>
      <c r="S971" s="439"/>
      <c r="T971" s="439"/>
      <c r="U971" s="498" t="e">
        <f>$I$971*X955/($V955+$W$955+$X$955)</f>
        <v>#DIV/0!</v>
      </c>
      <c r="V971" s="49"/>
      <c r="W971" s="40" t="s">
        <v>14</v>
      </c>
      <c r="Z971" s="409"/>
      <c r="AA971" s="409"/>
      <c r="AB971" s="409"/>
      <c r="AC971" s="409"/>
      <c r="AD971" s="409"/>
      <c r="AE971" s="409"/>
      <c r="AF971" s="409"/>
      <c r="AG971" s="409"/>
      <c r="AH971" s="409"/>
      <c r="AI971" s="409"/>
      <c r="AJ971" s="409"/>
      <c r="AK971" s="409"/>
      <c r="AL971" s="409"/>
      <c r="AM971" s="409"/>
      <c r="AN971" s="409"/>
      <c r="AO971" s="409"/>
      <c r="AP971" s="409"/>
    </row>
    <row r="972" spans="1:44" ht="16.5" thickBot="1">
      <c r="A972" s="452" t="s">
        <v>45</v>
      </c>
      <c r="B972" s="452"/>
      <c r="C972" s="550">
        <f>SUM(C970)+C971</f>
        <v>126129503.76103526</v>
      </c>
      <c r="D972" s="505"/>
      <c r="E972" s="500"/>
      <c r="F972" s="501">
        <f>F970+F971</f>
        <v>9196505.7527212873</v>
      </c>
      <c r="G972" s="505"/>
      <c r="H972" s="500"/>
      <c r="I972" s="501">
        <f>I970+I971</f>
        <v>9411839.7527212873</v>
      </c>
      <c r="J972" s="483"/>
      <c r="K972" s="505"/>
      <c r="L972" s="500"/>
      <c r="M972" s="501" t="e">
        <f>M970+M971</f>
        <v>#DIV/0!</v>
      </c>
      <c r="N972" s="501"/>
      <c r="O972" s="505"/>
      <c r="P972" s="500"/>
      <c r="Q972" s="501" t="e">
        <f>Q970+Q971</f>
        <v>#DIV/0!</v>
      </c>
      <c r="R972" s="501"/>
      <c r="S972" s="505"/>
      <c r="T972" s="500"/>
      <c r="U972" s="501" t="e">
        <f>U970+U971</f>
        <v>#DIV/0!</v>
      </c>
      <c r="V972" s="50"/>
      <c r="W972" s="40" t="s">
        <v>14</v>
      </c>
      <c r="X972" s="410"/>
      <c r="Y972" s="410"/>
      <c r="Z972" s="66" t="s">
        <v>14</v>
      </c>
      <c r="AA972" s="409"/>
      <c r="AB972" s="409"/>
      <c r="AC972" s="409"/>
      <c r="AD972" s="409"/>
      <c r="AE972" s="409"/>
      <c r="AF972" s="409"/>
      <c r="AG972" s="409"/>
      <c r="AH972" s="409"/>
      <c r="AI972" s="409"/>
      <c r="AJ972" s="409"/>
      <c r="AK972" s="409"/>
      <c r="AL972" s="409"/>
      <c r="AM972" s="409"/>
      <c r="AN972" s="409"/>
      <c r="AO972" s="409"/>
      <c r="AP972" s="409"/>
    </row>
    <row r="973" spans="1:44" ht="16.5" thickTop="1">
      <c r="A973" s="452"/>
      <c r="B973" s="452"/>
      <c r="C973" s="459"/>
      <c r="D973" s="495"/>
      <c r="E973" s="452"/>
      <c r="F973" s="428"/>
      <c r="G973" s="495"/>
      <c r="H973" s="452"/>
      <c r="I973" s="506"/>
      <c r="J973" s="506"/>
      <c r="K973" s="495"/>
      <c r="L973" s="452"/>
      <c r="M973" s="506"/>
      <c r="N973" s="506"/>
      <c r="O973" s="495"/>
      <c r="P973" s="452"/>
      <c r="Q973" s="506"/>
      <c r="R973" s="506"/>
      <c r="S973" s="495"/>
      <c r="T973" s="452"/>
      <c r="U973" s="506"/>
      <c r="V973" s="409"/>
      <c r="W973" s="410"/>
      <c r="X973" s="410"/>
      <c r="Y973" s="410"/>
      <c r="Z973" s="409"/>
      <c r="AA973" s="409"/>
      <c r="AB973" s="409"/>
      <c r="AC973" s="409"/>
      <c r="AD973" s="409"/>
      <c r="AE973" s="409"/>
      <c r="AF973" s="409"/>
      <c r="AG973" s="409"/>
      <c r="AH973" s="409"/>
      <c r="AI973" s="409"/>
      <c r="AJ973" s="409"/>
      <c r="AK973" s="409"/>
      <c r="AL973" s="409"/>
      <c r="AM973" s="409"/>
      <c r="AN973" s="409"/>
      <c r="AO973" s="409"/>
      <c r="AP973" s="409"/>
    </row>
    <row r="974" spans="1:44">
      <c r="A974" s="458" t="s">
        <v>153</v>
      </c>
      <c r="B974" s="452"/>
      <c r="C974" s="452"/>
      <c r="D974" s="428"/>
      <c r="E974" s="452"/>
      <c r="F974" s="452"/>
      <c r="G974" s="428"/>
      <c r="H974" s="452"/>
      <c r="I974" s="452"/>
      <c r="J974" s="452"/>
      <c r="K974" s="428"/>
      <c r="L974" s="452"/>
      <c r="M974" s="452"/>
      <c r="N974" s="452"/>
      <c r="O974" s="428"/>
      <c r="P974" s="452"/>
      <c r="Q974" s="452"/>
      <c r="R974" s="452"/>
      <c r="S974" s="428"/>
      <c r="T974" s="452"/>
      <c r="U974" s="452"/>
      <c r="V974" s="409"/>
      <c r="W974" s="410"/>
      <c r="X974" s="410"/>
      <c r="Y974" s="410"/>
      <c r="Z974" s="409"/>
      <c r="AA974" s="409"/>
      <c r="AB974" s="409"/>
      <c r="AC974" s="409"/>
      <c r="AD974" s="409"/>
      <c r="AE974" s="409"/>
      <c r="AF974" s="409"/>
      <c r="AG974" s="409"/>
      <c r="AH974" s="409"/>
      <c r="AI974" s="409"/>
      <c r="AJ974" s="409"/>
      <c r="AK974" s="409"/>
      <c r="AL974" s="409"/>
      <c r="AM974" s="409"/>
      <c r="AN974" s="409"/>
      <c r="AO974" s="409"/>
      <c r="AP974" s="409"/>
    </row>
    <row r="975" spans="1:44">
      <c r="A975" s="439" t="s">
        <v>159</v>
      </c>
      <c r="B975" s="452"/>
      <c r="C975" s="452"/>
      <c r="D975" s="428"/>
      <c r="E975" s="452"/>
      <c r="F975" s="452"/>
      <c r="G975" s="428"/>
      <c r="H975" s="452"/>
      <c r="I975" s="452"/>
      <c r="J975" s="452"/>
      <c r="K975" s="428"/>
      <c r="L975" s="452"/>
      <c r="M975" s="452"/>
      <c r="N975" s="452"/>
      <c r="O975" s="428"/>
      <c r="P975" s="452"/>
      <c r="Q975" s="452"/>
      <c r="R975" s="452"/>
      <c r="S975" s="428"/>
      <c r="T975" s="452"/>
      <c r="U975" s="452"/>
      <c r="V975" s="409"/>
      <c r="W975" s="410"/>
      <c r="X975" s="410"/>
      <c r="Y975" s="410"/>
      <c r="Z975" s="409"/>
      <c r="AA975" s="409"/>
      <c r="AB975" s="409"/>
      <c r="AC975" s="409"/>
      <c r="AD975" s="409"/>
      <c r="AE975" s="409"/>
      <c r="AF975" s="409"/>
      <c r="AG975" s="409"/>
      <c r="AH975" s="409"/>
      <c r="AI975" s="409"/>
      <c r="AJ975" s="409"/>
      <c r="AK975" s="409"/>
      <c r="AL975" s="409"/>
      <c r="AM975" s="409"/>
      <c r="AN975" s="409"/>
      <c r="AO975" s="409"/>
      <c r="AP975" s="409"/>
    </row>
    <row r="976" spans="1:44">
      <c r="A976" s="482"/>
      <c r="B976" s="452"/>
      <c r="C976" s="452"/>
      <c r="D976" s="428"/>
      <c r="E976" s="452"/>
      <c r="F976" s="452"/>
      <c r="G976" s="428"/>
      <c r="H976" s="452"/>
      <c r="I976" s="452"/>
      <c r="J976" s="452"/>
      <c r="K976" s="428"/>
      <c r="L976" s="452"/>
      <c r="M976" s="452"/>
      <c r="N976" s="452"/>
      <c r="O976" s="428"/>
      <c r="P976" s="452"/>
      <c r="Q976" s="452"/>
      <c r="R976" s="452"/>
      <c r="S976" s="428"/>
      <c r="T976" s="452"/>
      <c r="U976" s="452"/>
      <c r="V976" s="409"/>
      <c r="W976" s="410"/>
      <c r="X976" s="410"/>
      <c r="Y976" s="410"/>
      <c r="Z976" s="409"/>
      <c r="AA976" s="409"/>
      <c r="AB976" s="409"/>
      <c r="AC976" s="409"/>
      <c r="AD976" s="409"/>
      <c r="AE976" s="409"/>
      <c r="AF976" s="409"/>
      <c r="AG976" s="409"/>
      <c r="AH976" s="409"/>
      <c r="AI976" s="409"/>
      <c r="AJ976" s="409"/>
      <c r="AK976" s="409"/>
      <c r="AL976" s="409"/>
      <c r="AM976" s="409"/>
      <c r="AN976" s="409"/>
      <c r="AO976" s="409"/>
      <c r="AP976" s="409"/>
    </row>
    <row r="977" spans="1:44">
      <c r="A977" s="482" t="s">
        <v>59</v>
      </c>
      <c r="B977" s="452"/>
      <c r="C977" s="480"/>
      <c r="D977" s="428"/>
      <c r="E977" s="452"/>
      <c r="F977" s="452"/>
      <c r="G977" s="428"/>
      <c r="H977" s="452"/>
      <c r="I977" s="452"/>
      <c r="J977" s="452"/>
      <c r="K977" s="428"/>
      <c r="L977" s="452"/>
      <c r="M977" s="452"/>
      <c r="N977" s="452"/>
      <c r="O977" s="428"/>
      <c r="P977" s="452"/>
      <c r="Q977" s="452"/>
      <c r="R977" s="452"/>
      <c r="S977" s="428"/>
      <c r="T977" s="452"/>
      <c r="U977" s="452"/>
      <c r="V977" s="409"/>
      <c r="W977" s="410"/>
      <c r="X977" s="410"/>
      <c r="Y977" s="410"/>
      <c r="Z977" s="409"/>
      <c r="AA977" s="409"/>
      <c r="AB977" s="409"/>
      <c r="AC977" s="409"/>
      <c r="AD977" s="409"/>
      <c r="AE977" s="409"/>
      <c r="AF977" s="409"/>
      <c r="AG977" s="409"/>
      <c r="AH977" s="409"/>
      <c r="AI977" s="409"/>
      <c r="AJ977" s="409"/>
      <c r="AK977" s="409"/>
      <c r="AL977" s="409"/>
      <c r="AM977" s="409"/>
      <c r="AN977" s="409"/>
      <c r="AO977" s="409"/>
      <c r="AP977" s="409"/>
    </row>
    <row r="978" spans="1:44">
      <c r="A978" s="482" t="s">
        <v>149</v>
      </c>
      <c r="B978" s="452"/>
      <c r="C978" s="480">
        <f>'[7]Rate Design Work eff 10-14-16'!C979</f>
        <v>332.81818181818198</v>
      </c>
      <c r="D978" s="495">
        <f>'[7]Rate Design Work eff 9-15-17'!D979</f>
        <v>1411</v>
      </c>
      <c r="E978" s="492"/>
      <c r="F978" s="428">
        <f>ROUND(D978*C978,0)</f>
        <v>469606</v>
      </c>
      <c r="G978" s="495">
        <f>G940</f>
        <v>1442</v>
      </c>
      <c r="H978" s="492"/>
      <c r="I978" s="428">
        <f>ROUND(G978*$C978,0)</f>
        <v>479924</v>
      </c>
      <c r="J978" s="428"/>
      <c r="K978" s="495">
        <f>K940</f>
        <v>1411</v>
      </c>
      <c r="L978" s="492"/>
      <c r="M978" s="428">
        <f>ROUND(K978*$C978,0)</f>
        <v>469606</v>
      </c>
      <c r="N978" s="428"/>
      <c r="O978" s="495" t="str">
        <f>O940</f>
        <v xml:space="preserve"> </v>
      </c>
      <c r="P978" s="492"/>
      <c r="Q978" s="428">
        <f>ROUND(O978*$C978,0)</f>
        <v>0</v>
      </c>
      <c r="R978" s="428"/>
      <c r="S978" s="495" t="str">
        <f>S940</f>
        <v xml:space="preserve"> </v>
      </c>
      <c r="T978" s="492"/>
      <c r="U978" s="428">
        <f>ROUND(S978*$C978,0)</f>
        <v>0</v>
      </c>
      <c r="V978" s="409"/>
      <c r="W978" s="410"/>
      <c r="X978" s="410"/>
      <c r="Y978" s="410"/>
      <c r="Z978" s="409"/>
      <c r="AA978" s="409"/>
      <c r="AB978" s="409"/>
      <c r="AC978" s="409"/>
      <c r="AD978" s="409"/>
      <c r="AE978" s="409"/>
      <c r="AF978" s="409"/>
      <c r="AG978" s="409"/>
      <c r="AH978" s="409"/>
      <c r="AI978" s="409"/>
      <c r="AJ978" s="409"/>
      <c r="AK978" s="409"/>
      <c r="AL978" s="409"/>
      <c r="AM978" s="409"/>
      <c r="AN978" s="409"/>
      <c r="AO978" s="409"/>
      <c r="AP978" s="409"/>
    </row>
    <row r="979" spans="1:44">
      <c r="A979" s="482" t="s">
        <v>150</v>
      </c>
      <c r="B979" s="452"/>
      <c r="C979" s="480">
        <f>'[7]Rate Design Work eff 10-14-16'!C980</f>
        <v>0</v>
      </c>
      <c r="D979" s="495">
        <f>'[7]Rate Design Work eff 9-15-17'!D980</f>
        <v>1703</v>
      </c>
      <c r="E979" s="510"/>
      <c r="F979" s="428">
        <f>ROUND(D979*C979,0)</f>
        <v>0</v>
      </c>
      <c r="G979" s="495">
        <f>G941</f>
        <v>1743</v>
      </c>
      <c r="H979" s="510"/>
      <c r="I979" s="428">
        <f>ROUND(G979*$C979,0)</f>
        <v>0</v>
      </c>
      <c r="J979" s="428"/>
      <c r="K979" s="495">
        <f>K941</f>
        <v>1703</v>
      </c>
      <c r="L979" s="510"/>
      <c r="M979" s="428">
        <f>ROUND(K979*$C979,0)</f>
        <v>0</v>
      </c>
      <c r="N979" s="428"/>
      <c r="O979" s="495" t="str">
        <f>O941</f>
        <v xml:space="preserve"> </v>
      </c>
      <c r="P979" s="510"/>
      <c r="Q979" s="428">
        <f>ROUND(O979*$C979,0)</f>
        <v>0</v>
      </c>
      <c r="R979" s="428"/>
      <c r="S979" s="495" t="str">
        <f>S941</f>
        <v xml:space="preserve"> </v>
      </c>
      <c r="T979" s="510"/>
      <c r="U979" s="428">
        <f>ROUND(S979*$C979,0)</f>
        <v>0</v>
      </c>
      <c r="V979" s="409"/>
      <c r="W979" s="410"/>
      <c r="X979" s="410"/>
      <c r="Y979" s="410"/>
      <c r="Z979" s="409"/>
      <c r="AA979" s="409"/>
      <c r="AB979" s="409"/>
      <c r="AC979" s="409"/>
      <c r="AD979" s="409"/>
      <c r="AE979" s="409"/>
      <c r="AF979" s="409"/>
      <c r="AG979" s="409"/>
      <c r="AH979" s="409"/>
      <c r="AI979" s="409"/>
      <c r="AJ979" s="409"/>
      <c r="AK979" s="409"/>
      <c r="AL979" s="409"/>
      <c r="AM979" s="409"/>
      <c r="AN979" s="409"/>
      <c r="AO979" s="409"/>
      <c r="AP979" s="409"/>
    </row>
    <row r="980" spans="1:44">
      <c r="A980" s="482" t="s">
        <v>60</v>
      </c>
      <c r="B980" s="452"/>
      <c r="C980" s="480">
        <f>SUM(C978:C979)</f>
        <v>332.81818181818198</v>
      </c>
      <c r="D980" s="495"/>
      <c r="E980" s="492"/>
      <c r="F980" s="428" t="s">
        <v>14</v>
      </c>
      <c r="G980" s="495" t="s">
        <v>14</v>
      </c>
      <c r="H980" s="492"/>
      <c r="I980" s="428" t="s">
        <v>14</v>
      </c>
      <c r="J980" s="428"/>
      <c r="K980" s="495" t="s">
        <v>14</v>
      </c>
      <c r="L980" s="492"/>
      <c r="M980" s="428" t="s">
        <v>14</v>
      </c>
      <c r="N980" s="428"/>
      <c r="O980" s="495" t="s">
        <v>14</v>
      </c>
      <c r="P980" s="492"/>
      <c r="Q980" s="428" t="s">
        <v>14</v>
      </c>
      <c r="R980" s="428"/>
      <c r="S980" s="495" t="s">
        <v>14</v>
      </c>
      <c r="T980" s="492"/>
      <c r="U980" s="428" t="s">
        <v>14</v>
      </c>
      <c r="V980" s="409"/>
      <c r="W980" s="410"/>
      <c r="X980" s="410"/>
      <c r="Y980" s="410"/>
      <c r="Z980" s="409"/>
      <c r="AA980" s="409"/>
      <c r="AB980" s="409"/>
      <c r="AC980" s="409"/>
      <c r="AD980" s="409"/>
      <c r="AE980" s="409"/>
      <c r="AF980" s="409"/>
      <c r="AG980" s="409"/>
      <c r="AH980" s="409"/>
      <c r="AI980" s="409"/>
      <c r="AJ980" s="409"/>
      <c r="AK980" s="409"/>
      <c r="AL980" s="409"/>
      <c r="AM980" s="409"/>
      <c r="AN980" s="409"/>
      <c r="AO980" s="409"/>
      <c r="AP980" s="409"/>
    </row>
    <row r="981" spans="1:44">
      <c r="A981" s="482" t="s">
        <v>151</v>
      </c>
      <c r="B981" s="452"/>
      <c r="C981" s="480">
        <f>'[7]Rate Design Work eff 10-14-16'!C982</f>
        <v>537406.793103448</v>
      </c>
      <c r="D981" s="495">
        <f>'[7]Rate Design Work eff 9-15-17'!D982</f>
        <v>1.1200000000000001</v>
      </c>
      <c r="E981" s="492"/>
      <c r="F981" s="428">
        <f>ROUND(D981*C981,0)</f>
        <v>601896</v>
      </c>
      <c r="G981" s="495">
        <f>G943</f>
        <v>1.1499999999999999</v>
      </c>
      <c r="H981" s="492"/>
      <c r="I981" s="428">
        <f>ROUND(G981*$C981,0)</f>
        <v>618018</v>
      </c>
      <c r="J981" s="428"/>
      <c r="K981" s="495">
        <f>K943</f>
        <v>1.1200000000000001</v>
      </c>
      <c r="L981" s="492"/>
      <c r="M981" s="428">
        <f>ROUND(K981*$C981,0)</f>
        <v>601896</v>
      </c>
      <c r="N981" s="428"/>
      <c r="O981" s="495" t="str">
        <f>O943</f>
        <v xml:space="preserve"> </v>
      </c>
      <c r="P981" s="492"/>
      <c r="Q981" s="428">
        <f>ROUND(O981*$C981,0)</f>
        <v>0</v>
      </c>
      <c r="R981" s="428"/>
      <c r="S981" s="495" t="str">
        <f>S943</f>
        <v xml:space="preserve"> </v>
      </c>
      <c r="T981" s="492"/>
      <c r="U981" s="428">
        <f>ROUND(S981*$C981,0)</f>
        <v>0</v>
      </c>
      <c r="V981" s="409"/>
      <c r="W981" s="410"/>
      <c r="X981" s="410"/>
      <c r="Y981" s="410"/>
      <c r="Z981" s="409"/>
      <c r="AA981" s="409"/>
      <c r="AB981" s="409"/>
      <c r="AC981" s="409"/>
      <c r="AD981" s="409"/>
      <c r="AE981" s="409"/>
      <c r="AF981" s="409"/>
      <c r="AG981" s="409"/>
      <c r="AH981" s="409"/>
      <c r="AI981" s="409"/>
      <c r="AJ981" s="409"/>
      <c r="AK981" s="409"/>
      <c r="AL981" s="409"/>
      <c r="AM981" s="409"/>
      <c r="AN981" s="409"/>
      <c r="AO981" s="409"/>
      <c r="AP981" s="409"/>
    </row>
    <row r="982" spans="1:44">
      <c r="A982" s="482" t="s">
        <v>152</v>
      </c>
      <c r="B982" s="452"/>
      <c r="C982" s="480">
        <f>'[7]Rate Design Work eff 10-14-16'!C983</f>
        <v>0</v>
      </c>
      <c r="D982" s="495">
        <f>'[7]Rate Design Work eff 9-15-17'!D983</f>
        <v>1.01</v>
      </c>
      <c r="E982" s="492"/>
      <c r="F982" s="428">
        <f>ROUND(D982*C982,0)</f>
        <v>0</v>
      </c>
      <c r="G982" s="495">
        <f>G944</f>
        <v>1.03</v>
      </c>
      <c r="H982" s="492"/>
      <c r="I982" s="428">
        <f>ROUND(G982*$C982,0)</f>
        <v>0</v>
      </c>
      <c r="J982" s="428"/>
      <c r="K982" s="495">
        <f>K944</f>
        <v>1.01</v>
      </c>
      <c r="L982" s="492"/>
      <c r="M982" s="428">
        <f>ROUND(K982*$C982,0)</f>
        <v>0</v>
      </c>
      <c r="N982" s="428"/>
      <c r="O982" s="495" t="str">
        <f>O944</f>
        <v xml:space="preserve"> </v>
      </c>
      <c r="P982" s="492"/>
      <c r="Q982" s="428">
        <f>ROUND(O982*$C982,0)</f>
        <v>0</v>
      </c>
      <c r="R982" s="428"/>
      <c r="S982" s="495" t="str">
        <f>S944</f>
        <v xml:space="preserve"> </v>
      </c>
      <c r="T982" s="492"/>
      <c r="U982" s="428">
        <f>ROUND(S982*$C982,0)</f>
        <v>0</v>
      </c>
      <c r="V982" s="409"/>
      <c r="W982" s="410"/>
      <c r="X982" s="410"/>
      <c r="Y982" s="410"/>
      <c r="Z982" s="409"/>
      <c r="AA982" s="409"/>
      <c r="AB982" s="409"/>
      <c r="AC982" s="409"/>
      <c r="AD982" s="409"/>
      <c r="AE982" s="409"/>
      <c r="AF982" s="409"/>
      <c r="AG982" s="409"/>
      <c r="AH982" s="409"/>
      <c r="AI982" s="409"/>
      <c r="AJ982" s="409"/>
      <c r="AK982" s="409"/>
      <c r="AL982" s="409"/>
      <c r="AM982" s="409"/>
      <c r="AN982" s="409"/>
      <c r="AO982" s="409"/>
      <c r="AP982" s="409"/>
    </row>
    <row r="983" spans="1:44">
      <c r="A983" s="439" t="s">
        <v>74</v>
      </c>
      <c r="B983" s="452"/>
      <c r="C983" s="480">
        <f>'[7]Rate Design Work eff 10-14-16'!C984</f>
        <v>465132.48275862099</v>
      </c>
      <c r="D983" s="495">
        <f>'[7]Rate Design Work eff 9-15-17'!D984</f>
        <v>7.97</v>
      </c>
      <c r="E983" s="492"/>
      <c r="F983" s="428">
        <f>ROUND(D983*C983,0)</f>
        <v>3707106</v>
      </c>
      <c r="G983" s="495">
        <f>G945</f>
        <v>8.16</v>
      </c>
      <c r="H983" s="492"/>
      <c r="I983" s="428">
        <f>ROUND(G983*$C983,0)</f>
        <v>3795481</v>
      </c>
      <c r="J983" s="428"/>
      <c r="K983" s="495" t="e">
        <f>K945</f>
        <v>#DIV/0!</v>
      </c>
      <c r="L983" s="492"/>
      <c r="M983" s="428" t="e">
        <f>ROUND(K983*$C983,0)</f>
        <v>#DIV/0!</v>
      </c>
      <c r="N983" s="428"/>
      <c r="O983" s="495" t="e">
        <f>O945</f>
        <v>#DIV/0!</v>
      </c>
      <c r="P983" s="492"/>
      <c r="Q983" s="428" t="e">
        <f>ROUND(O983*$C983,0)</f>
        <v>#DIV/0!</v>
      </c>
      <c r="R983" s="428"/>
      <c r="S983" s="495" t="e">
        <f>S945</f>
        <v>#DIV/0!</v>
      </c>
      <c r="T983" s="492"/>
      <c r="U983" s="428" t="e">
        <f>ROUND(S983*$C983,0)</f>
        <v>#DIV/0!</v>
      </c>
      <c r="V983" s="409"/>
      <c r="W983" s="410"/>
      <c r="X983" s="410"/>
      <c r="Y983" s="410"/>
      <c r="Z983" s="409"/>
      <c r="AA983" s="409"/>
      <c r="AB983" s="409"/>
      <c r="AC983" s="409"/>
      <c r="AD983" s="409"/>
      <c r="AE983" s="409"/>
      <c r="AF983" s="409"/>
      <c r="AG983" s="409"/>
      <c r="AH983" s="409"/>
      <c r="AI983" s="409"/>
      <c r="AJ983" s="409"/>
      <c r="AK983" s="409"/>
      <c r="AL983" s="409"/>
      <c r="AM983" s="409"/>
      <c r="AN983" s="409"/>
      <c r="AO983" s="409"/>
      <c r="AP983" s="409"/>
    </row>
    <row r="984" spans="1:44">
      <c r="A984" s="482" t="s">
        <v>97</v>
      </c>
      <c r="B984" s="452"/>
      <c r="C984" s="480"/>
      <c r="D984" s="495"/>
      <c r="E984" s="492"/>
      <c r="F984" s="428"/>
      <c r="G984" s="495" t="s">
        <v>14</v>
      </c>
      <c r="H984" s="492"/>
      <c r="I984" s="428"/>
      <c r="J984" s="428"/>
      <c r="K984" s="495" t="s">
        <v>14</v>
      </c>
      <c r="L984" s="492"/>
      <c r="M984" s="428"/>
      <c r="N984" s="428"/>
      <c r="O984" s="495" t="s">
        <v>14</v>
      </c>
      <c r="P984" s="492"/>
      <c r="Q984" s="428"/>
      <c r="R984" s="428"/>
      <c r="S984" s="495" t="s">
        <v>14</v>
      </c>
      <c r="T984" s="492"/>
      <c r="U984" s="428"/>
      <c r="V984" s="409"/>
      <c r="W984" s="410"/>
      <c r="X984" s="410"/>
      <c r="Y984" s="410"/>
      <c r="Z984" s="409"/>
      <c r="AA984" s="409"/>
      <c r="AB984" s="409"/>
      <c r="AC984" s="409"/>
      <c r="AD984" s="409"/>
      <c r="AE984" s="409"/>
      <c r="AF984" s="409"/>
      <c r="AG984" s="409"/>
      <c r="AH984" s="409"/>
      <c r="AI984" s="409"/>
      <c r="AJ984" s="409"/>
      <c r="AK984" s="409"/>
      <c r="AL984" s="409"/>
      <c r="AM984" s="409"/>
      <c r="AN984" s="409"/>
      <c r="AO984" s="409"/>
      <c r="AP984" s="409"/>
    </row>
    <row r="985" spans="1:44">
      <c r="A985" s="482" t="s">
        <v>139</v>
      </c>
      <c r="B985" s="452"/>
      <c r="C985" s="480">
        <f>'[7]Rate Design Work eff 10-14-16'!C986</f>
        <v>209700450</v>
      </c>
      <c r="D985" s="551">
        <f>'[7]Rate Design Work eff 9-15-17'!D986</f>
        <v>4.7409999999999997</v>
      </c>
      <c r="E985" s="492" t="s">
        <v>15</v>
      </c>
      <c r="F985" s="428">
        <f>ROUND(D985/100*C985,0)</f>
        <v>9941898</v>
      </c>
      <c r="G985" s="551">
        <f>G947</f>
        <v>4.8520000000000003</v>
      </c>
      <c r="H985" s="492" t="s">
        <v>15</v>
      </c>
      <c r="I985" s="428">
        <f>ROUND(G985/100*$C985,0)</f>
        <v>10174666</v>
      </c>
      <c r="J985" s="428"/>
      <c r="K985" s="551" t="str">
        <f>K947</f>
        <v xml:space="preserve"> </v>
      </c>
      <c r="L985" s="492" t="s">
        <v>15</v>
      </c>
      <c r="M985" s="428">
        <f>ROUND(K985/100*$C985,0)</f>
        <v>0</v>
      </c>
      <c r="N985" s="428"/>
      <c r="O985" s="551" t="e">
        <f>O947</f>
        <v>#DIV/0!</v>
      </c>
      <c r="P985" s="492" t="s">
        <v>15</v>
      </c>
      <c r="Q985" s="428" t="e">
        <f>ROUND(O985/100*$C985,0)</f>
        <v>#DIV/0!</v>
      </c>
      <c r="R985" s="428"/>
      <c r="S985" s="551" t="e">
        <f>S947</f>
        <v>#DIV/0!</v>
      </c>
      <c r="T985" s="492" t="s">
        <v>15</v>
      </c>
      <c r="U985" s="428" t="e">
        <f>ROUND(S985/100*$C985,0)</f>
        <v>#DIV/0!</v>
      </c>
      <c r="V985" s="409"/>
      <c r="W985" s="410"/>
      <c r="X985" s="410"/>
      <c r="Y985" s="410"/>
      <c r="Z985" s="409"/>
      <c r="AA985" s="409"/>
      <c r="AB985" s="409"/>
      <c r="AC985" s="409"/>
      <c r="AD985" s="409"/>
      <c r="AE985" s="409"/>
      <c r="AF985" s="409"/>
      <c r="AG985" s="409"/>
      <c r="AH985" s="409"/>
      <c r="AI985" s="409"/>
      <c r="AJ985" s="409"/>
      <c r="AK985" s="409"/>
      <c r="AL985" s="409"/>
      <c r="AM985" s="409"/>
      <c r="AN985" s="409"/>
      <c r="AO985" s="409"/>
      <c r="AP985" s="409"/>
    </row>
    <row r="986" spans="1:44">
      <c r="A986" s="482" t="s">
        <v>65</v>
      </c>
      <c r="B986" s="452"/>
      <c r="C986" s="480">
        <f>'[7]Rate Design Work eff 10-14-16'!C987</f>
        <v>129089.24242424199</v>
      </c>
      <c r="D986" s="495">
        <f>'[7]Rate Design Work eff 9-15-17'!D987</f>
        <v>0.56000000000000005</v>
      </c>
      <c r="E986" s="492"/>
      <c r="F986" s="428">
        <f>ROUND(D986*C986,0)</f>
        <v>72290</v>
      </c>
      <c r="G986" s="495">
        <f>G948</f>
        <v>0.56999999999999995</v>
      </c>
      <c r="H986" s="492"/>
      <c r="I986" s="428">
        <f>ROUND(G986*$C986,0)</f>
        <v>73581</v>
      </c>
      <c r="J986" s="428"/>
      <c r="K986" s="495" t="str">
        <f>K948</f>
        <v xml:space="preserve"> </v>
      </c>
      <c r="L986" s="492"/>
      <c r="M986" s="428">
        <f>ROUND(K986*$C986,0)</f>
        <v>0</v>
      </c>
      <c r="N986" s="428"/>
      <c r="O986" s="495" t="e">
        <f>O948</f>
        <v>#DIV/0!</v>
      </c>
      <c r="P986" s="492"/>
      <c r="Q986" s="428" t="e">
        <f>ROUND(O986*$C986,0)</f>
        <v>#DIV/0!</v>
      </c>
      <c r="R986" s="428"/>
      <c r="S986" s="495" t="e">
        <f>S948</f>
        <v>#DIV/0!</v>
      </c>
      <c r="T986" s="492"/>
      <c r="U986" s="428" t="e">
        <f>ROUND(S986*$C986,0)</f>
        <v>#DIV/0!</v>
      </c>
      <c r="V986" s="409"/>
      <c r="W986" s="410"/>
      <c r="X986" s="410"/>
      <c r="Y986" s="410"/>
      <c r="Z986" s="409"/>
      <c r="AA986" s="409"/>
      <c r="AB986" s="409"/>
      <c r="AC986" s="409"/>
      <c r="AD986" s="409"/>
      <c r="AE986" s="409"/>
      <c r="AF986" s="409"/>
      <c r="AG986" s="409"/>
      <c r="AH986" s="409"/>
      <c r="AI986" s="409"/>
      <c r="AJ986" s="409"/>
      <c r="AK986" s="409"/>
      <c r="AL986" s="409"/>
      <c r="AM986" s="409"/>
      <c r="AN986" s="409"/>
      <c r="AO986" s="409"/>
      <c r="AP986" s="409"/>
    </row>
    <row r="987" spans="1:44" s="26" customFormat="1">
      <c r="A987" s="25" t="s">
        <v>140</v>
      </c>
      <c r="C987" s="27">
        <f>C985</f>
        <v>209700450</v>
      </c>
      <c r="D987" s="24">
        <f>'[7]Rate Design Work eff 9-15-17'!D988</f>
        <v>0</v>
      </c>
      <c r="E987" s="28"/>
      <c r="F987" s="29"/>
      <c r="G987" s="30">
        <f>G949</f>
        <v>0</v>
      </c>
      <c r="H987" s="153" t="s">
        <v>15</v>
      </c>
      <c r="I987" s="29">
        <f>ROUND(G987*$C987/100,0)</f>
        <v>0</v>
      </c>
      <c r="J987" s="29"/>
      <c r="K987" s="30" t="str">
        <f>K949</f>
        <v xml:space="preserve"> </v>
      </c>
      <c r="L987" s="153" t="s">
        <v>15</v>
      </c>
      <c r="M987" s="29">
        <f>ROUND(K987*$C987/100,0)</f>
        <v>0</v>
      </c>
      <c r="N987" s="29"/>
      <c r="O987" s="30" t="str">
        <f>O949</f>
        <v xml:space="preserve"> </v>
      </c>
      <c r="P987" s="153" t="s">
        <v>15</v>
      </c>
      <c r="Q987" s="29">
        <f>ROUND(O987*$C987/100,0)</f>
        <v>0</v>
      </c>
      <c r="R987" s="29"/>
      <c r="S987" s="30">
        <f>S949</f>
        <v>0</v>
      </c>
      <c r="T987" s="153" t="s">
        <v>15</v>
      </c>
      <c r="U987" s="29">
        <f>ROUND(S987*$C987/100,0)</f>
        <v>0</v>
      </c>
      <c r="W987" s="22"/>
      <c r="Z987" s="33"/>
      <c r="AA987" s="33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R987" s="32"/>
    </row>
    <row r="988" spans="1:44">
      <c r="A988" s="452" t="s">
        <v>44</v>
      </c>
      <c r="B988" s="452"/>
      <c r="C988" s="480">
        <f>C985</f>
        <v>209700450</v>
      </c>
      <c r="D988" s="488"/>
      <c r="E988" s="452"/>
      <c r="F988" s="428">
        <f>SUM(F978:F986)</f>
        <v>14792796</v>
      </c>
      <c r="G988" s="488"/>
      <c r="H988" s="452"/>
      <c r="I988" s="428">
        <f>SUM(I978:I987)</f>
        <v>15141670</v>
      </c>
      <c r="J988" s="428"/>
      <c r="K988" s="488"/>
      <c r="L988" s="452"/>
      <c r="M988" s="428" t="e">
        <f>SUM(M978:M987)</f>
        <v>#DIV/0!</v>
      </c>
      <c r="N988" s="428"/>
      <c r="O988" s="488"/>
      <c r="P988" s="452"/>
      <c r="Q988" s="428" t="e">
        <f>SUM(Q978:Q987)</f>
        <v>#DIV/0!</v>
      </c>
      <c r="R988" s="428"/>
      <c r="S988" s="488"/>
      <c r="T988" s="452"/>
      <c r="U988" s="428" t="e">
        <f>SUM(U978:U987)</f>
        <v>#DIV/0!</v>
      </c>
      <c r="V988" s="477" t="s">
        <v>14</v>
      </c>
      <c r="W988" s="410"/>
      <c r="X988" s="410"/>
      <c r="Y988" s="410"/>
      <c r="Z988" s="409"/>
      <c r="AA988" s="409"/>
      <c r="AB988" s="409"/>
      <c r="AC988" s="409"/>
      <c r="AD988" s="409"/>
      <c r="AE988" s="409"/>
      <c r="AF988" s="409"/>
      <c r="AG988" s="409"/>
      <c r="AH988" s="409"/>
      <c r="AI988" s="409"/>
      <c r="AJ988" s="409"/>
      <c r="AK988" s="409"/>
      <c r="AL988" s="409"/>
      <c r="AM988" s="409"/>
      <c r="AN988" s="409"/>
      <c r="AO988" s="409"/>
      <c r="AP988" s="409"/>
    </row>
    <row r="989" spans="1:44">
      <c r="A989" s="452" t="s">
        <v>18</v>
      </c>
      <c r="B989" s="452"/>
      <c r="C989" s="480">
        <f>C988/($C$988+$C$1046)*$C$1084</f>
        <v>652001.57700801117</v>
      </c>
      <c r="D989" s="439"/>
      <c r="E989" s="439"/>
      <c r="F989" s="498">
        <f>F988/($F$988+$F$1046)*$F$1084</f>
        <v>46005.744370944871</v>
      </c>
      <c r="G989" s="439"/>
      <c r="H989" s="439"/>
      <c r="I989" s="498">
        <f>F989</f>
        <v>46005.744370944871</v>
      </c>
      <c r="J989" s="483"/>
      <c r="K989" s="439"/>
      <c r="L989" s="439"/>
      <c r="M989" s="498" t="e">
        <f>$I$989*V955/($V955+$W$955+$X$955)</f>
        <v>#DIV/0!</v>
      </c>
      <c r="N989" s="438"/>
      <c r="O989" s="439"/>
      <c r="P989" s="439"/>
      <c r="Q989" s="498" t="e">
        <f>$I$989*W955/($V955+$W$955+$X$955)</f>
        <v>#DIV/0!</v>
      </c>
      <c r="R989" s="438"/>
      <c r="S989" s="439"/>
      <c r="T989" s="439"/>
      <c r="U989" s="498" t="e">
        <f>$I$989*X955/($V955+$W$955+$X$955)</f>
        <v>#DIV/0!</v>
      </c>
      <c r="V989" s="49"/>
      <c r="W989" s="48"/>
      <c r="X989" s="410"/>
      <c r="Y989" s="410"/>
      <c r="Z989" s="409"/>
      <c r="AA989" s="409"/>
      <c r="AB989" s="409"/>
      <c r="AC989" s="409"/>
      <c r="AD989" s="409"/>
      <c r="AE989" s="409"/>
      <c r="AF989" s="409"/>
      <c r="AG989" s="409"/>
      <c r="AH989" s="409"/>
      <c r="AI989" s="409"/>
      <c r="AJ989" s="409"/>
      <c r="AK989" s="409"/>
      <c r="AL989" s="409"/>
      <c r="AM989" s="409"/>
      <c r="AN989" s="409"/>
      <c r="AO989" s="409"/>
      <c r="AP989" s="409"/>
    </row>
    <row r="990" spans="1:44" ht="16.5" thickBot="1">
      <c r="A990" s="452" t="s">
        <v>45</v>
      </c>
      <c r="B990" s="452"/>
      <c r="C990" s="550">
        <f>SUM(C988)+C989</f>
        <v>210352451.57700801</v>
      </c>
      <c r="D990" s="505"/>
      <c r="E990" s="500"/>
      <c r="F990" s="501">
        <f>F988+F989</f>
        <v>14838801.744370945</v>
      </c>
      <c r="G990" s="505"/>
      <c r="H990" s="500"/>
      <c r="I990" s="501">
        <f>I988+I989</f>
        <v>15187675.744370945</v>
      </c>
      <c r="J990" s="483"/>
      <c r="K990" s="505"/>
      <c r="L990" s="500"/>
      <c r="M990" s="501" t="e">
        <f>M988+M989</f>
        <v>#DIV/0!</v>
      </c>
      <c r="N990" s="501"/>
      <c r="O990" s="505"/>
      <c r="P990" s="500"/>
      <c r="Q990" s="501" t="e">
        <f>Q988+Q989</f>
        <v>#DIV/0!</v>
      </c>
      <c r="R990" s="501"/>
      <c r="S990" s="505"/>
      <c r="T990" s="500"/>
      <c r="U990" s="501" t="e">
        <f>U988+U989</f>
        <v>#DIV/0!</v>
      </c>
      <c r="V990" s="50"/>
      <c r="W990" s="51"/>
      <c r="X990" s="410"/>
      <c r="Y990" s="410"/>
      <c r="Z990" s="66" t="s">
        <v>14</v>
      </c>
      <c r="AA990" s="409"/>
      <c r="AB990" s="409"/>
      <c r="AC990" s="409"/>
      <c r="AD990" s="409"/>
      <c r="AE990" s="409"/>
      <c r="AF990" s="409"/>
      <c r="AG990" s="409"/>
      <c r="AH990" s="409"/>
      <c r="AI990" s="409"/>
      <c r="AJ990" s="409"/>
      <c r="AK990" s="409"/>
      <c r="AL990" s="409"/>
      <c r="AM990" s="409"/>
      <c r="AN990" s="409"/>
      <c r="AO990" s="409"/>
      <c r="AP990" s="409"/>
    </row>
    <row r="991" spans="1:44" ht="16.5" thickTop="1">
      <c r="A991" s="452"/>
      <c r="B991" s="452"/>
      <c r="C991" s="459"/>
      <c r="D991" s="495"/>
      <c r="E991" s="452"/>
      <c r="F991" s="428"/>
      <c r="G991" s="495"/>
      <c r="H991" s="452"/>
      <c r="I991" s="506"/>
      <c r="J991" s="506"/>
      <c r="K991" s="495"/>
      <c r="L991" s="452"/>
      <c r="M991" s="506"/>
      <c r="N991" s="506"/>
      <c r="O991" s="495"/>
      <c r="P991" s="452"/>
      <c r="Q991" s="506"/>
      <c r="R991" s="506"/>
      <c r="S991" s="495"/>
      <c r="T991" s="452"/>
      <c r="U991" s="506"/>
      <c r="W991" s="410"/>
      <c r="X991" s="40" t="s">
        <v>14</v>
      </c>
      <c r="Y991" s="40"/>
      <c r="Z991" s="409"/>
      <c r="AA991" s="409"/>
      <c r="AB991" s="409"/>
      <c r="AC991" s="409"/>
      <c r="AD991" s="409"/>
      <c r="AE991" s="409"/>
      <c r="AF991" s="409"/>
      <c r="AG991" s="409"/>
      <c r="AH991" s="409"/>
      <c r="AI991" s="409"/>
      <c r="AJ991" s="409"/>
      <c r="AK991" s="409"/>
      <c r="AL991" s="409"/>
      <c r="AM991" s="409"/>
      <c r="AN991" s="409"/>
      <c r="AO991" s="409"/>
      <c r="AP991" s="409"/>
    </row>
    <row r="992" spans="1:44">
      <c r="A992" s="452"/>
      <c r="B992" s="452"/>
      <c r="C992" s="459"/>
      <c r="D992" s="495"/>
      <c r="E992" s="452"/>
      <c r="F992" s="428"/>
      <c r="G992" s="495"/>
      <c r="H992" s="452"/>
      <c r="I992" s="506"/>
      <c r="J992" s="506"/>
      <c r="K992" s="495"/>
      <c r="L992" s="452"/>
      <c r="M992" s="506"/>
      <c r="N992" s="506"/>
      <c r="O992" s="495"/>
      <c r="P992" s="452"/>
      <c r="Q992" s="506"/>
      <c r="R992" s="506"/>
      <c r="S992" s="495"/>
      <c r="T992" s="452"/>
      <c r="U992" s="506"/>
      <c r="W992" s="410"/>
      <c r="X992" s="40"/>
      <c r="Y992" s="40"/>
      <c r="Z992" s="409"/>
      <c r="AA992" s="409"/>
      <c r="AB992" s="409"/>
      <c r="AC992" s="409"/>
      <c r="AD992" s="409"/>
      <c r="AE992" s="409"/>
      <c r="AF992" s="409"/>
      <c r="AG992" s="409"/>
      <c r="AH992" s="409"/>
      <c r="AI992" s="409"/>
      <c r="AJ992" s="409"/>
      <c r="AK992" s="409"/>
      <c r="AL992" s="409"/>
      <c r="AM992" s="409"/>
      <c r="AN992" s="409"/>
      <c r="AO992" s="409"/>
      <c r="AP992" s="409"/>
    </row>
    <row r="993" spans="1:44">
      <c r="A993" s="458" t="s">
        <v>153</v>
      </c>
      <c r="B993" s="452"/>
      <c r="C993" s="452"/>
      <c r="D993" s="428"/>
      <c r="E993" s="452"/>
      <c r="F993" s="452"/>
      <c r="G993" s="428"/>
      <c r="H993" s="452"/>
      <c r="I993" s="452"/>
      <c r="J993" s="452"/>
      <c r="K993" s="428"/>
      <c r="L993" s="452"/>
      <c r="M993" s="452"/>
      <c r="N993" s="452"/>
      <c r="O993" s="428"/>
      <c r="P993" s="452"/>
      <c r="Q993" s="452"/>
      <c r="R993" s="452"/>
      <c r="S993" s="428"/>
      <c r="T993" s="452"/>
      <c r="U993" s="452"/>
      <c r="V993" s="409"/>
      <c r="W993" s="410"/>
      <c r="X993" s="410"/>
      <c r="Y993" s="410"/>
      <c r="Z993" s="409"/>
      <c r="AA993" s="409"/>
      <c r="AB993" s="409"/>
      <c r="AC993" s="409"/>
      <c r="AD993" s="409"/>
      <c r="AE993" s="409"/>
      <c r="AF993" s="409"/>
      <c r="AG993" s="409"/>
      <c r="AH993" s="409"/>
      <c r="AI993" s="409"/>
      <c r="AJ993" s="409"/>
      <c r="AK993" s="409"/>
      <c r="AL993" s="409"/>
      <c r="AM993" s="409"/>
      <c r="AN993" s="409"/>
      <c r="AO993" s="409"/>
      <c r="AP993" s="409"/>
    </row>
    <row r="994" spans="1:44">
      <c r="A994" s="439" t="s">
        <v>160</v>
      </c>
      <c r="B994" s="452"/>
      <c r="C994" s="452"/>
      <c r="D994" s="428"/>
      <c r="E994" s="452"/>
      <c r="F994" s="452"/>
      <c r="G994" s="428"/>
      <c r="H994" s="452"/>
      <c r="I994" s="452"/>
      <c r="J994" s="452"/>
      <c r="K994" s="428"/>
      <c r="L994" s="452"/>
      <c r="M994" s="452"/>
      <c r="N994" s="452"/>
      <c r="O994" s="428"/>
      <c r="P994" s="452"/>
      <c r="Q994" s="452"/>
      <c r="R994" s="452"/>
      <c r="S994" s="428"/>
      <c r="T994" s="452"/>
      <c r="U994" s="452"/>
      <c r="V994" s="409"/>
      <c r="W994" s="410"/>
      <c r="X994" s="410"/>
      <c r="Y994" s="410"/>
      <c r="Z994" s="409"/>
      <c r="AA994" s="409"/>
      <c r="AB994" s="409"/>
      <c r="AC994" s="409"/>
      <c r="AD994" s="409"/>
      <c r="AE994" s="409"/>
      <c r="AF994" s="409"/>
      <c r="AG994" s="409"/>
      <c r="AH994" s="409"/>
      <c r="AI994" s="409"/>
      <c r="AJ994" s="409"/>
      <c r="AK994" s="409"/>
      <c r="AL994" s="409"/>
      <c r="AM994" s="409"/>
      <c r="AN994" s="409"/>
      <c r="AO994" s="409"/>
      <c r="AP994" s="409"/>
    </row>
    <row r="995" spans="1:44">
      <c r="A995" s="452" t="s">
        <v>14</v>
      </c>
      <c r="B995" s="452"/>
      <c r="C995" s="452"/>
      <c r="D995" s="428"/>
      <c r="E995" s="452"/>
      <c r="F995" s="452"/>
      <c r="G995" s="428"/>
      <c r="H995" s="452"/>
      <c r="I995" s="452"/>
      <c r="J995" s="452"/>
      <c r="K995" s="428"/>
      <c r="L995" s="452"/>
      <c r="M995" s="452"/>
      <c r="N995" s="452"/>
      <c r="O995" s="428"/>
      <c r="P995" s="452"/>
      <c r="Q995" s="452"/>
      <c r="R995" s="452"/>
      <c r="S995" s="428"/>
      <c r="T995" s="452"/>
      <c r="U995" s="452"/>
      <c r="V995" s="409"/>
      <c r="W995" s="410"/>
      <c r="X995" s="410"/>
      <c r="Y995" s="410"/>
      <c r="Z995" s="409"/>
      <c r="AA995" s="409"/>
      <c r="AB995" s="409"/>
      <c r="AC995" s="409"/>
      <c r="AD995" s="409"/>
      <c r="AE995" s="409"/>
      <c r="AF995" s="409"/>
      <c r="AG995" s="409"/>
      <c r="AH995" s="409"/>
      <c r="AI995" s="409"/>
      <c r="AJ995" s="409"/>
      <c r="AK995" s="409"/>
      <c r="AL995" s="409"/>
      <c r="AM995" s="409"/>
      <c r="AN995" s="409"/>
      <c r="AO995" s="409"/>
      <c r="AP995" s="409"/>
    </row>
    <row r="996" spans="1:44">
      <c r="A996" s="482" t="s">
        <v>59</v>
      </c>
      <c r="B996" s="452"/>
      <c r="C996" s="480"/>
      <c r="D996" s="428"/>
      <c r="E996" s="452"/>
      <c r="F996" s="452"/>
      <c r="G996" s="428"/>
      <c r="H996" s="452"/>
      <c r="I996" s="452"/>
      <c r="J996" s="452"/>
      <c r="K996" s="428"/>
      <c r="L996" s="452"/>
      <c r="M996" s="452"/>
      <c r="N996" s="452"/>
      <c r="O996" s="428"/>
      <c r="P996" s="452"/>
      <c r="Q996" s="452"/>
      <c r="R996" s="452"/>
      <c r="S996" s="428"/>
      <c r="T996" s="452"/>
      <c r="U996" s="452"/>
      <c r="W996" s="410"/>
      <c r="X996" s="410"/>
      <c r="Y996" s="410"/>
      <c r="Z996" s="409"/>
      <c r="AA996" s="409"/>
      <c r="AB996" s="409"/>
      <c r="AC996" s="409"/>
      <c r="AD996" s="409"/>
      <c r="AE996" s="409"/>
      <c r="AF996" s="409"/>
      <c r="AG996" s="409"/>
      <c r="AH996" s="409"/>
      <c r="AI996" s="409"/>
      <c r="AJ996" s="409"/>
      <c r="AK996" s="409"/>
      <c r="AL996" s="409"/>
      <c r="AM996" s="409"/>
      <c r="AN996" s="409"/>
      <c r="AO996" s="409"/>
      <c r="AP996" s="409"/>
    </row>
    <row r="997" spans="1:44">
      <c r="A997" s="482" t="s">
        <v>149</v>
      </c>
      <c r="B997" s="452"/>
      <c r="C997" s="480">
        <f t="shared" ref="C997:C1002" si="149">C1018+C1036</f>
        <v>130.3333333333334</v>
      </c>
      <c r="D997" s="495">
        <f>'[7]Rate Design Work eff 9-15-17'!D997</f>
        <v>1443</v>
      </c>
      <c r="E997" s="492"/>
      <c r="F997" s="428">
        <f>ROUND(D997*C997,0)</f>
        <v>188071</v>
      </c>
      <c r="G997" s="495">
        <f>'[7]Rate Design Work eff 9-15-17'!G997</f>
        <v>1477</v>
      </c>
      <c r="H997" s="492"/>
      <c r="I997" s="428">
        <f>ROUND(G997*$C997,0)</f>
        <v>192502</v>
      </c>
      <c r="J997" s="428"/>
      <c r="K997" s="495">
        <f>'[7]Rate Design Work eff 10-14-16'!K997</f>
        <v>1443</v>
      </c>
      <c r="L997" s="492"/>
      <c r="M997" s="428">
        <f>'[7]Rate Design Work eff 10-14-16'!M997</f>
        <v>188071</v>
      </c>
      <c r="N997" s="428"/>
      <c r="O997" s="495" t="str">
        <f>'[7]Rate Design Work eff 10-14-16'!O997</f>
        <v xml:space="preserve"> </v>
      </c>
      <c r="P997" s="492"/>
      <c r="Q997" s="428">
        <f>'[7]Rate Design Work eff 10-14-16'!Q997</f>
        <v>0</v>
      </c>
      <c r="R997" s="428"/>
      <c r="S997" s="495" t="str">
        <f>'[7]Rate Design Work eff 10-14-16'!S997</f>
        <v xml:space="preserve"> </v>
      </c>
      <c r="T997" s="492"/>
      <c r="U997" s="428">
        <f>'[7]Rate Design Work eff 10-14-16'!U997</f>
        <v>0</v>
      </c>
      <c r="V997" s="409"/>
      <c r="X997" s="201">
        <f>(G997-D997)/D997</f>
        <v>2.3562023562023561E-2</v>
      </c>
      <c r="Y997" s="40"/>
      <c r="Z997" s="409"/>
      <c r="AA997" s="409"/>
      <c r="AB997" s="409"/>
      <c r="AC997" s="409"/>
      <c r="AD997" s="409"/>
      <c r="AE997" s="409"/>
      <c r="AF997" s="409"/>
      <c r="AG997" s="409"/>
      <c r="AH997" s="409"/>
      <c r="AI997" s="409"/>
      <c r="AJ997" s="409"/>
      <c r="AK997" s="409"/>
      <c r="AL997" s="409"/>
      <c r="AM997" s="409"/>
      <c r="AN997" s="409"/>
      <c r="AO997" s="409"/>
      <c r="AP997" s="409"/>
    </row>
    <row r="998" spans="1:44">
      <c r="A998" s="482" t="s">
        <v>150</v>
      </c>
      <c r="B998" s="452"/>
      <c r="C998" s="480">
        <f t="shared" si="149"/>
        <v>0</v>
      </c>
      <c r="D998" s="495">
        <f>'[7]Rate Design Work eff 9-15-17'!D998</f>
        <v>1736</v>
      </c>
      <c r="E998" s="510"/>
      <c r="F998" s="428">
        <f>ROUND(D998*C998,0)</f>
        <v>0</v>
      </c>
      <c r="G998" s="495">
        <f>'[7]Rate Design Work eff 9-15-17'!G998</f>
        <v>1777</v>
      </c>
      <c r="H998" s="510"/>
      <c r="I998" s="428">
        <f>ROUND(G998*$C998,0)</f>
        <v>0</v>
      </c>
      <c r="J998" s="428"/>
      <c r="K998" s="495">
        <f>'[7]Rate Design Work eff 10-14-16'!K998</f>
        <v>1736</v>
      </c>
      <c r="L998" s="510"/>
      <c r="M998" s="428">
        <f>'[7]Rate Design Work eff 10-14-16'!M998</f>
        <v>0</v>
      </c>
      <c r="N998" s="428"/>
      <c r="O998" s="495" t="str">
        <f>'[7]Rate Design Work eff 10-14-16'!O998</f>
        <v xml:space="preserve"> </v>
      </c>
      <c r="P998" s="510"/>
      <c r="Q998" s="428">
        <f>'[7]Rate Design Work eff 10-14-16'!Q998</f>
        <v>0</v>
      </c>
      <c r="R998" s="428"/>
      <c r="S998" s="495" t="str">
        <f>'[7]Rate Design Work eff 10-14-16'!S998</f>
        <v xml:space="preserve"> </v>
      </c>
      <c r="T998" s="510"/>
      <c r="U998" s="428">
        <f>'[7]Rate Design Work eff 10-14-16'!U998</f>
        <v>0</v>
      </c>
      <c r="V998" s="409"/>
      <c r="X998" s="201">
        <f>(G998-D998)/D998</f>
        <v>2.3617511520737326E-2</v>
      </c>
      <c r="Y998" s="40"/>
      <c r="Z998" s="409"/>
      <c r="AA998" s="409"/>
      <c r="AB998" s="409"/>
      <c r="AC998" s="409"/>
      <c r="AD998" s="409"/>
      <c r="AE998" s="409"/>
      <c r="AF998" s="409"/>
      <c r="AG998" s="409"/>
      <c r="AH998" s="409"/>
      <c r="AI998" s="409"/>
      <c r="AJ998" s="409"/>
      <c r="AK998" s="409"/>
      <c r="AL998" s="409"/>
      <c r="AM998" s="409"/>
      <c r="AN998" s="409"/>
      <c r="AO998" s="409"/>
      <c r="AP998" s="409"/>
    </row>
    <row r="999" spans="1:44">
      <c r="A999" s="482" t="s">
        <v>60</v>
      </c>
      <c r="B999" s="452"/>
      <c r="C999" s="480">
        <f t="shared" si="149"/>
        <v>130.3333333333334</v>
      </c>
      <c r="D999" s="495"/>
      <c r="E999" s="492"/>
      <c r="F999" s="428" t="s">
        <v>14</v>
      </c>
      <c r="G999" s="495" t="s">
        <v>14</v>
      </c>
      <c r="H999" s="492"/>
      <c r="I999" s="428" t="s">
        <v>14</v>
      </c>
      <c r="J999" s="428"/>
      <c r="K999" s="495" t="s">
        <v>14</v>
      </c>
      <c r="L999" s="492"/>
      <c r="M999" s="428" t="s">
        <v>14</v>
      </c>
      <c r="N999" s="428"/>
      <c r="O999" s="495" t="s">
        <v>14</v>
      </c>
      <c r="P999" s="492"/>
      <c r="Q999" s="428" t="s">
        <v>14</v>
      </c>
      <c r="R999" s="428"/>
      <c r="S999" s="495" t="s">
        <v>14</v>
      </c>
      <c r="T999" s="492"/>
      <c r="U999" s="428" t="s">
        <v>14</v>
      </c>
      <c r="V999" s="409"/>
      <c r="X999" s="561"/>
      <c r="Y999" s="410"/>
      <c r="Z999" s="409"/>
      <c r="AA999" s="409"/>
      <c r="AB999" s="409"/>
      <c r="AC999" s="409"/>
      <c r="AD999" s="409"/>
      <c r="AE999" s="409"/>
      <c r="AF999" s="409"/>
      <c r="AG999" s="409"/>
      <c r="AH999" s="409"/>
      <c r="AI999" s="409"/>
      <c r="AJ999" s="409"/>
      <c r="AK999" s="409"/>
      <c r="AL999" s="409"/>
      <c r="AM999" s="409"/>
      <c r="AN999" s="409"/>
      <c r="AO999" s="409"/>
      <c r="AP999" s="409"/>
    </row>
    <row r="1000" spans="1:44">
      <c r="A1000" s="482" t="s">
        <v>151</v>
      </c>
      <c r="B1000" s="452"/>
      <c r="C1000" s="480">
        <f t="shared" si="149"/>
        <v>230926.96551724101</v>
      </c>
      <c r="D1000" s="495">
        <f>'[7]Rate Design Work eff 9-15-17'!D1000</f>
        <v>0.56999999999999995</v>
      </c>
      <c r="E1000" s="492"/>
      <c r="F1000" s="428">
        <f>ROUND(D1000*C1000,0)</f>
        <v>131628</v>
      </c>
      <c r="G1000" s="495">
        <f>'[7]Rate Design Work eff 9-15-17'!G1000</f>
        <v>0.57999999999999996</v>
      </c>
      <c r="H1000" s="492"/>
      <c r="I1000" s="428">
        <f>ROUND(G1000*$C1000,0)</f>
        <v>133938</v>
      </c>
      <c r="J1000" s="428"/>
      <c r="K1000" s="495">
        <f>'[7]Rate Design Work eff 10-14-16'!K1000</f>
        <v>0.56999999999999995</v>
      </c>
      <c r="L1000" s="492"/>
      <c r="M1000" s="428">
        <f>'[7]Rate Design Work eff 10-14-16'!M1000</f>
        <v>131628</v>
      </c>
      <c r="N1000" s="428"/>
      <c r="O1000" s="495" t="str">
        <f>'[7]Rate Design Work eff 10-14-16'!O1000</f>
        <v xml:space="preserve"> </v>
      </c>
      <c r="P1000" s="492"/>
      <c r="Q1000" s="428">
        <f>'[7]Rate Design Work eff 10-14-16'!Q1000</f>
        <v>0</v>
      </c>
      <c r="R1000" s="428"/>
      <c r="S1000" s="495" t="str">
        <f>'[7]Rate Design Work eff 10-14-16'!S1000</f>
        <v xml:space="preserve"> </v>
      </c>
      <c r="T1000" s="492"/>
      <c r="U1000" s="428">
        <f>'[7]Rate Design Work eff 10-14-16'!U1000</f>
        <v>0</v>
      </c>
      <c r="X1000" s="201">
        <f>(G1000-D1000)/D1000</f>
        <v>1.7543859649122823E-2</v>
      </c>
      <c r="Y1000" s="40"/>
      <c r="Z1000" s="409" t="s">
        <v>14</v>
      </c>
      <c r="AA1000" s="409"/>
      <c r="AB1000" s="409"/>
      <c r="AC1000" s="409"/>
      <c r="AD1000" s="409"/>
      <c r="AE1000" s="409"/>
      <c r="AF1000" s="409"/>
      <c r="AG1000" s="409"/>
      <c r="AH1000" s="409"/>
      <c r="AI1000" s="409"/>
      <c r="AJ1000" s="409"/>
      <c r="AK1000" s="409"/>
      <c r="AL1000" s="409"/>
      <c r="AM1000" s="409"/>
      <c r="AN1000" s="409"/>
      <c r="AO1000" s="409"/>
      <c r="AP1000" s="409"/>
    </row>
    <row r="1001" spans="1:44">
      <c r="A1001" s="482" t="s">
        <v>152</v>
      </c>
      <c r="B1001" s="452"/>
      <c r="C1001" s="480">
        <f t="shared" si="149"/>
        <v>0</v>
      </c>
      <c r="D1001" s="495">
        <f>'[7]Rate Design Work eff 9-15-17'!D1001</f>
        <v>0.46</v>
      </c>
      <c r="E1001" s="492"/>
      <c r="F1001" s="428">
        <f>ROUND(D1001*C1001,0)</f>
        <v>0</v>
      </c>
      <c r="G1001" s="495">
        <f>'[7]Rate Design Work eff 9-15-17'!G1001</f>
        <v>0.47</v>
      </c>
      <c r="H1001" s="492"/>
      <c r="I1001" s="428">
        <f>ROUND(G1001*$C1001,0)</f>
        <v>0</v>
      </c>
      <c r="J1001" s="428"/>
      <c r="K1001" s="495">
        <f>'[7]Rate Design Work eff 10-14-16'!K1001</f>
        <v>0.46</v>
      </c>
      <c r="L1001" s="492"/>
      <c r="M1001" s="428">
        <f>'[7]Rate Design Work eff 10-14-16'!M1001</f>
        <v>0</v>
      </c>
      <c r="N1001" s="428"/>
      <c r="O1001" s="495" t="str">
        <f>'[7]Rate Design Work eff 10-14-16'!O1001</f>
        <v xml:space="preserve"> </v>
      </c>
      <c r="P1001" s="492"/>
      <c r="Q1001" s="428">
        <f>'[7]Rate Design Work eff 10-14-16'!Q1001</f>
        <v>0</v>
      </c>
      <c r="R1001" s="428"/>
      <c r="S1001" s="495" t="str">
        <f>'[7]Rate Design Work eff 10-14-16'!S1001</f>
        <v xml:space="preserve"> </v>
      </c>
      <c r="T1001" s="492"/>
      <c r="U1001" s="428">
        <f>'[7]Rate Design Work eff 10-14-16'!U1001</f>
        <v>0</v>
      </c>
      <c r="V1001" s="409"/>
      <c r="X1001" s="201">
        <f>(G1001-D1001)/D1001</f>
        <v>2.1739130434782507E-2</v>
      </c>
      <c r="Y1001" s="40"/>
      <c r="Z1001" s="409"/>
      <c r="AA1001" s="409"/>
      <c r="AB1001" s="409"/>
      <c r="AC1001" s="409"/>
      <c r="AD1001" s="409"/>
      <c r="AE1001" s="409"/>
      <c r="AF1001" s="409"/>
      <c r="AG1001" s="409"/>
      <c r="AH1001" s="409"/>
      <c r="AI1001" s="409"/>
      <c r="AJ1001" s="409"/>
      <c r="AK1001" s="409"/>
      <c r="AL1001" s="409"/>
      <c r="AM1001" s="409"/>
      <c r="AN1001" s="409"/>
      <c r="AO1001" s="409"/>
      <c r="AP1001" s="409"/>
    </row>
    <row r="1002" spans="1:44">
      <c r="A1002" s="439" t="s">
        <v>74</v>
      </c>
      <c r="B1002" s="452"/>
      <c r="C1002" s="480">
        <f t="shared" si="149"/>
        <v>187022.62068965501</v>
      </c>
      <c r="D1002" s="495">
        <f>'[7]Rate Design Work eff 9-15-17'!D1002</f>
        <v>7.79</v>
      </c>
      <c r="E1002" s="492"/>
      <c r="F1002" s="428">
        <f>ROUND(D1002*C1002,0)</f>
        <v>1456906</v>
      </c>
      <c r="G1002" s="495">
        <f>'[7]Rate Design Work eff 9-15-17'!G1002</f>
        <v>7.9799999999999995</v>
      </c>
      <c r="H1002" s="492"/>
      <c r="I1002" s="428">
        <f>ROUND(G1002*$C1002,0)</f>
        <v>1492441</v>
      </c>
      <c r="J1002" s="428"/>
      <c r="K1002" s="495" t="e">
        <f>'[7]Rate Design Work eff 10-14-16'!K1002</f>
        <v>#DIV/0!</v>
      </c>
      <c r="L1002" s="492"/>
      <c r="M1002" s="428" t="e">
        <f>'[7]Rate Design Work eff 10-14-16'!M1002</f>
        <v>#DIV/0!</v>
      </c>
      <c r="N1002" s="428"/>
      <c r="O1002" s="495" t="e">
        <f>'[7]Rate Design Work eff 10-14-16'!O1002</f>
        <v>#DIV/0!</v>
      </c>
      <c r="P1002" s="492"/>
      <c r="Q1002" s="428" t="e">
        <f>'[7]Rate Design Work eff 10-14-16'!Q1002</f>
        <v>#DIV/0!</v>
      </c>
      <c r="R1002" s="428"/>
      <c r="S1002" s="495" t="e">
        <f>'[7]Rate Design Work eff 10-14-16'!S1002</f>
        <v>#DIV/0!</v>
      </c>
      <c r="T1002" s="492"/>
      <c r="U1002" s="428" t="e">
        <f>'[7]Rate Design Work eff 10-14-16'!U1002</f>
        <v>#DIV/0!</v>
      </c>
      <c r="V1002" s="409"/>
      <c r="X1002" s="201">
        <f>(G1002-D1002)/D1002</f>
        <v>2.4390243902438959E-2</v>
      </c>
      <c r="Y1002" s="40"/>
      <c r="Z1002" s="409"/>
      <c r="AA1002" s="409"/>
      <c r="AB1002" s="409"/>
      <c r="AC1002" s="409"/>
      <c r="AD1002" s="409"/>
      <c r="AE1002" s="409"/>
      <c r="AF1002" s="409"/>
      <c r="AG1002" s="409"/>
      <c r="AH1002" s="409"/>
      <c r="AI1002" s="409"/>
      <c r="AJ1002" s="409"/>
      <c r="AK1002" s="409"/>
      <c r="AL1002" s="409"/>
      <c r="AM1002" s="409"/>
      <c r="AN1002" s="409"/>
      <c r="AO1002" s="409"/>
      <c r="AP1002" s="409"/>
    </row>
    <row r="1003" spans="1:44">
      <c r="A1003" s="482" t="s">
        <v>97</v>
      </c>
      <c r="B1003" s="452"/>
      <c r="C1003" s="480"/>
      <c r="D1003" s="495"/>
      <c r="E1003" s="492"/>
      <c r="F1003" s="428"/>
      <c r="G1003" s="495" t="s">
        <v>14</v>
      </c>
      <c r="H1003" s="492"/>
      <c r="I1003" s="428"/>
      <c r="J1003" s="428"/>
      <c r="K1003" s="495" t="s">
        <v>14</v>
      </c>
      <c r="L1003" s="492"/>
      <c r="M1003" s="428"/>
      <c r="N1003" s="428"/>
      <c r="O1003" s="495" t="s">
        <v>14</v>
      </c>
      <c r="P1003" s="492"/>
      <c r="Q1003" s="428"/>
      <c r="R1003" s="428"/>
      <c r="S1003" s="495" t="s">
        <v>14</v>
      </c>
      <c r="T1003" s="492"/>
      <c r="U1003" s="428"/>
      <c r="V1003" s="409"/>
      <c r="X1003" s="561"/>
      <c r="Y1003" s="410"/>
      <c r="Z1003" s="409"/>
      <c r="AA1003" s="409"/>
      <c r="AB1003" s="409"/>
      <c r="AC1003" s="409"/>
      <c r="AD1003" s="409"/>
      <c r="AE1003" s="409"/>
      <c r="AF1003" s="409"/>
      <c r="AG1003" s="409"/>
      <c r="AH1003" s="409"/>
      <c r="AI1003" s="409"/>
      <c r="AJ1003" s="409"/>
      <c r="AK1003" s="409"/>
      <c r="AL1003" s="409"/>
      <c r="AM1003" s="409"/>
      <c r="AN1003" s="409"/>
      <c r="AO1003" s="409"/>
      <c r="AP1003" s="409"/>
    </row>
    <row r="1004" spans="1:44">
      <c r="A1004" s="482" t="s">
        <v>139</v>
      </c>
      <c r="B1004" s="452"/>
      <c r="C1004" s="480">
        <f>C1025+C1043</f>
        <v>76296887.893373474</v>
      </c>
      <c r="D1004" s="551">
        <f>'[7]Rate Design Work eff 9-15-17'!D1004</f>
        <v>4.6879999999999997</v>
      </c>
      <c r="E1004" s="492" t="s">
        <v>15</v>
      </c>
      <c r="F1004" s="428">
        <f>ROUND(D1004/100*C1004,0)</f>
        <v>3576798</v>
      </c>
      <c r="G1004" s="551">
        <f>'[7]Rate Design Work eff 9-15-17'!G1004</f>
        <v>4.798</v>
      </c>
      <c r="H1004" s="492" t="s">
        <v>15</v>
      </c>
      <c r="I1004" s="428">
        <f>ROUND(G1004/100*$C1004,0)</f>
        <v>3660725</v>
      </c>
      <c r="J1004" s="428"/>
      <c r="K1004" s="551" t="str">
        <f>'[7]Rate Design Work eff 10-14-16'!K1004</f>
        <v xml:space="preserve"> </v>
      </c>
      <c r="L1004" s="539" t="s">
        <v>14</v>
      </c>
      <c r="M1004" s="428">
        <f>'[7]Rate Design Work eff 10-14-16'!M1004</f>
        <v>0</v>
      </c>
      <c r="N1004" s="428"/>
      <c r="O1004" s="551" t="e">
        <f>'[7]Rate Design Work eff 10-14-16'!O1004</f>
        <v>#DIV/0!</v>
      </c>
      <c r="P1004" s="492" t="s">
        <v>15</v>
      </c>
      <c r="Q1004" s="428" t="e">
        <f>'[7]Rate Design Work eff 10-14-16'!Q1004</f>
        <v>#DIV/0!</v>
      </c>
      <c r="R1004" s="428"/>
      <c r="S1004" s="551" t="e">
        <f>'[7]Rate Design Work eff 10-14-16'!S1004</f>
        <v>#DIV/0!</v>
      </c>
      <c r="T1004" s="492" t="s">
        <v>15</v>
      </c>
      <c r="U1004" s="428" t="e">
        <f>'[7]Rate Design Work eff 10-14-16'!U1004</f>
        <v>#DIV/0!</v>
      </c>
      <c r="V1004" s="409"/>
      <c r="X1004" s="201">
        <f>((G1004+G1006)-D1004)/D1004</f>
        <v>2.3464163822525665E-2</v>
      </c>
      <c r="Y1004" s="40"/>
      <c r="Z1004" s="409"/>
      <c r="AA1004" s="409"/>
      <c r="AB1004" s="409"/>
      <c r="AC1004" s="409"/>
      <c r="AD1004" s="409"/>
      <c r="AE1004" s="409"/>
      <c r="AF1004" s="409"/>
      <c r="AG1004" s="409"/>
      <c r="AH1004" s="409"/>
      <c r="AI1004" s="409"/>
      <c r="AJ1004" s="409"/>
      <c r="AK1004" s="409"/>
      <c r="AL1004" s="409"/>
      <c r="AM1004" s="409"/>
      <c r="AN1004" s="409"/>
      <c r="AO1004" s="409"/>
      <c r="AP1004" s="409"/>
    </row>
    <row r="1005" spans="1:44">
      <c r="A1005" s="482" t="s">
        <v>65</v>
      </c>
      <c r="B1005" s="452"/>
      <c r="C1005" s="480">
        <f>C1026+C1044</f>
        <v>15987.3939393939</v>
      </c>
      <c r="D1005" s="495">
        <f>'[7]Rate Design Work eff 9-15-17'!D1005</f>
        <v>0.55000000000000004</v>
      </c>
      <c r="E1005" s="492"/>
      <c r="F1005" s="428">
        <f>ROUND(D1005*C1005,0)</f>
        <v>8793</v>
      </c>
      <c r="G1005" s="495">
        <f>'[7]Rate Design Work eff 9-15-17'!G1005</f>
        <v>0.56000000000000005</v>
      </c>
      <c r="H1005" s="492"/>
      <c r="I1005" s="428">
        <f>ROUND(G1005*$C1005,0)</f>
        <v>8953</v>
      </c>
      <c r="J1005" s="428"/>
      <c r="K1005" s="495" t="str">
        <f>'[7]Rate Design Work eff 10-14-16'!K1005</f>
        <v xml:space="preserve"> </v>
      </c>
      <c r="L1005" s="492"/>
      <c r="M1005" s="428">
        <f>'[7]Rate Design Work eff 10-14-16'!M1005</f>
        <v>0</v>
      </c>
      <c r="N1005" s="428"/>
      <c r="O1005" s="495" t="e">
        <f>'[7]Rate Design Work eff 10-14-16'!O1005</f>
        <v>#DIV/0!</v>
      </c>
      <c r="P1005" s="492"/>
      <c r="Q1005" s="428" t="e">
        <f>'[7]Rate Design Work eff 10-14-16'!Q1005</f>
        <v>#DIV/0!</v>
      </c>
      <c r="R1005" s="428"/>
      <c r="S1005" s="495" t="e">
        <f>'[7]Rate Design Work eff 10-14-16'!S1005</f>
        <v>#DIV/0!</v>
      </c>
      <c r="T1005" s="492"/>
      <c r="U1005" s="428" t="e">
        <f>'[7]Rate Design Work eff 10-14-16'!U1005</f>
        <v>#DIV/0!</v>
      </c>
      <c r="V1005" s="409"/>
      <c r="X1005" s="201">
        <f>(G1005-D1005)/D1005</f>
        <v>1.8181818181818195E-2</v>
      </c>
      <c r="Y1005" s="40"/>
      <c r="Z1005" s="409"/>
      <c r="AA1005" s="409"/>
      <c r="AB1005" s="409"/>
      <c r="AC1005" s="409"/>
      <c r="AD1005" s="409"/>
      <c r="AE1005" s="409"/>
      <c r="AF1005" s="409"/>
      <c r="AG1005" s="409"/>
      <c r="AH1005" s="409"/>
      <c r="AI1005" s="409"/>
      <c r="AJ1005" s="409"/>
      <c r="AK1005" s="409"/>
      <c r="AL1005" s="409"/>
      <c r="AM1005" s="409"/>
      <c r="AN1005" s="409"/>
      <c r="AO1005" s="409"/>
      <c r="AP1005" s="409"/>
    </row>
    <row r="1006" spans="1:44" s="26" customFormat="1">
      <c r="A1006" s="25" t="s">
        <v>140</v>
      </c>
      <c r="C1006" s="27">
        <f>C1004</f>
        <v>76296887.893373474</v>
      </c>
      <c r="D1006" s="24">
        <f>'[7]Rate Design Work eff 9-15-17'!D1006</f>
        <v>0</v>
      </c>
      <c r="E1006" s="28"/>
      <c r="F1006" s="29"/>
      <c r="G1006" s="30">
        <f>'[7]Rate Design Work eff 9-15-17'!G1006</f>
        <v>0</v>
      </c>
      <c r="H1006" s="153" t="s">
        <v>15</v>
      </c>
      <c r="I1006" s="29">
        <f>ROUND(G1006/100*$C1006,0)</f>
        <v>0</v>
      </c>
      <c r="J1006" s="29"/>
      <c r="K1006" s="30" t="str">
        <f>'[7]Rate Design Work eff 10-14-16'!K1006</f>
        <v xml:space="preserve"> </v>
      </c>
      <c r="L1006" s="153" t="s">
        <v>14</v>
      </c>
      <c r="M1006" s="428">
        <f>'[7]Rate Design Work eff 10-14-16'!M1006</f>
        <v>0</v>
      </c>
      <c r="N1006" s="153"/>
      <c r="O1006" s="30" t="str">
        <f>'[7]Rate Design Work eff 10-14-16'!O1006</f>
        <v xml:space="preserve"> </v>
      </c>
      <c r="P1006" s="153" t="s">
        <v>14</v>
      </c>
      <c r="Q1006" s="428">
        <f>'[7]Rate Design Work eff 10-14-16'!Q1006</f>
        <v>0</v>
      </c>
      <c r="R1006" s="153"/>
      <c r="S1006" s="30">
        <f>'[7]Rate Design Work eff 10-14-16'!S1006</f>
        <v>0</v>
      </c>
      <c r="T1006" s="153" t="s">
        <v>15</v>
      </c>
      <c r="U1006" s="428">
        <f>'[7]Rate Design Work eff 10-14-16'!U1006</f>
        <v>0</v>
      </c>
      <c r="V1006" s="32">
        <f>'[7]NPC Spread'!G48</f>
        <v>2438646.2051787861</v>
      </c>
      <c r="W1006" s="22" t="s">
        <v>16</v>
      </c>
      <c r="Z1006" s="33"/>
      <c r="AA1006" s="33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R1006" s="32"/>
    </row>
    <row r="1007" spans="1:44" s="77" customFormat="1">
      <c r="A1007" s="76" t="s">
        <v>141</v>
      </c>
      <c r="C1007" s="207"/>
      <c r="D1007" s="202">
        <f>'[7]Rate Design Work eff 9-15-17'!D1007</f>
        <v>4.6879999999999997</v>
      </c>
      <c r="E1007" s="168" t="s">
        <v>15</v>
      </c>
      <c r="F1007" s="81"/>
      <c r="G1007" s="82">
        <f>G1004+G1006</f>
        <v>4.798</v>
      </c>
      <c r="H1007" s="168" t="s">
        <v>15</v>
      </c>
      <c r="I1007" s="81"/>
      <c r="J1007" s="81"/>
      <c r="K1007" s="203" t="s">
        <v>14</v>
      </c>
      <c r="L1007" s="168" t="s">
        <v>14</v>
      </c>
      <c r="M1007" s="168"/>
      <c r="N1007" s="168"/>
      <c r="O1007" s="203" t="e">
        <f>O1004+O1006</f>
        <v>#DIV/0!</v>
      </c>
      <c r="P1007" s="168" t="s">
        <v>15</v>
      </c>
      <c r="Q1007" s="168"/>
      <c r="R1007" s="168"/>
      <c r="S1007" s="203" t="e">
        <f>S1004+S1006</f>
        <v>#DIV/0!</v>
      </c>
      <c r="T1007" s="168" t="s">
        <v>15</v>
      </c>
      <c r="U1007" s="168"/>
      <c r="V1007" s="204"/>
      <c r="W1007" s="67"/>
      <c r="X1007" s="205">
        <f>(G1007-D1007)/D1007</f>
        <v>2.3464163822525665E-2</v>
      </c>
      <c r="Z1007" s="206"/>
      <c r="AA1007" s="206"/>
      <c r="AF1007" s="80"/>
      <c r="AG1007" s="80"/>
      <c r="AH1007" s="80"/>
      <c r="AI1007" s="80"/>
      <c r="AJ1007" s="80"/>
      <c r="AK1007" s="80"/>
      <c r="AL1007" s="80"/>
      <c r="AM1007" s="80"/>
      <c r="AN1007" s="80"/>
      <c r="AO1007" s="80"/>
      <c r="AP1007" s="80"/>
      <c r="AR1007" s="204"/>
    </row>
    <row r="1008" spans="1:44">
      <c r="A1008" s="452" t="s">
        <v>44</v>
      </c>
      <c r="B1008" s="452"/>
      <c r="C1008" s="480">
        <f>C1004</f>
        <v>76296887.893373474</v>
      </c>
      <c r="D1008" s="488"/>
      <c r="E1008" s="452"/>
      <c r="F1008" s="428">
        <f>SUM(F997:F1005)</f>
        <v>5362196</v>
      </c>
      <c r="G1008" s="488"/>
      <c r="H1008" s="452"/>
      <c r="I1008" s="428">
        <f>SUM(I997:I1007)</f>
        <v>5488559</v>
      </c>
      <c r="J1008" s="428"/>
      <c r="K1008" s="488"/>
      <c r="L1008" s="452"/>
      <c r="M1008" s="428" t="e">
        <f>SUM(M997:M1007)</f>
        <v>#DIV/0!</v>
      </c>
      <c r="N1008" s="428"/>
      <c r="O1008" s="488"/>
      <c r="P1008" s="452"/>
      <c r="Q1008" s="428" t="e">
        <f>SUM(Q997:Q1007)</f>
        <v>#DIV/0!</v>
      </c>
      <c r="R1008" s="428"/>
      <c r="S1008" s="488"/>
      <c r="T1008" s="452"/>
      <c r="U1008" s="428" t="e">
        <f>SUM(U997:U1007)</f>
        <v>#DIV/0!</v>
      </c>
      <c r="V1008" s="409"/>
      <c r="W1008" s="410"/>
      <c r="X1008" s="410"/>
      <c r="Y1008" s="410"/>
      <c r="Z1008" s="409"/>
      <c r="AA1008" s="409"/>
      <c r="AB1008" s="409"/>
      <c r="AC1008" s="409"/>
      <c r="AD1008" s="409"/>
      <c r="AE1008" s="409"/>
      <c r="AF1008" s="409"/>
      <c r="AG1008" s="409"/>
      <c r="AH1008" s="409"/>
      <c r="AI1008" s="409"/>
      <c r="AJ1008" s="409"/>
      <c r="AK1008" s="409"/>
      <c r="AL1008" s="409"/>
      <c r="AM1008" s="409"/>
      <c r="AN1008" s="409"/>
      <c r="AO1008" s="409"/>
      <c r="AP1008" s="409"/>
    </row>
    <row r="1009" spans="1:42">
      <c r="A1009" s="452" t="s">
        <v>18</v>
      </c>
      <c r="B1009" s="452"/>
      <c r="C1009" s="480">
        <f>C1029+C1047</f>
        <v>511974.75164792698</v>
      </c>
      <c r="D1009" s="439"/>
      <c r="E1009" s="439"/>
      <c r="F1009" s="498">
        <f>F1029+F1047</f>
        <v>39171.082166675216</v>
      </c>
      <c r="G1009" s="439"/>
      <c r="H1009" s="439"/>
      <c r="I1009" s="498">
        <f>F1009</f>
        <v>39171.082166675216</v>
      </c>
      <c r="J1009" s="483"/>
      <c r="K1009" s="439"/>
      <c r="L1009" s="439"/>
      <c r="M1009" s="549" t="e">
        <f>$I$1009*V1012/(V1012+$W$1012+$X$1012)</f>
        <v>#DIV/0!</v>
      </c>
      <c r="N1009" s="438"/>
      <c r="O1009" s="439"/>
      <c r="P1009" s="439"/>
      <c r="Q1009" s="549" t="e">
        <f>$I$1009*W1012/(V1012+$W$1012+$X$1012)</f>
        <v>#DIV/0!</v>
      </c>
      <c r="R1009" s="438"/>
      <c r="S1009" s="439"/>
      <c r="T1009" s="439"/>
      <c r="U1009" s="549" t="e">
        <f>$I$1009*X1012/(V1012+$W$1012+$X$1012)</f>
        <v>#DIV/0!</v>
      </c>
      <c r="V1009" s="49"/>
      <c r="W1009" s="48"/>
      <c r="X1009" s="410"/>
      <c r="Y1009" s="410"/>
      <c r="Z1009" s="409"/>
      <c r="AA1009" s="409"/>
      <c r="AB1009" s="409"/>
      <c r="AC1009" s="409"/>
      <c r="AD1009" s="409"/>
      <c r="AE1009" s="409"/>
      <c r="AF1009" s="409"/>
      <c r="AG1009" s="409"/>
      <c r="AH1009" s="409"/>
      <c r="AI1009" s="409"/>
      <c r="AJ1009" s="409"/>
      <c r="AK1009" s="409"/>
      <c r="AL1009" s="409"/>
      <c r="AM1009" s="409"/>
      <c r="AN1009" s="409"/>
      <c r="AO1009" s="409"/>
      <c r="AP1009" s="409"/>
    </row>
    <row r="1010" spans="1:42" ht="16.5" thickBot="1">
      <c r="A1010" s="452" t="s">
        <v>45</v>
      </c>
      <c r="B1010" s="452"/>
      <c r="C1010" s="550">
        <f>SUM(C1008)+C1009</f>
        <v>76808862.645021409</v>
      </c>
      <c r="D1010" s="505"/>
      <c r="E1010" s="500"/>
      <c r="F1010" s="501">
        <f>F1008+F1009</f>
        <v>5401367.0821666755</v>
      </c>
      <c r="G1010" s="505"/>
      <c r="H1010" s="500"/>
      <c r="I1010" s="501">
        <f>I1008+I1009</f>
        <v>5527730.0821666755</v>
      </c>
      <c r="J1010" s="483"/>
      <c r="K1010" s="505"/>
      <c r="L1010" s="500"/>
      <c r="M1010" s="501" t="e">
        <f>SUM(M1008:M1009)</f>
        <v>#DIV/0!</v>
      </c>
      <c r="N1010" s="501"/>
      <c r="O1010" s="505"/>
      <c r="P1010" s="500"/>
      <c r="Q1010" s="501" t="e">
        <f>SUM(Q1008:Q1009)</f>
        <v>#DIV/0!</v>
      </c>
      <c r="R1010" s="501"/>
      <c r="S1010" s="505"/>
      <c r="T1010" s="500"/>
      <c r="U1010" s="501" t="e">
        <f>SUM(U1008:U1009)</f>
        <v>#DIV/0!</v>
      </c>
      <c r="V1010" s="50" t="s">
        <v>14</v>
      </c>
      <c r="W1010" s="40" t="s">
        <v>14</v>
      </c>
      <c r="X1010" s="208">
        <f>(I1010-F1010)/F1010</f>
        <v>2.3394632891588517E-2</v>
      </c>
      <c r="Y1010" s="410"/>
      <c r="AA1010" s="409"/>
      <c r="AB1010" s="409"/>
      <c r="AC1010" s="409"/>
      <c r="AD1010" s="409"/>
      <c r="AE1010" s="409"/>
      <c r="AF1010" s="409"/>
      <c r="AG1010" s="409"/>
      <c r="AH1010" s="409"/>
      <c r="AI1010" s="409"/>
      <c r="AJ1010" s="409"/>
      <c r="AK1010" s="409"/>
      <c r="AL1010" s="409"/>
      <c r="AM1010" s="409"/>
      <c r="AN1010" s="409"/>
      <c r="AO1010" s="409"/>
      <c r="AP1010" s="409"/>
    </row>
    <row r="1011" spans="1:42" ht="16.5" thickTop="1">
      <c r="A1011" s="452"/>
      <c r="B1011" s="452"/>
      <c r="C1011" s="459"/>
      <c r="D1011" s="495" t="s">
        <v>14</v>
      </c>
      <c r="E1011" s="452"/>
      <c r="F1011" s="428"/>
      <c r="G1011" s="509" t="s">
        <v>14</v>
      </c>
      <c r="H1011" s="452"/>
      <c r="I1011" s="428" t="s">
        <v>14</v>
      </c>
      <c r="J1011" s="428"/>
      <c r="K1011" s="509" t="s">
        <v>14</v>
      </c>
      <c r="L1011" s="452"/>
      <c r="M1011" s="428" t="s">
        <v>14</v>
      </c>
      <c r="N1011" s="428"/>
      <c r="O1011" s="509" t="s">
        <v>14</v>
      </c>
      <c r="P1011" s="452"/>
      <c r="Q1011" s="428" t="s">
        <v>14</v>
      </c>
      <c r="R1011" s="428"/>
      <c r="S1011" s="509" t="s">
        <v>14</v>
      </c>
      <c r="T1011" s="452"/>
      <c r="U1011" s="428" t="s">
        <v>14</v>
      </c>
      <c r="V1011" s="562"/>
      <c r="W1011" s="562"/>
      <c r="X1011" s="562"/>
      <c r="Y1011" s="410"/>
      <c r="Z1011" s="409"/>
      <c r="AA1011" s="409"/>
      <c r="AB1011" s="409"/>
      <c r="AC1011" s="409"/>
      <c r="AD1011" s="409"/>
      <c r="AE1011" s="409"/>
      <c r="AF1011" s="409"/>
      <c r="AG1011" s="409"/>
      <c r="AH1011" s="409"/>
      <c r="AI1011" s="409"/>
      <c r="AJ1011" s="409"/>
      <c r="AK1011" s="409"/>
      <c r="AL1011" s="409"/>
      <c r="AM1011" s="409"/>
      <c r="AN1011" s="409"/>
      <c r="AO1011" s="409"/>
      <c r="AP1011" s="409"/>
    </row>
    <row r="1012" spans="1:42">
      <c r="A1012" s="452"/>
      <c r="B1012" s="452"/>
      <c r="C1012" s="459"/>
      <c r="D1012" s="495" t="s">
        <v>14</v>
      </c>
      <c r="E1012" s="452"/>
      <c r="F1012" s="428"/>
      <c r="G1012" s="509" t="s">
        <v>14</v>
      </c>
      <c r="H1012" s="452"/>
      <c r="I1012" s="428" t="s">
        <v>14</v>
      </c>
      <c r="J1012" s="428"/>
      <c r="K1012" s="509" t="s">
        <v>14</v>
      </c>
      <c r="L1012" s="452"/>
      <c r="M1012" s="428" t="s">
        <v>14</v>
      </c>
      <c r="N1012" s="428"/>
      <c r="O1012" s="509" t="s">
        <v>14</v>
      </c>
      <c r="P1012" s="452"/>
      <c r="Q1012" s="428" t="s">
        <v>14</v>
      </c>
      <c r="R1012" s="428"/>
      <c r="S1012" s="509" t="s">
        <v>14</v>
      </c>
      <c r="T1012" s="452"/>
      <c r="U1012" s="428" t="s">
        <v>14</v>
      </c>
      <c r="V1012" s="50"/>
      <c r="W1012" s="50"/>
      <c r="X1012" s="50"/>
      <c r="Y1012" s="410"/>
      <c r="Z1012" s="409"/>
      <c r="AA1012" s="409"/>
      <c r="AB1012" s="409"/>
      <c r="AC1012" s="409"/>
      <c r="AD1012" s="409"/>
      <c r="AE1012" s="409"/>
      <c r="AF1012" s="409"/>
      <c r="AG1012" s="409"/>
      <c r="AH1012" s="409"/>
      <c r="AI1012" s="409"/>
      <c r="AJ1012" s="409"/>
      <c r="AK1012" s="409"/>
      <c r="AL1012" s="409"/>
      <c r="AM1012" s="409"/>
      <c r="AN1012" s="409"/>
      <c r="AO1012" s="409"/>
      <c r="AP1012" s="409"/>
    </row>
    <row r="1013" spans="1:42">
      <c r="A1013" s="452"/>
      <c r="B1013" s="452"/>
      <c r="C1013" s="459"/>
      <c r="D1013" s="495"/>
      <c r="E1013" s="452"/>
      <c r="F1013" s="428"/>
      <c r="G1013" s="495"/>
      <c r="H1013" s="452"/>
      <c r="I1013" s="506"/>
      <c r="J1013" s="506"/>
      <c r="K1013" s="495"/>
      <c r="L1013" s="452"/>
      <c r="M1013" s="506"/>
      <c r="N1013" s="506"/>
      <c r="O1013" s="495"/>
      <c r="P1013" s="452"/>
      <c r="Q1013" s="506"/>
      <c r="R1013" s="506"/>
      <c r="S1013" s="495"/>
      <c r="T1013" s="452"/>
      <c r="U1013" s="506"/>
      <c r="V1013" s="409"/>
      <c r="W1013" s="410"/>
      <c r="X1013" s="410"/>
      <c r="Y1013" s="410"/>
      <c r="Z1013" s="409"/>
      <c r="AA1013" s="409"/>
      <c r="AB1013" s="409"/>
      <c r="AC1013" s="409"/>
      <c r="AD1013" s="409"/>
      <c r="AE1013" s="409"/>
      <c r="AF1013" s="409"/>
      <c r="AG1013" s="409"/>
      <c r="AH1013" s="409"/>
      <c r="AI1013" s="409"/>
      <c r="AJ1013" s="409"/>
      <c r="AK1013" s="409"/>
      <c r="AL1013" s="409"/>
      <c r="AM1013" s="409"/>
      <c r="AN1013" s="409"/>
      <c r="AO1013" s="409"/>
      <c r="AP1013" s="409"/>
    </row>
    <row r="1014" spans="1:42">
      <c r="A1014" s="458" t="s">
        <v>153</v>
      </c>
      <c r="B1014" s="452"/>
      <c r="C1014" s="452"/>
      <c r="D1014" s="428"/>
      <c r="E1014" s="452"/>
      <c r="F1014" s="452"/>
      <c r="G1014" s="428"/>
      <c r="H1014" s="452"/>
      <c r="I1014" s="452"/>
      <c r="J1014" s="452"/>
      <c r="K1014" s="428"/>
      <c r="L1014" s="452"/>
      <c r="M1014" s="452"/>
      <c r="N1014" s="452"/>
      <c r="O1014" s="428"/>
      <c r="P1014" s="452"/>
      <c r="Q1014" s="452"/>
      <c r="R1014" s="452"/>
      <c r="S1014" s="428"/>
      <c r="T1014" s="452"/>
      <c r="U1014" s="452"/>
      <c r="V1014" s="409"/>
      <c r="W1014" s="410"/>
      <c r="X1014" s="410"/>
      <c r="Y1014" s="410"/>
      <c r="Z1014" s="409"/>
      <c r="AA1014" s="409"/>
      <c r="AB1014" s="409"/>
      <c r="AC1014" s="409"/>
      <c r="AD1014" s="409"/>
      <c r="AE1014" s="409"/>
      <c r="AF1014" s="409"/>
      <c r="AG1014" s="409"/>
      <c r="AH1014" s="409"/>
      <c r="AI1014" s="409"/>
      <c r="AJ1014" s="409"/>
      <c r="AK1014" s="409"/>
      <c r="AL1014" s="409"/>
      <c r="AM1014" s="409"/>
      <c r="AN1014" s="409"/>
      <c r="AO1014" s="409"/>
      <c r="AP1014" s="409"/>
    </row>
    <row r="1015" spans="1:42">
      <c r="A1015" s="439" t="s">
        <v>161</v>
      </c>
      <c r="B1015" s="452"/>
      <c r="C1015" s="452"/>
      <c r="D1015" s="428"/>
      <c r="E1015" s="452"/>
      <c r="F1015" s="452"/>
      <c r="G1015" s="428"/>
      <c r="H1015" s="452"/>
      <c r="I1015" s="452"/>
      <c r="J1015" s="452"/>
      <c r="K1015" s="428"/>
      <c r="L1015" s="452"/>
      <c r="M1015" s="452"/>
      <c r="N1015" s="452"/>
      <c r="O1015" s="428"/>
      <c r="P1015" s="452"/>
      <c r="Q1015" s="452"/>
      <c r="R1015" s="452"/>
      <c r="S1015" s="428"/>
      <c r="T1015" s="452"/>
      <c r="U1015" s="452"/>
      <c r="V1015" s="409"/>
      <c r="W1015" s="410"/>
      <c r="X1015" s="410"/>
      <c r="Y1015" s="410"/>
      <c r="Z1015" s="409"/>
      <c r="AA1015" s="409"/>
      <c r="AB1015" s="409"/>
      <c r="AC1015" s="409"/>
      <c r="AD1015" s="409"/>
      <c r="AE1015" s="409"/>
      <c r="AF1015" s="409"/>
      <c r="AG1015" s="409"/>
      <c r="AH1015" s="409"/>
      <c r="AI1015" s="409"/>
      <c r="AJ1015" s="409"/>
      <c r="AK1015" s="409"/>
      <c r="AL1015" s="409"/>
      <c r="AM1015" s="409"/>
      <c r="AN1015" s="409"/>
      <c r="AO1015" s="409"/>
      <c r="AP1015" s="409"/>
    </row>
    <row r="1016" spans="1:42">
      <c r="A1016" s="452" t="s">
        <v>14</v>
      </c>
      <c r="B1016" s="452"/>
      <c r="C1016" s="452"/>
      <c r="D1016" s="428"/>
      <c r="E1016" s="452"/>
      <c r="F1016" s="452"/>
      <c r="G1016" s="428"/>
      <c r="H1016" s="452"/>
      <c r="I1016" s="452"/>
      <c r="J1016" s="452"/>
      <c r="K1016" s="428"/>
      <c r="L1016" s="452"/>
      <c r="M1016" s="452"/>
      <c r="N1016" s="452"/>
      <c r="O1016" s="428"/>
      <c r="P1016" s="452"/>
      <c r="Q1016" s="452"/>
      <c r="R1016" s="452"/>
      <c r="S1016" s="428"/>
      <c r="T1016" s="452"/>
      <c r="U1016" s="452"/>
      <c r="V1016" s="409"/>
      <c r="W1016" s="410"/>
      <c r="X1016" s="410"/>
      <c r="Y1016" s="410"/>
      <c r="Z1016" s="409"/>
      <c r="AA1016" s="409"/>
      <c r="AB1016" s="409"/>
      <c r="AC1016" s="409"/>
      <c r="AD1016" s="409"/>
      <c r="AE1016" s="409"/>
      <c r="AF1016" s="409"/>
      <c r="AG1016" s="409"/>
      <c r="AH1016" s="409"/>
      <c r="AI1016" s="409"/>
      <c r="AJ1016" s="409"/>
      <c r="AK1016" s="409"/>
      <c r="AL1016" s="409"/>
      <c r="AM1016" s="409"/>
      <c r="AN1016" s="409"/>
      <c r="AO1016" s="409"/>
      <c r="AP1016" s="409"/>
    </row>
    <row r="1017" spans="1:42">
      <c r="A1017" s="482" t="s">
        <v>59</v>
      </c>
      <c r="B1017" s="452"/>
      <c r="C1017" s="480"/>
      <c r="D1017" s="428"/>
      <c r="E1017" s="452"/>
      <c r="F1017" s="452"/>
      <c r="G1017" s="428"/>
      <c r="H1017" s="452"/>
      <c r="I1017" s="452"/>
      <c r="J1017" s="452"/>
      <c r="K1017" s="428"/>
      <c r="L1017" s="452"/>
      <c r="M1017" s="452"/>
      <c r="N1017" s="452"/>
      <c r="O1017" s="428"/>
      <c r="P1017" s="452"/>
      <c r="Q1017" s="452"/>
      <c r="R1017" s="452"/>
      <c r="S1017" s="428"/>
      <c r="T1017" s="452"/>
      <c r="U1017" s="452"/>
      <c r="W1017" s="410"/>
      <c r="X1017" s="410"/>
      <c r="Y1017" s="410"/>
      <c r="Z1017" s="409"/>
      <c r="AA1017" s="409"/>
      <c r="AB1017" s="409"/>
      <c r="AC1017" s="409"/>
      <c r="AD1017" s="409"/>
      <c r="AE1017" s="409"/>
      <c r="AF1017" s="409"/>
      <c r="AG1017" s="409"/>
      <c r="AH1017" s="409"/>
      <c r="AI1017" s="409"/>
      <c r="AJ1017" s="409"/>
      <c r="AK1017" s="409"/>
      <c r="AL1017" s="409"/>
      <c r="AM1017" s="409"/>
      <c r="AN1017" s="409"/>
      <c r="AO1017" s="409"/>
      <c r="AP1017" s="409"/>
    </row>
    <row r="1018" spans="1:42">
      <c r="A1018" s="482" t="s">
        <v>149</v>
      </c>
      <c r="B1018" s="452"/>
      <c r="C1018" s="480">
        <f>'[7]Rate Design Work eff 10-14-16'!C1018</f>
        <v>106.57575757575761</v>
      </c>
      <c r="D1018" s="495">
        <f>'[7]Rate Design Work eff 9-15-17'!D1018</f>
        <v>1443</v>
      </c>
      <c r="E1018" s="492"/>
      <c r="F1018" s="428">
        <f>ROUND(D1018*C1018,0)</f>
        <v>153789</v>
      </c>
      <c r="G1018" s="495">
        <f>G997</f>
        <v>1477</v>
      </c>
      <c r="H1018" s="492"/>
      <c r="I1018" s="428">
        <f>ROUND(G1018*$C1018,0)</f>
        <v>157412</v>
      </c>
      <c r="J1018" s="428"/>
      <c r="K1018" s="495">
        <f>K997</f>
        <v>1443</v>
      </c>
      <c r="L1018" s="492"/>
      <c r="M1018" s="428">
        <f>ROUND(K1018*$C1018,0)</f>
        <v>153789</v>
      </c>
      <c r="N1018" s="428"/>
      <c r="O1018" s="495" t="str">
        <f>O997</f>
        <v xml:space="preserve"> </v>
      </c>
      <c r="P1018" s="492"/>
      <c r="Q1018" s="428">
        <f>ROUND(O1018*$C1018,0)</f>
        <v>0</v>
      </c>
      <c r="R1018" s="428"/>
      <c r="S1018" s="495" t="str">
        <f>S997</f>
        <v xml:space="preserve"> </v>
      </c>
      <c r="T1018" s="492"/>
      <c r="U1018" s="428">
        <f>ROUND(S1018*$C1018,0)</f>
        <v>0</v>
      </c>
      <c r="V1018" s="409"/>
      <c r="W1018" s="410"/>
      <c r="X1018" s="410"/>
      <c r="Y1018" s="410"/>
      <c r="Z1018" s="409"/>
      <c r="AA1018" s="409"/>
      <c r="AB1018" s="409"/>
      <c r="AC1018" s="409"/>
      <c r="AD1018" s="409"/>
      <c r="AE1018" s="409"/>
      <c r="AF1018" s="409"/>
      <c r="AG1018" s="409"/>
      <c r="AH1018" s="409"/>
      <c r="AI1018" s="409"/>
      <c r="AJ1018" s="409"/>
      <c r="AK1018" s="409"/>
      <c r="AL1018" s="409"/>
      <c r="AM1018" s="409"/>
      <c r="AN1018" s="409"/>
      <c r="AO1018" s="409"/>
      <c r="AP1018" s="409"/>
    </row>
    <row r="1019" spans="1:42">
      <c r="A1019" s="482" t="s">
        <v>150</v>
      </c>
      <c r="B1019" s="452"/>
      <c r="C1019" s="480">
        <f>'[7]Rate Design Work eff 10-14-16'!C1019</f>
        <v>0</v>
      </c>
      <c r="D1019" s="495">
        <f>'[7]Rate Design Work eff 9-15-17'!D1019</f>
        <v>1736</v>
      </c>
      <c r="E1019" s="510"/>
      <c r="F1019" s="428">
        <f>ROUND(D1019*C1019,0)</f>
        <v>0</v>
      </c>
      <c r="G1019" s="495">
        <f>G998</f>
        <v>1777</v>
      </c>
      <c r="H1019" s="510"/>
      <c r="I1019" s="428">
        <f>ROUND(G1019*$C1019,0)</f>
        <v>0</v>
      </c>
      <c r="J1019" s="428"/>
      <c r="K1019" s="495">
        <f>K998</f>
        <v>1736</v>
      </c>
      <c r="L1019" s="510"/>
      <c r="M1019" s="428">
        <f>ROUND(K1019*$C1019,0)</f>
        <v>0</v>
      </c>
      <c r="N1019" s="428"/>
      <c r="O1019" s="495" t="str">
        <f>O998</f>
        <v xml:space="preserve"> </v>
      </c>
      <c r="P1019" s="510"/>
      <c r="Q1019" s="428">
        <f>ROUND(O1019*$C1019,0)</f>
        <v>0</v>
      </c>
      <c r="R1019" s="428"/>
      <c r="S1019" s="495" t="str">
        <f>S998</f>
        <v xml:space="preserve"> </v>
      </c>
      <c r="T1019" s="510"/>
      <c r="U1019" s="428">
        <f>ROUND(S1019*$C1019,0)</f>
        <v>0</v>
      </c>
      <c r="V1019" s="409"/>
      <c r="W1019" s="410"/>
      <c r="X1019" s="410"/>
      <c r="Y1019" s="410"/>
      <c r="Z1019" s="409"/>
      <c r="AA1019" s="409"/>
      <c r="AB1019" s="409"/>
      <c r="AC1019" s="409"/>
      <c r="AD1019" s="409"/>
      <c r="AE1019" s="409"/>
      <c r="AF1019" s="409"/>
      <c r="AG1019" s="409"/>
      <c r="AH1019" s="409"/>
      <c r="AI1019" s="409"/>
      <c r="AJ1019" s="409"/>
      <c r="AK1019" s="409"/>
      <c r="AL1019" s="409"/>
      <c r="AM1019" s="409"/>
      <c r="AN1019" s="409"/>
      <c r="AO1019" s="409"/>
      <c r="AP1019" s="409"/>
    </row>
    <row r="1020" spans="1:42">
      <c r="A1020" s="482" t="s">
        <v>60</v>
      </c>
      <c r="B1020" s="452"/>
      <c r="C1020" s="480">
        <f>SUM(C1018:C1019)</f>
        <v>106.57575757575761</v>
      </c>
      <c r="D1020" s="495"/>
      <c r="E1020" s="492"/>
      <c r="F1020" s="428" t="s">
        <v>14</v>
      </c>
      <c r="G1020" s="495" t="s">
        <v>14</v>
      </c>
      <c r="H1020" s="492"/>
      <c r="I1020" s="428" t="s">
        <v>14</v>
      </c>
      <c r="J1020" s="428"/>
      <c r="K1020" s="495" t="s">
        <v>14</v>
      </c>
      <c r="L1020" s="492"/>
      <c r="M1020" s="428" t="s">
        <v>14</v>
      </c>
      <c r="N1020" s="428"/>
      <c r="O1020" s="495" t="s">
        <v>14</v>
      </c>
      <c r="P1020" s="492"/>
      <c r="Q1020" s="428" t="s">
        <v>14</v>
      </c>
      <c r="R1020" s="428"/>
      <c r="S1020" s="495" t="s">
        <v>14</v>
      </c>
      <c r="T1020" s="492"/>
      <c r="U1020" s="428" t="s">
        <v>14</v>
      </c>
      <c r="V1020" s="409"/>
      <c r="W1020" s="410"/>
      <c r="X1020" s="410"/>
      <c r="Y1020" s="410"/>
      <c r="Z1020" s="409"/>
      <c r="AA1020" s="409"/>
      <c r="AB1020" s="409"/>
      <c r="AC1020" s="409"/>
      <c r="AD1020" s="409"/>
      <c r="AE1020" s="409"/>
      <c r="AF1020" s="409"/>
      <c r="AG1020" s="409"/>
      <c r="AH1020" s="409"/>
      <c r="AI1020" s="409"/>
      <c r="AJ1020" s="409"/>
      <c r="AK1020" s="409"/>
      <c r="AL1020" s="409"/>
      <c r="AM1020" s="409"/>
      <c r="AN1020" s="409"/>
      <c r="AO1020" s="409"/>
      <c r="AP1020" s="409"/>
    </row>
    <row r="1021" spans="1:42">
      <c r="A1021" s="482" t="s">
        <v>151</v>
      </c>
      <c r="B1021" s="452"/>
      <c r="C1021" s="480">
        <f>'[7]Rate Design Work eff 10-14-16'!C1021</f>
        <v>201387.96551724101</v>
      </c>
      <c r="D1021" s="495">
        <f>'[7]Rate Design Work eff 9-15-17'!D1021</f>
        <v>0.56999999999999995</v>
      </c>
      <c r="E1021" s="492"/>
      <c r="F1021" s="428">
        <f>ROUND(D1021*C1021,0)</f>
        <v>114791</v>
      </c>
      <c r="G1021" s="495">
        <f>G1000</f>
        <v>0.57999999999999996</v>
      </c>
      <c r="H1021" s="492"/>
      <c r="I1021" s="428">
        <f>ROUND(G1021*$C1021,0)</f>
        <v>116805</v>
      </c>
      <c r="J1021" s="428"/>
      <c r="K1021" s="495">
        <f>K1000</f>
        <v>0.56999999999999995</v>
      </c>
      <c r="L1021" s="492"/>
      <c r="M1021" s="428">
        <f>ROUND(K1021*$C1021,0)</f>
        <v>114791</v>
      </c>
      <c r="N1021" s="428"/>
      <c r="O1021" s="495" t="str">
        <f>O1000</f>
        <v xml:space="preserve"> </v>
      </c>
      <c r="P1021" s="492"/>
      <c r="Q1021" s="428">
        <f>ROUND(O1021*$C1021,0)</f>
        <v>0</v>
      </c>
      <c r="R1021" s="428"/>
      <c r="S1021" s="495" t="str">
        <f>S1000</f>
        <v xml:space="preserve"> </v>
      </c>
      <c r="T1021" s="492"/>
      <c r="U1021" s="428">
        <f>ROUND(S1021*$C1021,0)</f>
        <v>0</v>
      </c>
      <c r="V1021" s="477" t="s">
        <v>14</v>
      </c>
      <c r="W1021" s="410"/>
      <c r="X1021" s="410" t="s">
        <v>14</v>
      </c>
      <c r="Y1021" s="410"/>
      <c r="Z1021" s="409"/>
      <c r="AA1021" s="409"/>
      <c r="AB1021" s="409"/>
      <c r="AC1021" s="409"/>
      <c r="AD1021" s="409"/>
      <c r="AE1021" s="409"/>
      <c r="AF1021" s="409"/>
      <c r="AG1021" s="409"/>
      <c r="AH1021" s="409"/>
      <c r="AI1021" s="409"/>
      <c r="AJ1021" s="409"/>
      <c r="AK1021" s="409"/>
      <c r="AL1021" s="409"/>
      <c r="AM1021" s="409"/>
      <c r="AN1021" s="409"/>
      <c r="AO1021" s="409"/>
      <c r="AP1021" s="409"/>
    </row>
    <row r="1022" spans="1:42">
      <c r="A1022" s="482" t="s">
        <v>152</v>
      </c>
      <c r="B1022" s="452"/>
      <c r="C1022" s="480">
        <f>'[7]Rate Design Work eff 10-14-16'!C1022</f>
        <v>0</v>
      </c>
      <c r="D1022" s="495">
        <f>'[7]Rate Design Work eff 9-15-17'!D1022</f>
        <v>0.46</v>
      </c>
      <c r="E1022" s="492"/>
      <c r="F1022" s="428">
        <f>ROUND(D1022*C1022,0)</f>
        <v>0</v>
      </c>
      <c r="G1022" s="495">
        <f>G1001</f>
        <v>0.47</v>
      </c>
      <c r="H1022" s="492"/>
      <c r="I1022" s="428">
        <f>ROUND(G1022*$C1022,0)</f>
        <v>0</v>
      </c>
      <c r="J1022" s="428"/>
      <c r="K1022" s="495">
        <f>K1001</f>
        <v>0.46</v>
      </c>
      <c r="L1022" s="492"/>
      <c r="M1022" s="428">
        <f>ROUND(K1022*$C1022,0)</f>
        <v>0</v>
      </c>
      <c r="N1022" s="428"/>
      <c r="O1022" s="495" t="str">
        <f>O1001</f>
        <v xml:space="preserve"> </v>
      </c>
      <c r="P1022" s="492"/>
      <c r="Q1022" s="428">
        <f>ROUND(O1022*$C1022,0)</f>
        <v>0</v>
      </c>
      <c r="R1022" s="428"/>
      <c r="S1022" s="495" t="str">
        <f>S1001</f>
        <v xml:space="preserve"> </v>
      </c>
      <c r="T1022" s="492"/>
      <c r="U1022" s="428">
        <f>ROUND(S1022*$C1022,0)</f>
        <v>0</v>
      </c>
      <c r="V1022" s="409"/>
      <c r="W1022" s="410"/>
      <c r="X1022" s="410"/>
      <c r="Y1022" s="410"/>
      <c r="Z1022" s="409"/>
      <c r="AA1022" s="409"/>
      <c r="AB1022" s="409"/>
      <c r="AC1022" s="409"/>
      <c r="AD1022" s="409"/>
      <c r="AE1022" s="409"/>
      <c r="AF1022" s="409"/>
      <c r="AG1022" s="409"/>
      <c r="AH1022" s="409"/>
      <c r="AI1022" s="409"/>
      <c r="AJ1022" s="409"/>
      <c r="AK1022" s="409"/>
      <c r="AL1022" s="409"/>
      <c r="AM1022" s="409"/>
      <c r="AN1022" s="409"/>
      <c r="AO1022" s="409"/>
      <c r="AP1022" s="409"/>
    </row>
    <row r="1023" spans="1:42">
      <c r="A1023" s="439" t="s">
        <v>74</v>
      </c>
      <c r="B1023" s="452"/>
      <c r="C1023" s="480">
        <f>'[7]Rate Design Work eff 10-14-16'!C1023</f>
        <v>162363.62068965501</v>
      </c>
      <c r="D1023" s="495">
        <f>'[7]Rate Design Work eff 9-15-17'!D1023</f>
        <v>7.79</v>
      </c>
      <c r="E1023" s="492"/>
      <c r="F1023" s="428">
        <f>ROUND(D1023*C1023,0)</f>
        <v>1264813</v>
      </c>
      <c r="G1023" s="495">
        <f>G1002</f>
        <v>7.9799999999999995</v>
      </c>
      <c r="H1023" s="492"/>
      <c r="I1023" s="428">
        <f>ROUND(G1023*$C1023,0)</f>
        <v>1295662</v>
      </c>
      <c r="J1023" s="428"/>
      <c r="K1023" s="495" t="e">
        <f>K1002</f>
        <v>#DIV/0!</v>
      </c>
      <c r="L1023" s="492"/>
      <c r="M1023" s="428" t="e">
        <f>ROUND(K1023*$C1023,0)</f>
        <v>#DIV/0!</v>
      </c>
      <c r="N1023" s="428"/>
      <c r="O1023" s="495" t="e">
        <f>O1002</f>
        <v>#DIV/0!</v>
      </c>
      <c r="P1023" s="492"/>
      <c r="Q1023" s="428" t="e">
        <f>ROUND(O1023*$C1023,0)</f>
        <v>#DIV/0!</v>
      </c>
      <c r="R1023" s="428"/>
      <c r="S1023" s="495" t="e">
        <f>S1002</f>
        <v>#DIV/0!</v>
      </c>
      <c r="T1023" s="492"/>
      <c r="U1023" s="428" t="e">
        <f>ROUND(S1023*$C1023,0)</f>
        <v>#DIV/0!</v>
      </c>
      <c r="V1023" s="409"/>
      <c r="W1023" s="410"/>
      <c r="X1023" s="410"/>
      <c r="Y1023" s="410"/>
      <c r="Z1023" s="409"/>
      <c r="AA1023" s="409"/>
      <c r="AB1023" s="409"/>
      <c r="AC1023" s="409"/>
      <c r="AD1023" s="409"/>
      <c r="AE1023" s="409"/>
      <c r="AF1023" s="409"/>
      <c r="AG1023" s="409"/>
      <c r="AH1023" s="409"/>
      <c r="AI1023" s="409"/>
      <c r="AJ1023" s="409"/>
      <c r="AK1023" s="409"/>
      <c r="AL1023" s="409"/>
      <c r="AM1023" s="409"/>
      <c r="AN1023" s="409"/>
      <c r="AO1023" s="409"/>
      <c r="AP1023" s="409"/>
    </row>
    <row r="1024" spans="1:42">
      <c r="A1024" s="482" t="s">
        <v>97</v>
      </c>
      <c r="B1024" s="452"/>
      <c r="C1024" s="480"/>
      <c r="D1024" s="495"/>
      <c r="E1024" s="492"/>
      <c r="F1024" s="428"/>
      <c r="G1024" s="495" t="s">
        <v>14</v>
      </c>
      <c r="H1024" s="492"/>
      <c r="I1024" s="428"/>
      <c r="J1024" s="428"/>
      <c r="K1024" s="495" t="s">
        <v>14</v>
      </c>
      <c r="L1024" s="492"/>
      <c r="M1024" s="428"/>
      <c r="N1024" s="428"/>
      <c r="O1024" s="495" t="s">
        <v>14</v>
      </c>
      <c r="P1024" s="492"/>
      <c r="Q1024" s="428"/>
      <c r="R1024" s="428"/>
      <c r="S1024" s="495" t="s">
        <v>14</v>
      </c>
      <c r="T1024" s="492"/>
      <c r="U1024" s="428"/>
      <c r="V1024" s="409"/>
      <c r="W1024" s="410"/>
      <c r="X1024" s="410"/>
      <c r="Y1024" s="410"/>
      <c r="Z1024" s="409"/>
      <c r="AA1024" s="409"/>
      <c r="AB1024" s="409"/>
      <c r="AC1024" s="409"/>
      <c r="AD1024" s="409"/>
      <c r="AE1024" s="409"/>
      <c r="AF1024" s="409"/>
      <c r="AG1024" s="409"/>
      <c r="AH1024" s="409"/>
      <c r="AI1024" s="409"/>
      <c r="AJ1024" s="409"/>
      <c r="AK1024" s="409"/>
      <c r="AL1024" s="409"/>
      <c r="AM1024" s="409"/>
      <c r="AN1024" s="409"/>
      <c r="AO1024" s="409"/>
      <c r="AP1024" s="409"/>
    </row>
    <row r="1025" spans="1:44">
      <c r="A1025" s="482" t="s">
        <v>139</v>
      </c>
      <c r="B1025" s="452"/>
      <c r="C1025" s="480">
        <f>'[7]Rate Design Work eff 10-14-16'!C1025</f>
        <v>69500087.893373474</v>
      </c>
      <c r="D1025" s="551">
        <f>'[7]Rate Design Work eff 9-15-17'!D1025</f>
        <v>4.6879999999999997</v>
      </c>
      <c r="E1025" s="492" t="s">
        <v>15</v>
      </c>
      <c r="F1025" s="428">
        <f>ROUND(D1025/100*C1025,0)</f>
        <v>3258164</v>
      </c>
      <c r="G1025" s="551">
        <f>G1004</f>
        <v>4.798</v>
      </c>
      <c r="H1025" s="492" t="s">
        <v>15</v>
      </c>
      <c r="I1025" s="428">
        <f>ROUND(G1025/100*$C1025,0)</f>
        <v>3334614</v>
      </c>
      <c r="J1025" s="428"/>
      <c r="K1025" s="551" t="str">
        <f>K1004</f>
        <v xml:space="preserve"> </v>
      </c>
      <c r="L1025" s="492" t="s">
        <v>15</v>
      </c>
      <c r="M1025" s="428">
        <f>ROUND(K1025/100*$C1025,0)</f>
        <v>0</v>
      </c>
      <c r="N1025" s="428"/>
      <c r="O1025" s="551" t="e">
        <f>O1004</f>
        <v>#DIV/0!</v>
      </c>
      <c r="P1025" s="492" t="s">
        <v>15</v>
      </c>
      <c r="Q1025" s="428" t="e">
        <f>ROUND(O1025/100*$C1025,0)</f>
        <v>#DIV/0!</v>
      </c>
      <c r="R1025" s="428"/>
      <c r="S1025" s="551" t="e">
        <f>S1004</f>
        <v>#DIV/0!</v>
      </c>
      <c r="T1025" s="492" t="s">
        <v>15</v>
      </c>
      <c r="U1025" s="428" t="e">
        <f>ROUND(S1025/100*$C1025,0)</f>
        <v>#DIV/0!</v>
      </c>
      <c r="V1025" s="409"/>
      <c r="W1025" s="410"/>
      <c r="X1025" s="410"/>
      <c r="Y1025" s="410"/>
      <c r="Z1025" s="409"/>
      <c r="AA1025" s="409"/>
      <c r="AB1025" s="409"/>
      <c r="AC1025" s="409"/>
      <c r="AD1025" s="409"/>
      <c r="AE1025" s="409"/>
      <c r="AF1025" s="409"/>
      <c r="AG1025" s="409"/>
      <c r="AH1025" s="409"/>
      <c r="AI1025" s="409"/>
      <c r="AJ1025" s="409"/>
      <c r="AK1025" s="409"/>
      <c r="AL1025" s="409"/>
      <c r="AM1025" s="409"/>
      <c r="AN1025" s="409"/>
      <c r="AO1025" s="409"/>
      <c r="AP1025" s="409"/>
    </row>
    <row r="1026" spans="1:44">
      <c r="A1026" s="482" t="s">
        <v>65</v>
      </c>
      <c r="B1026" s="452"/>
      <c r="C1026" s="480">
        <f>'[7]Rate Design Work eff 10-14-16'!C1026</f>
        <v>14336.3939393939</v>
      </c>
      <c r="D1026" s="495">
        <f>'[7]Rate Design Work eff 9-15-17'!D1026</f>
        <v>0.55000000000000004</v>
      </c>
      <c r="E1026" s="492"/>
      <c r="F1026" s="428">
        <f>ROUND(D1026*C1026,0)</f>
        <v>7885</v>
      </c>
      <c r="G1026" s="495">
        <f>G1005</f>
        <v>0.56000000000000005</v>
      </c>
      <c r="H1026" s="492"/>
      <c r="I1026" s="428">
        <f>ROUND(G1026*$C1026,0)</f>
        <v>8028</v>
      </c>
      <c r="J1026" s="428"/>
      <c r="K1026" s="495" t="str">
        <f>K1005</f>
        <v xml:space="preserve"> </v>
      </c>
      <c r="L1026" s="492"/>
      <c r="M1026" s="428">
        <f>ROUND(K1026*$C1026,0)</f>
        <v>0</v>
      </c>
      <c r="N1026" s="428"/>
      <c r="O1026" s="495" t="e">
        <f>O1005</f>
        <v>#DIV/0!</v>
      </c>
      <c r="P1026" s="492"/>
      <c r="Q1026" s="428" t="e">
        <f>ROUND(O1026*$C1026,0)</f>
        <v>#DIV/0!</v>
      </c>
      <c r="R1026" s="428"/>
      <c r="S1026" s="495" t="e">
        <f>S1005</f>
        <v>#DIV/0!</v>
      </c>
      <c r="T1026" s="492"/>
      <c r="U1026" s="428" t="e">
        <f>ROUND(S1026*$C1026,0)</f>
        <v>#DIV/0!</v>
      </c>
      <c r="V1026" s="409"/>
      <c r="W1026" s="410"/>
      <c r="X1026" s="410"/>
      <c r="Y1026" s="410"/>
      <c r="Z1026" s="409"/>
      <c r="AA1026" s="409"/>
      <c r="AB1026" s="409"/>
      <c r="AC1026" s="409"/>
      <c r="AD1026" s="409"/>
      <c r="AE1026" s="409"/>
      <c r="AF1026" s="409"/>
      <c r="AG1026" s="409"/>
      <c r="AH1026" s="409"/>
      <c r="AI1026" s="409"/>
      <c r="AJ1026" s="409"/>
      <c r="AK1026" s="409"/>
      <c r="AL1026" s="409"/>
      <c r="AM1026" s="409"/>
      <c r="AN1026" s="409"/>
      <c r="AO1026" s="409"/>
      <c r="AP1026" s="409"/>
    </row>
    <row r="1027" spans="1:44" s="26" customFormat="1">
      <c r="A1027" s="25" t="s">
        <v>140</v>
      </c>
      <c r="C1027" s="27">
        <f>C1025</f>
        <v>69500087.893373474</v>
      </c>
      <c r="D1027" s="24">
        <f>'[7]Rate Design Work eff 9-15-17'!D1027</f>
        <v>0</v>
      </c>
      <c r="E1027" s="28"/>
      <c r="F1027" s="29"/>
      <c r="G1027" s="30">
        <f>G1006</f>
        <v>0</v>
      </c>
      <c r="H1027" s="153" t="s">
        <v>15</v>
      </c>
      <c r="I1027" s="29">
        <f>ROUND(G1027/100*$C1027,0)</f>
        <v>0</v>
      </c>
      <c r="J1027" s="29"/>
      <c r="K1027" s="30" t="str">
        <f>K1006</f>
        <v xml:space="preserve"> </v>
      </c>
      <c r="L1027" s="153" t="s">
        <v>15</v>
      </c>
      <c r="M1027" s="29">
        <f>ROUND(K1027/100*$C1027,0)</f>
        <v>0</v>
      </c>
      <c r="N1027" s="29"/>
      <c r="O1027" s="30" t="str">
        <f>O1006</f>
        <v xml:space="preserve"> </v>
      </c>
      <c r="P1027" s="153" t="s">
        <v>15</v>
      </c>
      <c r="Q1027" s="29">
        <f>ROUND(O1027/100*$C1027,0)</f>
        <v>0</v>
      </c>
      <c r="R1027" s="29"/>
      <c r="S1027" s="30">
        <f>S1006</f>
        <v>0</v>
      </c>
      <c r="T1027" s="153" t="s">
        <v>15</v>
      </c>
      <c r="U1027" s="29">
        <f>ROUND(S1027/100*$C1027,0)</f>
        <v>0</v>
      </c>
      <c r="W1027" s="22"/>
      <c r="Z1027" s="33"/>
      <c r="AA1027" s="33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R1027" s="32"/>
    </row>
    <row r="1028" spans="1:44">
      <c r="A1028" s="452" t="s">
        <v>44</v>
      </c>
      <c r="B1028" s="452"/>
      <c r="C1028" s="480">
        <f>C1025</f>
        <v>69500087.893373474</v>
      </c>
      <c r="D1028" s="488"/>
      <c r="E1028" s="452"/>
      <c r="F1028" s="428">
        <f>SUM(F1018:F1026)</f>
        <v>4799442</v>
      </c>
      <c r="G1028" s="488"/>
      <c r="H1028" s="452"/>
      <c r="I1028" s="428">
        <f>SUM(I1018:I1027)</f>
        <v>4912521</v>
      </c>
      <c r="J1028" s="428"/>
      <c r="K1028" s="488"/>
      <c r="L1028" s="452"/>
      <c r="M1028" s="428" t="e">
        <f>SUM(M1018:M1027)</f>
        <v>#DIV/0!</v>
      </c>
      <c r="N1028" s="428"/>
      <c r="O1028" s="488"/>
      <c r="P1028" s="452"/>
      <c r="Q1028" s="428" t="e">
        <f>SUM(Q1018:Q1027)</f>
        <v>#DIV/0!</v>
      </c>
      <c r="R1028" s="428"/>
      <c r="S1028" s="488"/>
      <c r="T1028" s="452"/>
      <c r="U1028" s="428" t="e">
        <f>SUM(U1018:U1027)</f>
        <v>#DIV/0!</v>
      </c>
      <c r="V1028" s="409"/>
      <c r="W1028" s="410"/>
      <c r="X1028" s="410"/>
      <c r="Y1028" s="410"/>
      <c r="Z1028" s="409"/>
      <c r="AA1028" s="409"/>
      <c r="AB1028" s="409"/>
      <c r="AC1028" s="409"/>
      <c r="AD1028" s="409"/>
      <c r="AE1028" s="409"/>
      <c r="AF1028" s="409"/>
      <c r="AG1028" s="409"/>
      <c r="AH1028" s="409"/>
      <c r="AI1028" s="409"/>
      <c r="AJ1028" s="409"/>
      <c r="AK1028" s="409"/>
      <c r="AL1028" s="409"/>
      <c r="AM1028" s="409"/>
      <c r="AN1028" s="409"/>
      <c r="AO1028" s="409"/>
      <c r="AP1028" s="409"/>
    </row>
    <row r="1029" spans="1:44">
      <c r="A1029" s="452" t="s">
        <v>18</v>
      </c>
      <c r="B1029" s="452"/>
      <c r="C1029" s="480">
        <f>C1028/($C$970+$C$1028)*$C$1065</f>
        <v>490842.11068979814</v>
      </c>
      <c r="D1029" s="439"/>
      <c r="E1029" s="439"/>
      <c r="F1029" s="498">
        <f>F1028/($F$970+$F$1028)*$F$1065</f>
        <v>37420.908455534263</v>
      </c>
      <c r="G1029" s="439"/>
      <c r="H1029" s="439"/>
      <c r="I1029" s="498">
        <f>F1029</f>
        <v>37420.908455534263</v>
      </c>
      <c r="J1029" s="483"/>
      <c r="K1029" s="439"/>
      <c r="L1029" s="439"/>
      <c r="M1029" s="498" t="e">
        <f>$I$1029*V1012/(V1012+$W$1012+$X$1012)</f>
        <v>#DIV/0!</v>
      </c>
      <c r="N1029" s="438"/>
      <c r="O1029" s="439"/>
      <c r="P1029" s="439"/>
      <c r="Q1029" s="498" t="e">
        <f>$I$1029*W1012/(V1012+$W$1012+$X$1012)</f>
        <v>#DIV/0!</v>
      </c>
      <c r="R1029" s="438"/>
      <c r="S1029" s="439"/>
      <c r="T1029" s="439"/>
      <c r="U1029" s="498" t="e">
        <f>$I$1029*X1012/(V1012+$W$1012+$X$1012)</f>
        <v>#DIV/0!</v>
      </c>
      <c r="V1029" s="49"/>
      <c r="W1029" s="48"/>
      <c r="X1029" s="410"/>
      <c r="Y1029" s="410"/>
      <c r="Z1029" s="409"/>
      <c r="AA1029" s="409"/>
      <c r="AB1029" s="409"/>
      <c r="AC1029" s="409"/>
      <c r="AD1029" s="409"/>
      <c r="AE1029" s="409"/>
      <c r="AF1029" s="409"/>
      <c r="AG1029" s="409"/>
      <c r="AH1029" s="409"/>
      <c r="AI1029" s="409"/>
      <c r="AJ1029" s="409"/>
      <c r="AK1029" s="409"/>
      <c r="AL1029" s="409"/>
      <c r="AM1029" s="409"/>
      <c r="AN1029" s="409"/>
      <c r="AO1029" s="409"/>
      <c r="AP1029" s="409"/>
    </row>
    <row r="1030" spans="1:44" ht="16.5" thickBot="1">
      <c r="A1030" s="452" t="s">
        <v>45</v>
      </c>
      <c r="B1030" s="452"/>
      <c r="C1030" s="550">
        <f>SUM(C1028)+C1029</f>
        <v>69990930.004063278</v>
      </c>
      <c r="D1030" s="505"/>
      <c r="E1030" s="500"/>
      <c r="F1030" s="501">
        <f>F1028+F1029</f>
        <v>4836862.9084555339</v>
      </c>
      <c r="G1030" s="505"/>
      <c r="H1030" s="500"/>
      <c r="I1030" s="501">
        <f>I1028+I1029</f>
        <v>4949941.9084555339</v>
      </c>
      <c r="J1030" s="483"/>
      <c r="K1030" s="505"/>
      <c r="L1030" s="500"/>
      <c r="M1030" s="501" t="e">
        <f>M1028+M1029</f>
        <v>#DIV/0!</v>
      </c>
      <c r="N1030" s="501"/>
      <c r="O1030" s="505"/>
      <c r="P1030" s="500"/>
      <c r="Q1030" s="501" t="e">
        <f>Q1028+Q1029</f>
        <v>#DIV/0!</v>
      </c>
      <c r="R1030" s="501"/>
      <c r="S1030" s="505"/>
      <c r="T1030" s="500"/>
      <c r="U1030" s="501" t="e">
        <f>U1028+U1029</f>
        <v>#DIV/0!</v>
      </c>
      <c r="V1030" s="50" t="s">
        <v>14</v>
      </c>
      <c r="W1030" s="51"/>
      <c r="X1030" s="410"/>
      <c r="Y1030" s="410"/>
      <c r="Z1030" s="66" t="s">
        <v>14</v>
      </c>
      <c r="AA1030" s="409"/>
      <c r="AB1030" s="409"/>
      <c r="AC1030" s="409"/>
      <c r="AD1030" s="409"/>
      <c r="AE1030" s="409"/>
      <c r="AF1030" s="409"/>
      <c r="AG1030" s="409"/>
      <c r="AH1030" s="409"/>
      <c r="AI1030" s="409"/>
      <c r="AJ1030" s="409"/>
      <c r="AK1030" s="409"/>
      <c r="AL1030" s="409"/>
      <c r="AM1030" s="409"/>
      <c r="AN1030" s="409"/>
      <c r="AO1030" s="409"/>
      <c r="AP1030" s="409"/>
    </row>
    <row r="1031" spans="1:44" ht="16.5" thickTop="1">
      <c r="A1031" s="452"/>
      <c r="B1031" s="452"/>
      <c r="C1031" s="459"/>
      <c r="D1031" s="495" t="s">
        <v>14</v>
      </c>
      <c r="E1031" s="452"/>
      <c r="F1031" s="428"/>
      <c r="G1031" s="509" t="s">
        <v>14</v>
      </c>
      <c r="H1031" s="452"/>
      <c r="I1031" s="428" t="s">
        <v>14</v>
      </c>
      <c r="J1031" s="428"/>
      <c r="K1031" s="509" t="s">
        <v>14</v>
      </c>
      <c r="L1031" s="452"/>
      <c r="M1031" s="428" t="s">
        <v>14</v>
      </c>
      <c r="N1031" s="428"/>
      <c r="O1031" s="509" t="s">
        <v>14</v>
      </c>
      <c r="P1031" s="452"/>
      <c r="Q1031" s="428" t="s">
        <v>14</v>
      </c>
      <c r="R1031" s="428"/>
      <c r="S1031" s="509" t="s">
        <v>14</v>
      </c>
      <c r="T1031" s="452"/>
      <c r="U1031" s="428" t="s">
        <v>14</v>
      </c>
      <c r="V1031" s="409"/>
      <c r="W1031" s="410"/>
      <c r="X1031" s="410"/>
      <c r="Y1031" s="410"/>
      <c r="Z1031" s="409"/>
      <c r="AA1031" s="409"/>
      <c r="AB1031" s="409"/>
      <c r="AC1031" s="409"/>
      <c r="AD1031" s="409"/>
      <c r="AE1031" s="409"/>
      <c r="AF1031" s="409"/>
      <c r="AG1031" s="409"/>
      <c r="AH1031" s="409"/>
      <c r="AI1031" s="409"/>
      <c r="AJ1031" s="409"/>
      <c r="AK1031" s="409"/>
      <c r="AL1031" s="409"/>
      <c r="AM1031" s="409"/>
      <c r="AN1031" s="409"/>
      <c r="AO1031" s="409"/>
      <c r="AP1031" s="409"/>
    </row>
    <row r="1032" spans="1:44">
      <c r="A1032" s="458" t="s">
        <v>153</v>
      </c>
      <c r="B1032" s="452"/>
      <c r="C1032" s="452"/>
      <c r="D1032" s="428"/>
      <c r="E1032" s="452"/>
      <c r="F1032" s="452"/>
      <c r="G1032" s="428"/>
      <c r="H1032" s="452"/>
      <c r="I1032" s="452"/>
      <c r="J1032" s="452"/>
      <c r="K1032" s="428"/>
      <c r="L1032" s="452"/>
      <c r="M1032" s="452"/>
      <c r="N1032" s="452"/>
      <c r="O1032" s="428"/>
      <c r="P1032" s="452"/>
      <c r="Q1032" s="452"/>
      <c r="R1032" s="452"/>
      <c r="S1032" s="428"/>
      <c r="T1032" s="452"/>
      <c r="U1032" s="452"/>
      <c r="V1032" s="409"/>
      <c r="W1032" s="410"/>
      <c r="X1032" s="410"/>
      <c r="Y1032" s="410"/>
      <c r="Z1032" s="409"/>
      <c r="AA1032" s="409"/>
      <c r="AB1032" s="409"/>
      <c r="AC1032" s="409"/>
      <c r="AD1032" s="409"/>
      <c r="AE1032" s="409"/>
      <c r="AF1032" s="409"/>
      <c r="AG1032" s="409"/>
      <c r="AH1032" s="409"/>
      <c r="AI1032" s="409"/>
      <c r="AJ1032" s="409"/>
      <c r="AK1032" s="409"/>
      <c r="AL1032" s="409"/>
      <c r="AM1032" s="409"/>
      <c r="AN1032" s="409"/>
      <c r="AO1032" s="409"/>
      <c r="AP1032" s="409"/>
    </row>
    <row r="1033" spans="1:44">
      <c r="A1033" s="439" t="s">
        <v>162</v>
      </c>
      <c r="B1033" s="452"/>
      <c r="C1033" s="452"/>
      <c r="D1033" s="428"/>
      <c r="E1033" s="452"/>
      <c r="F1033" s="452"/>
      <c r="G1033" s="428"/>
      <c r="H1033" s="452"/>
      <c r="I1033" s="452"/>
      <c r="J1033" s="452"/>
      <c r="K1033" s="428"/>
      <c r="L1033" s="452"/>
      <c r="M1033" s="452"/>
      <c r="N1033" s="452"/>
      <c r="O1033" s="428"/>
      <c r="P1033" s="452"/>
      <c r="Q1033" s="452"/>
      <c r="R1033" s="452"/>
      <c r="S1033" s="428"/>
      <c r="T1033" s="452"/>
      <c r="U1033" s="452"/>
      <c r="V1033" s="409"/>
      <c r="W1033" s="410"/>
      <c r="X1033" s="410"/>
      <c r="Y1033" s="410"/>
      <c r="Z1033" s="409"/>
      <c r="AA1033" s="409"/>
      <c r="AB1033" s="409"/>
      <c r="AC1033" s="409"/>
      <c r="AD1033" s="409"/>
      <c r="AE1033" s="409"/>
      <c r="AF1033" s="409"/>
      <c r="AG1033" s="409"/>
      <c r="AH1033" s="409"/>
      <c r="AI1033" s="409"/>
      <c r="AJ1033" s="409"/>
      <c r="AK1033" s="409"/>
      <c r="AL1033" s="409"/>
      <c r="AM1033" s="409"/>
      <c r="AN1033" s="409"/>
      <c r="AO1033" s="409"/>
      <c r="AP1033" s="409"/>
    </row>
    <row r="1034" spans="1:44">
      <c r="A1034" s="452" t="s">
        <v>14</v>
      </c>
      <c r="B1034" s="452"/>
      <c r="C1034" s="452"/>
      <c r="D1034" s="428"/>
      <c r="E1034" s="452"/>
      <c r="F1034" s="452"/>
      <c r="G1034" s="428"/>
      <c r="H1034" s="452"/>
      <c r="I1034" s="452"/>
      <c r="J1034" s="452"/>
      <c r="K1034" s="428"/>
      <c r="L1034" s="452"/>
      <c r="M1034" s="452"/>
      <c r="N1034" s="452"/>
      <c r="O1034" s="428"/>
      <c r="P1034" s="452"/>
      <c r="Q1034" s="452"/>
      <c r="R1034" s="452"/>
      <c r="S1034" s="428"/>
      <c r="T1034" s="452"/>
      <c r="U1034" s="452"/>
      <c r="V1034" s="409"/>
      <c r="W1034" s="410"/>
      <c r="X1034" s="410"/>
      <c r="Y1034" s="410"/>
      <c r="Z1034" s="409"/>
      <c r="AA1034" s="409"/>
      <c r="AB1034" s="409"/>
      <c r="AC1034" s="409"/>
      <c r="AD1034" s="409"/>
      <c r="AE1034" s="409"/>
      <c r="AF1034" s="409"/>
      <c r="AG1034" s="409"/>
      <c r="AH1034" s="409"/>
      <c r="AI1034" s="409"/>
      <c r="AJ1034" s="409"/>
      <c r="AK1034" s="409"/>
      <c r="AL1034" s="409"/>
      <c r="AM1034" s="409"/>
      <c r="AN1034" s="409"/>
      <c r="AO1034" s="409"/>
      <c r="AP1034" s="409"/>
    </row>
    <row r="1035" spans="1:44">
      <c r="A1035" s="482" t="s">
        <v>59</v>
      </c>
      <c r="B1035" s="452"/>
      <c r="C1035" s="480"/>
      <c r="D1035" s="428"/>
      <c r="E1035" s="452"/>
      <c r="F1035" s="452"/>
      <c r="G1035" s="428"/>
      <c r="H1035" s="452"/>
      <c r="I1035" s="452"/>
      <c r="J1035" s="452"/>
      <c r="K1035" s="428"/>
      <c r="L1035" s="452"/>
      <c r="M1035" s="452"/>
      <c r="N1035" s="452"/>
      <c r="O1035" s="428"/>
      <c r="P1035" s="452"/>
      <c r="Q1035" s="452"/>
      <c r="R1035" s="452"/>
      <c r="S1035" s="428"/>
      <c r="T1035" s="452"/>
      <c r="U1035" s="452"/>
      <c r="W1035" s="410"/>
      <c r="X1035" s="410"/>
      <c r="Y1035" s="410"/>
      <c r="Z1035" s="409"/>
      <c r="AA1035" s="409"/>
      <c r="AB1035" s="409"/>
      <c r="AC1035" s="409"/>
      <c r="AD1035" s="409"/>
      <c r="AE1035" s="409"/>
      <c r="AF1035" s="409"/>
      <c r="AG1035" s="409"/>
      <c r="AH1035" s="409"/>
      <c r="AI1035" s="409"/>
      <c r="AJ1035" s="409"/>
      <c r="AK1035" s="409"/>
      <c r="AL1035" s="409"/>
      <c r="AM1035" s="409"/>
      <c r="AN1035" s="409"/>
      <c r="AO1035" s="409"/>
      <c r="AP1035" s="409"/>
    </row>
    <row r="1036" spans="1:44">
      <c r="A1036" s="482" t="s">
        <v>149</v>
      </c>
      <c r="B1036" s="452"/>
      <c r="C1036" s="480">
        <f>'[7]Rate Design Work eff 10-14-16'!C1036</f>
        <v>23.7575757575758</v>
      </c>
      <c r="D1036" s="495">
        <f>'[7]Rate Design Work eff 9-15-17'!D1036</f>
        <v>1443</v>
      </c>
      <c r="E1036" s="492"/>
      <c r="F1036" s="428">
        <f>ROUND(D1036*C1036,0)</f>
        <v>34282</v>
      </c>
      <c r="G1036" s="495">
        <f>G997</f>
        <v>1477</v>
      </c>
      <c r="H1036" s="492"/>
      <c r="I1036" s="428">
        <f>ROUND(G1036*$C1036,0)</f>
        <v>35090</v>
      </c>
      <c r="J1036" s="428"/>
      <c r="K1036" s="495">
        <f>K997</f>
        <v>1443</v>
      </c>
      <c r="L1036" s="492"/>
      <c r="M1036" s="428">
        <f>ROUND(K1036*$C1036,0)</f>
        <v>34282</v>
      </c>
      <c r="N1036" s="428"/>
      <c r="O1036" s="495" t="str">
        <f>O997</f>
        <v xml:space="preserve"> </v>
      </c>
      <c r="P1036" s="492"/>
      <c r="Q1036" s="428">
        <f>ROUND(O1036*$C1036,0)</f>
        <v>0</v>
      </c>
      <c r="R1036" s="428"/>
      <c r="S1036" s="495" t="str">
        <f>S997</f>
        <v xml:space="preserve"> </v>
      </c>
      <c r="T1036" s="492"/>
      <c r="U1036" s="428">
        <f>ROUND(S1036*$C1036,0)</f>
        <v>0</v>
      </c>
      <c r="V1036" s="409"/>
      <c r="W1036" s="410"/>
      <c r="X1036" s="410"/>
      <c r="Y1036" s="410"/>
      <c r="Z1036" s="409"/>
      <c r="AA1036" s="409"/>
      <c r="AB1036" s="409"/>
      <c r="AC1036" s="409"/>
      <c r="AD1036" s="409"/>
      <c r="AE1036" s="409"/>
      <c r="AF1036" s="409"/>
      <c r="AG1036" s="409"/>
      <c r="AH1036" s="409"/>
      <c r="AI1036" s="409"/>
      <c r="AJ1036" s="409"/>
      <c r="AK1036" s="409"/>
      <c r="AL1036" s="409"/>
      <c r="AM1036" s="409"/>
      <c r="AN1036" s="409"/>
      <c r="AO1036" s="409"/>
      <c r="AP1036" s="409"/>
    </row>
    <row r="1037" spans="1:44">
      <c r="A1037" s="482" t="s">
        <v>150</v>
      </c>
      <c r="B1037" s="452"/>
      <c r="C1037" s="480">
        <f>'[7]Rate Design Work eff 10-14-16'!C1037</f>
        <v>0</v>
      </c>
      <c r="D1037" s="495">
        <f>'[7]Rate Design Work eff 9-15-17'!D1037</f>
        <v>1736</v>
      </c>
      <c r="E1037" s="510"/>
      <c r="F1037" s="428">
        <f>ROUND(D1037*C1037,0)</f>
        <v>0</v>
      </c>
      <c r="G1037" s="495">
        <f>G998</f>
        <v>1777</v>
      </c>
      <c r="H1037" s="510"/>
      <c r="I1037" s="428">
        <f>ROUND(G1037*$C1037,0)</f>
        <v>0</v>
      </c>
      <c r="J1037" s="428"/>
      <c r="K1037" s="495">
        <f>K998</f>
        <v>1736</v>
      </c>
      <c r="L1037" s="510"/>
      <c r="M1037" s="428">
        <f>ROUND(K1037*$C1037,0)</f>
        <v>0</v>
      </c>
      <c r="N1037" s="428"/>
      <c r="O1037" s="495" t="str">
        <f>O998</f>
        <v xml:space="preserve"> </v>
      </c>
      <c r="P1037" s="510"/>
      <c r="Q1037" s="428">
        <f>ROUND(O1037*$C1037,0)</f>
        <v>0</v>
      </c>
      <c r="R1037" s="428"/>
      <c r="S1037" s="495" t="str">
        <f>S998</f>
        <v xml:space="preserve"> </v>
      </c>
      <c r="T1037" s="510"/>
      <c r="U1037" s="428">
        <f>ROUND(S1037*$C1037,0)</f>
        <v>0</v>
      </c>
      <c r="V1037" s="409"/>
      <c r="W1037" s="410"/>
      <c r="X1037" s="410"/>
      <c r="Y1037" s="410"/>
      <c r="Z1037" s="409"/>
      <c r="AA1037" s="409"/>
      <c r="AB1037" s="409"/>
      <c r="AC1037" s="409"/>
      <c r="AD1037" s="409"/>
      <c r="AE1037" s="409"/>
      <c r="AF1037" s="409"/>
      <c r="AG1037" s="409"/>
      <c r="AH1037" s="409"/>
      <c r="AI1037" s="409"/>
      <c r="AJ1037" s="409"/>
      <c r="AK1037" s="409"/>
      <c r="AL1037" s="409"/>
      <c r="AM1037" s="409"/>
      <c r="AN1037" s="409"/>
      <c r="AO1037" s="409"/>
      <c r="AP1037" s="409"/>
    </row>
    <row r="1038" spans="1:44">
      <c r="A1038" s="482" t="s">
        <v>60</v>
      </c>
      <c r="B1038" s="452"/>
      <c r="C1038" s="480">
        <f>SUM(C1036:C1037)</f>
        <v>23.7575757575758</v>
      </c>
      <c r="D1038" s="495"/>
      <c r="E1038" s="492"/>
      <c r="F1038" s="428" t="s">
        <v>14</v>
      </c>
      <c r="G1038" s="495" t="s">
        <v>14</v>
      </c>
      <c r="H1038" s="492"/>
      <c r="I1038" s="428" t="s">
        <v>14</v>
      </c>
      <c r="J1038" s="428"/>
      <c r="K1038" s="495" t="s">
        <v>14</v>
      </c>
      <c r="L1038" s="492"/>
      <c r="M1038" s="428" t="s">
        <v>14</v>
      </c>
      <c r="N1038" s="428"/>
      <c r="O1038" s="495" t="s">
        <v>14</v>
      </c>
      <c r="P1038" s="492"/>
      <c r="Q1038" s="428" t="s">
        <v>14</v>
      </c>
      <c r="R1038" s="428"/>
      <c r="S1038" s="495" t="s">
        <v>14</v>
      </c>
      <c r="T1038" s="492"/>
      <c r="U1038" s="428" t="s">
        <v>14</v>
      </c>
      <c r="V1038" s="409"/>
      <c r="W1038" s="410"/>
      <c r="X1038" s="410"/>
      <c r="Y1038" s="410"/>
      <c r="Z1038" s="409"/>
      <c r="AA1038" s="409"/>
      <c r="AB1038" s="409"/>
      <c r="AC1038" s="409"/>
      <c r="AD1038" s="409"/>
      <c r="AE1038" s="409"/>
      <c r="AF1038" s="409"/>
      <c r="AG1038" s="409"/>
      <c r="AH1038" s="409"/>
      <c r="AI1038" s="409"/>
      <c r="AJ1038" s="409"/>
      <c r="AK1038" s="409"/>
      <c r="AL1038" s="409"/>
      <c r="AM1038" s="409"/>
      <c r="AN1038" s="409"/>
      <c r="AO1038" s="409"/>
      <c r="AP1038" s="409"/>
    </row>
    <row r="1039" spans="1:44">
      <c r="A1039" s="482" t="s">
        <v>151</v>
      </c>
      <c r="B1039" s="452"/>
      <c r="C1039" s="480">
        <f>'[7]Rate Design Work eff 10-14-16'!C1039</f>
        <v>29539</v>
      </c>
      <c r="D1039" s="495">
        <f>'[7]Rate Design Work eff 9-15-17'!D1039</f>
        <v>0.56999999999999995</v>
      </c>
      <c r="E1039" s="492"/>
      <c r="F1039" s="428">
        <f>ROUND(D1039*C1039,0)</f>
        <v>16837</v>
      </c>
      <c r="G1039" s="495">
        <f>G1000</f>
        <v>0.57999999999999996</v>
      </c>
      <c r="H1039" s="492"/>
      <c r="I1039" s="428">
        <f>ROUND(G1039*$C1039,0)</f>
        <v>17133</v>
      </c>
      <c r="J1039" s="428"/>
      <c r="K1039" s="495">
        <f>K1000</f>
        <v>0.56999999999999995</v>
      </c>
      <c r="L1039" s="492"/>
      <c r="M1039" s="428">
        <f>ROUND(K1039*$C1039,0)</f>
        <v>16837</v>
      </c>
      <c r="N1039" s="428"/>
      <c r="O1039" s="495" t="str">
        <f>O1000</f>
        <v xml:space="preserve"> </v>
      </c>
      <c r="P1039" s="492"/>
      <c r="Q1039" s="428">
        <f>ROUND(O1039*$C1039,0)</f>
        <v>0</v>
      </c>
      <c r="R1039" s="428"/>
      <c r="S1039" s="495" t="str">
        <f>S1000</f>
        <v xml:space="preserve"> </v>
      </c>
      <c r="T1039" s="492"/>
      <c r="U1039" s="428">
        <f>ROUND(S1039*$C1039,0)</f>
        <v>0</v>
      </c>
      <c r="V1039" s="477" t="s">
        <v>14</v>
      </c>
      <c r="W1039" s="410"/>
      <c r="X1039" s="410" t="s">
        <v>14</v>
      </c>
      <c r="Y1039" s="410"/>
      <c r="Z1039" s="409"/>
      <c r="AA1039" s="409"/>
      <c r="AB1039" s="409"/>
      <c r="AC1039" s="409"/>
      <c r="AD1039" s="409"/>
      <c r="AE1039" s="409"/>
      <c r="AF1039" s="409"/>
      <c r="AG1039" s="409"/>
      <c r="AH1039" s="409"/>
      <c r="AI1039" s="409"/>
      <c r="AJ1039" s="409"/>
      <c r="AK1039" s="409"/>
      <c r="AL1039" s="409"/>
      <c r="AM1039" s="409"/>
      <c r="AN1039" s="409"/>
      <c r="AO1039" s="409"/>
      <c r="AP1039" s="409"/>
    </row>
    <row r="1040" spans="1:44">
      <c r="A1040" s="482" t="s">
        <v>152</v>
      </c>
      <c r="B1040" s="452"/>
      <c r="C1040" s="480">
        <f>'[7]Rate Design Work eff 10-14-16'!C1040</f>
        <v>0</v>
      </c>
      <c r="D1040" s="495">
        <f>'[7]Rate Design Work eff 9-15-17'!D1040</f>
        <v>0.46</v>
      </c>
      <c r="E1040" s="492"/>
      <c r="F1040" s="428">
        <f>ROUND(D1040*C1040,0)</f>
        <v>0</v>
      </c>
      <c r="G1040" s="495">
        <f>G1001</f>
        <v>0.47</v>
      </c>
      <c r="H1040" s="492"/>
      <c r="I1040" s="428">
        <f>ROUND(G1040*$C1040,0)</f>
        <v>0</v>
      </c>
      <c r="J1040" s="428"/>
      <c r="K1040" s="495">
        <f>K1001</f>
        <v>0.46</v>
      </c>
      <c r="L1040" s="492"/>
      <c r="M1040" s="428">
        <f>ROUND(K1040*$C1040,0)</f>
        <v>0</v>
      </c>
      <c r="N1040" s="428"/>
      <c r="O1040" s="495" t="str">
        <f>O1001</f>
        <v xml:space="preserve"> </v>
      </c>
      <c r="P1040" s="492"/>
      <c r="Q1040" s="428">
        <f>ROUND(O1040*$C1040,0)</f>
        <v>0</v>
      </c>
      <c r="R1040" s="428"/>
      <c r="S1040" s="495" t="str">
        <f>S1001</f>
        <v xml:space="preserve"> </v>
      </c>
      <c r="T1040" s="492"/>
      <c r="U1040" s="428">
        <f>ROUND(S1040*$C1040,0)</f>
        <v>0</v>
      </c>
      <c r="V1040" s="409"/>
      <c r="W1040" s="410"/>
      <c r="X1040" s="410"/>
      <c r="Y1040" s="410"/>
      <c r="Z1040" s="409"/>
      <c r="AA1040" s="409"/>
      <c r="AB1040" s="409"/>
      <c r="AC1040" s="409"/>
      <c r="AD1040" s="409"/>
      <c r="AE1040" s="409"/>
      <c r="AF1040" s="409"/>
      <c r="AG1040" s="409"/>
      <c r="AH1040" s="409"/>
      <c r="AI1040" s="409"/>
      <c r="AJ1040" s="409"/>
      <c r="AK1040" s="409"/>
      <c r="AL1040" s="409"/>
      <c r="AM1040" s="409"/>
      <c r="AN1040" s="409"/>
      <c r="AO1040" s="409"/>
      <c r="AP1040" s="409"/>
    </row>
    <row r="1041" spans="1:44">
      <c r="A1041" s="439" t="s">
        <v>74</v>
      </c>
      <c r="B1041" s="452"/>
      <c r="C1041" s="480">
        <f>'[7]Rate Design Work eff 10-14-16'!C1041</f>
        <v>24659</v>
      </c>
      <c r="D1041" s="495">
        <f>'[7]Rate Design Work eff 9-15-17'!D1041</f>
        <v>7.79</v>
      </c>
      <c r="E1041" s="492"/>
      <c r="F1041" s="428">
        <f>ROUND(D1041*C1041,0)</f>
        <v>192094</v>
      </c>
      <c r="G1041" s="495">
        <f>G1002</f>
        <v>7.9799999999999995</v>
      </c>
      <c r="H1041" s="492"/>
      <c r="I1041" s="428">
        <f>ROUND(G1041*$C1041,0)</f>
        <v>196779</v>
      </c>
      <c r="J1041" s="428"/>
      <c r="K1041" s="495" t="e">
        <f>K1002</f>
        <v>#DIV/0!</v>
      </c>
      <c r="L1041" s="492"/>
      <c r="M1041" s="428" t="e">
        <f>ROUND(K1041*$C1041,0)</f>
        <v>#DIV/0!</v>
      </c>
      <c r="N1041" s="428"/>
      <c r="O1041" s="495" t="e">
        <f>O1002</f>
        <v>#DIV/0!</v>
      </c>
      <c r="P1041" s="492"/>
      <c r="Q1041" s="428" t="e">
        <f>ROUND(O1041*$C1041,0)</f>
        <v>#DIV/0!</v>
      </c>
      <c r="R1041" s="428"/>
      <c r="S1041" s="495" t="e">
        <f>S1002</f>
        <v>#DIV/0!</v>
      </c>
      <c r="T1041" s="492"/>
      <c r="U1041" s="428" t="e">
        <f>ROUND(S1041*$C1041,0)</f>
        <v>#DIV/0!</v>
      </c>
      <c r="V1041" s="409"/>
      <c r="W1041" s="410"/>
      <c r="X1041" s="410"/>
      <c r="Y1041" s="410"/>
      <c r="Z1041" s="409"/>
      <c r="AA1041" s="409"/>
      <c r="AB1041" s="409"/>
      <c r="AC1041" s="409"/>
      <c r="AD1041" s="409"/>
      <c r="AE1041" s="409"/>
      <c r="AF1041" s="409"/>
      <c r="AG1041" s="409"/>
      <c r="AH1041" s="409"/>
      <c r="AI1041" s="409"/>
      <c r="AJ1041" s="409"/>
      <c r="AK1041" s="409"/>
      <c r="AL1041" s="409"/>
      <c r="AM1041" s="409"/>
      <c r="AN1041" s="409"/>
      <c r="AO1041" s="409"/>
      <c r="AP1041" s="409"/>
    </row>
    <row r="1042" spans="1:44">
      <c r="A1042" s="482" t="s">
        <v>97</v>
      </c>
      <c r="B1042" s="452"/>
      <c r="C1042" s="480"/>
      <c r="D1042" s="495"/>
      <c r="E1042" s="492"/>
      <c r="F1042" s="428"/>
      <c r="G1042" s="495" t="s">
        <v>14</v>
      </c>
      <c r="H1042" s="492"/>
      <c r="I1042" s="428"/>
      <c r="J1042" s="428"/>
      <c r="K1042" s="495" t="s">
        <v>14</v>
      </c>
      <c r="L1042" s="492"/>
      <c r="M1042" s="428"/>
      <c r="N1042" s="428"/>
      <c r="O1042" s="495" t="s">
        <v>14</v>
      </c>
      <c r="P1042" s="492"/>
      <c r="Q1042" s="428"/>
      <c r="R1042" s="428"/>
      <c r="S1042" s="495" t="s">
        <v>14</v>
      </c>
      <c r="T1042" s="492"/>
      <c r="U1042" s="428"/>
      <c r="V1042" s="409"/>
      <c r="W1042" s="410"/>
      <c r="X1042" s="410"/>
      <c r="Y1042" s="410"/>
      <c r="Z1042" s="409"/>
      <c r="AA1042" s="409"/>
      <c r="AB1042" s="409"/>
      <c r="AC1042" s="409"/>
      <c r="AD1042" s="409"/>
      <c r="AE1042" s="409"/>
      <c r="AF1042" s="409"/>
      <c r="AG1042" s="409"/>
      <c r="AH1042" s="409"/>
      <c r="AI1042" s="409"/>
      <c r="AJ1042" s="409"/>
      <c r="AK1042" s="409"/>
      <c r="AL1042" s="409"/>
      <c r="AM1042" s="409"/>
      <c r="AN1042" s="409"/>
      <c r="AO1042" s="409"/>
      <c r="AP1042" s="409"/>
    </row>
    <row r="1043" spans="1:44">
      <c r="A1043" s="482" t="s">
        <v>139</v>
      </c>
      <c r="B1043" s="452"/>
      <c r="C1043" s="480">
        <f>'[7]Rate Design Work eff 10-14-16'!C1043</f>
        <v>6796800</v>
      </c>
      <c r="D1043" s="551">
        <f>'[7]Rate Design Work eff 9-15-17'!D1043</f>
        <v>4.6879999999999997</v>
      </c>
      <c r="E1043" s="492" t="s">
        <v>15</v>
      </c>
      <c r="F1043" s="428">
        <f>ROUND(D1043/100*C1043,0)</f>
        <v>318634</v>
      </c>
      <c r="G1043" s="551">
        <f>G1004</f>
        <v>4.798</v>
      </c>
      <c r="H1043" s="492" t="s">
        <v>15</v>
      </c>
      <c r="I1043" s="428">
        <f>ROUND(G1043/100*$C1043,0)</f>
        <v>326110</v>
      </c>
      <c r="J1043" s="428"/>
      <c r="K1043" s="551" t="str">
        <f>K1004</f>
        <v xml:space="preserve"> </v>
      </c>
      <c r="L1043" s="492" t="s">
        <v>15</v>
      </c>
      <c r="M1043" s="428">
        <f>ROUND(K1043/100*$C1043,0)</f>
        <v>0</v>
      </c>
      <c r="N1043" s="428"/>
      <c r="O1043" s="551" t="e">
        <f>O1004</f>
        <v>#DIV/0!</v>
      </c>
      <c r="P1043" s="492" t="s">
        <v>15</v>
      </c>
      <c r="Q1043" s="428" t="e">
        <f>ROUND(O1043/100*$C1043,0)</f>
        <v>#DIV/0!</v>
      </c>
      <c r="R1043" s="428"/>
      <c r="S1043" s="551" t="e">
        <f>S1004</f>
        <v>#DIV/0!</v>
      </c>
      <c r="T1043" s="492" t="s">
        <v>15</v>
      </c>
      <c r="U1043" s="428" t="e">
        <f>ROUND(S1043/100*$C1043,0)</f>
        <v>#DIV/0!</v>
      </c>
      <c r="V1043" s="409"/>
      <c r="W1043" s="410"/>
      <c r="X1043" s="410"/>
      <c r="Y1043" s="410"/>
      <c r="Z1043" s="409"/>
      <c r="AA1043" s="409"/>
      <c r="AB1043" s="409"/>
      <c r="AC1043" s="409"/>
      <c r="AD1043" s="409"/>
      <c r="AE1043" s="409"/>
      <c r="AF1043" s="409"/>
      <c r="AG1043" s="409"/>
      <c r="AH1043" s="409"/>
      <c r="AI1043" s="409"/>
      <c r="AJ1043" s="409"/>
      <c r="AK1043" s="409"/>
      <c r="AL1043" s="409"/>
      <c r="AM1043" s="409"/>
      <c r="AN1043" s="409"/>
      <c r="AO1043" s="409"/>
      <c r="AP1043" s="409"/>
    </row>
    <row r="1044" spans="1:44">
      <c r="A1044" s="482" t="s">
        <v>65</v>
      </c>
      <c r="B1044" s="452"/>
      <c r="C1044" s="480">
        <f>'[7]Rate Design Work eff 10-14-16'!C1044</f>
        <v>1651</v>
      </c>
      <c r="D1044" s="495">
        <f>'[7]Rate Design Work eff 9-15-17'!D1044</f>
        <v>0.55000000000000004</v>
      </c>
      <c r="E1044" s="492"/>
      <c r="F1044" s="428">
        <f>ROUND(D1044*C1044,0)</f>
        <v>908</v>
      </c>
      <c r="G1044" s="495">
        <f>G1005</f>
        <v>0.56000000000000005</v>
      </c>
      <c r="H1044" s="492"/>
      <c r="I1044" s="428">
        <f>ROUND(G1044*$C1044,0)</f>
        <v>925</v>
      </c>
      <c r="J1044" s="428"/>
      <c r="K1044" s="495" t="str">
        <f>K1005</f>
        <v xml:space="preserve"> </v>
      </c>
      <c r="L1044" s="492"/>
      <c r="M1044" s="428">
        <f>ROUND(K1044*$C1044,0)</f>
        <v>0</v>
      </c>
      <c r="N1044" s="428"/>
      <c r="O1044" s="495" t="e">
        <f>O1005</f>
        <v>#DIV/0!</v>
      </c>
      <c r="P1044" s="492"/>
      <c r="Q1044" s="428" t="e">
        <f>ROUND(O1044*$C1044,0)</f>
        <v>#DIV/0!</v>
      </c>
      <c r="R1044" s="428"/>
      <c r="S1044" s="495" t="e">
        <f>S1005</f>
        <v>#DIV/0!</v>
      </c>
      <c r="T1044" s="492"/>
      <c r="U1044" s="428" t="e">
        <f>ROUND(S1044*$C1044,0)</f>
        <v>#DIV/0!</v>
      </c>
      <c r="V1044" s="409"/>
      <c r="W1044" s="410"/>
      <c r="X1044" s="410"/>
      <c r="Y1044" s="410"/>
      <c r="Z1044" s="409"/>
      <c r="AA1044" s="409"/>
      <c r="AB1044" s="409"/>
      <c r="AC1044" s="409"/>
      <c r="AD1044" s="409"/>
      <c r="AE1044" s="409"/>
      <c r="AF1044" s="409"/>
      <c r="AG1044" s="409"/>
      <c r="AH1044" s="409"/>
      <c r="AI1044" s="409"/>
      <c r="AJ1044" s="409"/>
      <c r="AK1044" s="409"/>
      <c r="AL1044" s="409"/>
      <c r="AM1044" s="409"/>
      <c r="AN1044" s="409"/>
      <c r="AO1044" s="409"/>
      <c r="AP1044" s="409"/>
    </row>
    <row r="1045" spans="1:44" s="26" customFormat="1">
      <c r="A1045" s="25" t="s">
        <v>140</v>
      </c>
      <c r="C1045" s="27">
        <f>C1043</f>
        <v>6796800</v>
      </c>
      <c r="D1045" s="24">
        <f>'[7]Rate Design Work eff 9-15-17'!D1045</f>
        <v>0</v>
      </c>
      <c r="E1045" s="28"/>
      <c r="F1045" s="29"/>
      <c r="G1045" s="30">
        <f>G1006</f>
        <v>0</v>
      </c>
      <c r="H1045" s="153" t="s">
        <v>15</v>
      </c>
      <c r="I1045" s="29">
        <f>ROUND(G1045/100*$C1045,0)</f>
        <v>0</v>
      </c>
      <c r="J1045" s="29"/>
      <c r="K1045" s="30" t="str">
        <f>K1006</f>
        <v xml:space="preserve"> </v>
      </c>
      <c r="L1045" s="153" t="s">
        <v>15</v>
      </c>
      <c r="M1045" s="29">
        <f>ROUND(K1045/100*$C1045,0)</f>
        <v>0</v>
      </c>
      <c r="N1045" s="29"/>
      <c r="O1045" s="30" t="str">
        <f>O1006</f>
        <v xml:space="preserve"> </v>
      </c>
      <c r="P1045" s="153" t="s">
        <v>15</v>
      </c>
      <c r="Q1045" s="29">
        <f>ROUND(O1045/100*$C1045,0)</f>
        <v>0</v>
      </c>
      <c r="R1045" s="29"/>
      <c r="S1045" s="30">
        <f>S1006</f>
        <v>0</v>
      </c>
      <c r="T1045" s="153" t="s">
        <v>15</v>
      </c>
      <c r="U1045" s="29">
        <f>ROUND(S1045/100*$C1045,0)</f>
        <v>0</v>
      </c>
      <c r="W1045" s="22"/>
      <c r="Z1045" s="33"/>
      <c r="AA1045" s="33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R1045" s="32"/>
    </row>
    <row r="1046" spans="1:44">
      <c r="A1046" s="452" t="s">
        <v>44</v>
      </c>
      <c r="B1046" s="452"/>
      <c r="C1046" s="480">
        <f>C1043</f>
        <v>6796800</v>
      </c>
      <c r="D1046" s="488"/>
      <c r="E1046" s="452"/>
      <c r="F1046" s="428">
        <f>SUM(F1036:F1044)</f>
        <v>562755</v>
      </c>
      <c r="G1046" s="488"/>
      <c r="H1046" s="452"/>
      <c r="I1046" s="428">
        <f>SUM(I1036:I1045)</f>
        <v>576037</v>
      </c>
      <c r="J1046" s="428"/>
      <c r="K1046" s="488"/>
      <c r="L1046" s="452"/>
      <c r="M1046" s="428" t="e">
        <f>SUM(M1036:M1045)</f>
        <v>#DIV/0!</v>
      </c>
      <c r="N1046" s="428"/>
      <c r="O1046" s="488"/>
      <c r="P1046" s="452"/>
      <c r="Q1046" s="428" t="e">
        <f>SUM(Q1036:Q1045)</f>
        <v>#DIV/0!</v>
      </c>
      <c r="R1046" s="428"/>
      <c r="S1046" s="488"/>
      <c r="T1046" s="452"/>
      <c r="U1046" s="428" t="e">
        <f>SUM(U1036:U1045)</f>
        <v>#DIV/0!</v>
      </c>
      <c r="V1046" s="409"/>
      <c r="W1046" s="410"/>
      <c r="X1046" s="410"/>
      <c r="Y1046" s="410"/>
      <c r="Z1046" s="409"/>
      <c r="AA1046" s="409"/>
      <c r="AB1046" s="409"/>
      <c r="AC1046" s="409"/>
      <c r="AD1046" s="409"/>
      <c r="AE1046" s="409"/>
      <c r="AF1046" s="409"/>
      <c r="AG1046" s="409"/>
      <c r="AH1046" s="409"/>
      <c r="AI1046" s="409"/>
      <c r="AJ1046" s="409"/>
      <c r="AK1046" s="409"/>
      <c r="AL1046" s="409"/>
      <c r="AM1046" s="409"/>
      <c r="AN1046" s="409"/>
      <c r="AO1046" s="409"/>
      <c r="AP1046" s="409"/>
    </row>
    <row r="1047" spans="1:44">
      <c r="A1047" s="452" t="s">
        <v>18</v>
      </c>
      <c r="B1047" s="452"/>
      <c r="C1047" s="480">
        <f>C1046/($C$988+$C$1046)*$C$1084</f>
        <v>21132.640958128846</v>
      </c>
      <c r="D1047" s="439"/>
      <c r="E1047" s="439"/>
      <c r="F1047" s="498">
        <f>F1046/($F$988+$F$1046)*$F$1084</f>
        <v>1750.1737111409554</v>
      </c>
      <c r="G1047" s="439"/>
      <c r="H1047" s="439"/>
      <c r="I1047" s="498">
        <f>F1047</f>
        <v>1750.1737111409554</v>
      </c>
      <c r="J1047" s="483"/>
      <c r="K1047" s="439"/>
      <c r="L1047" s="439"/>
      <c r="M1047" s="498" t="e">
        <f>$I$1047*V1012/(V1012+$W$1012+$X$1012)</f>
        <v>#DIV/0!</v>
      </c>
      <c r="N1047" s="438"/>
      <c r="O1047" s="439"/>
      <c r="P1047" s="439"/>
      <c r="Q1047" s="498" t="e">
        <f>$I$1047*W1012/(V1012+$W$1012+$X$1012)</f>
        <v>#DIV/0!</v>
      </c>
      <c r="R1047" s="438"/>
      <c r="S1047" s="439"/>
      <c r="T1047" s="439"/>
      <c r="U1047" s="498" t="e">
        <f>$I$1047*X1012/(V1012+$W$1012+$X$1012)</f>
        <v>#DIV/0!</v>
      </c>
      <c r="V1047" s="49"/>
      <c r="W1047" s="48"/>
      <c r="X1047" s="410"/>
      <c r="Y1047" s="410"/>
      <c r="Z1047" s="409"/>
      <c r="AA1047" s="409"/>
      <c r="AB1047" s="409"/>
      <c r="AC1047" s="409"/>
      <c r="AD1047" s="409"/>
      <c r="AE1047" s="409"/>
      <c r="AF1047" s="409"/>
      <c r="AG1047" s="409"/>
      <c r="AH1047" s="409"/>
      <c r="AI1047" s="409"/>
      <c r="AJ1047" s="409"/>
      <c r="AK1047" s="409"/>
      <c r="AL1047" s="409"/>
      <c r="AM1047" s="409"/>
      <c r="AN1047" s="409"/>
      <c r="AO1047" s="409"/>
      <c r="AP1047" s="409"/>
    </row>
    <row r="1048" spans="1:44" ht="16.5" thickBot="1">
      <c r="A1048" s="452" t="s">
        <v>45</v>
      </c>
      <c r="B1048" s="452"/>
      <c r="C1048" s="550">
        <f>SUM(C1046)+C1047</f>
        <v>6817932.6409581285</v>
      </c>
      <c r="D1048" s="505"/>
      <c r="E1048" s="500"/>
      <c r="F1048" s="501">
        <f>F1046+F1047</f>
        <v>564505.17371114099</v>
      </c>
      <c r="G1048" s="505"/>
      <c r="H1048" s="500"/>
      <c r="I1048" s="501">
        <f>I1046+I1047</f>
        <v>577787.17371114099</v>
      </c>
      <c r="J1048" s="483"/>
      <c r="K1048" s="505"/>
      <c r="L1048" s="500"/>
      <c r="M1048" s="501" t="e">
        <f>M1046+M1047</f>
        <v>#DIV/0!</v>
      </c>
      <c r="N1048" s="501"/>
      <c r="O1048" s="505"/>
      <c r="P1048" s="500"/>
      <c r="Q1048" s="501" t="e">
        <f>Q1046+Q1047</f>
        <v>#DIV/0!</v>
      </c>
      <c r="R1048" s="501"/>
      <c r="S1048" s="505"/>
      <c r="T1048" s="500"/>
      <c r="U1048" s="501" t="e">
        <f>U1046+U1047</f>
        <v>#DIV/0!</v>
      </c>
      <c r="V1048" s="50" t="s">
        <v>14</v>
      </c>
      <c r="W1048" s="51"/>
      <c r="X1048" s="410"/>
      <c r="Y1048" s="410"/>
      <c r="Z1048" s="66" t="s">
        <v>14</v>
      </c>
      <c r="AA1048" s="409"/>
      <c r="AB1048" s="409"/>
      <c r="AC1048" s="409"/>
      <c r="AD1048" s="409"/>
      <c r="AE1048" s="409"/>
      <c r="AF1048" s="409"/>
      <c r="AG1048" s="409"/>
      <c r="AH1048" s="409"/>
      <c r="AI1048" s="409"/>
      <c r="AJ1048" s="409"/>
      <c r="AK1048" s="409"/>
      <c r="AL1048" s="409"/>
      <c r="AM1048" s="409"/>
      <c r="AN1048" s="409"/>
      <c r="AO1048" s="409"/>
      <c r="AP1048" s="409"/>
    </row>
    <row r="1049" spans="1:44" ht="16.5" thickTop="1">
      <c r="A1049" s="452"/>
      <c r="B1049" s="452"/>
      <c r="C1049" s="459"/>
      <c r="D1049" s="495" t="s">
        <v>14</v>
      </c>
      <c r="E1049" s="452"/>
      <c r="F1049" s="428"/>
      <c r="G1049" s="509" t="s">
        <v>14</v>
      </c>
      <c r="H1049" s="452"/>
      <c r="I1049" s="428" t="s">
        <v>14</v>
      </c>
      <c r="J1049" s="428"/>
      <c r="K1049" s="509" t="s">
        <v>14</v>
      </c>
      <c r="L1049" s="452"/>
      <c r="M1049" s="428" t="s">
        <v>14</v>
      </c>
      <c r="N1049" s="428"/>
      <c r="O1049" s="509" t="s">
        <v>14</v>
      </c>
      <c r="P1049" s="452"/>
      <c r="Q1049" s="428" t="s">
        <v>14</v>
      </c>
      <c r="R1049" s="428"/>
      <c r="S1049" s="509" t="s">
        <v>14</v>
      </c>
      <c r="T1049" s="452"/>
      <c r="U1049" s="428" t="s">
        <v>14</v>
      </c>
      <c r="V1049" s="409"/>
      <c r="W1049" s="410"/>
      <c r="X1049" s="410"/>
      <c r="Y1049" s="410"/>
      <c r="Z1049" s="409"/>
      <c r="AA1049" s="409"/>
      <c r="AB1049" s="409"/>
      <c r="AC1049" s="409"/>
      <c r="AD1049" s="409"/>
      <c r="AE1049" s="409"/>
      <c r="AF1049" s="409"/>
      <c r="AG1049" s="409"/>
      <c r="AH1049" s="409"/>
      <c r="AI1049" s="409"/>
      <c r="AJ1049" s="409"/>
      <c r="AK1049" s="409"/>
      <c r="AL1049" s="409"/>
      <c r="AM1049" s="409"/>
      <c r="AN1049" s="409"/>
      <c r="AO1049" s="409"/>
      <c r="AP1049" s="409"/>
    </row>
    <row r="1050" spans="1:44">
      <c r="A1050" s="458" t="s">
        <v>153</v>
      </c>
      <c r="B1050" s="452"/>
      <c r="C1050" s="452"/>
      <c r="D1050" s="428"/>
      <c r="E1050" s="452"/>
      <c r="F1050" s="452"/>
      <c r="G1050" s="428"/>
      <c r="H1050" s="452"/>
      <c r="I1050" s="452"/>
      <c r="J1050" s="452"/>
      <c r="K1050" s="428"/>
      <c r="L1050" s="452"/>
      <c r="M1050" s="452"/>
      <c r="N1050" s="452"/>
      <c r="O1050" s="428"/>
      <c r="P1050" s="452"/>
      <c r="Q1050" s="452"/>
      <c r="R1050" s="452"/>
      <c r="S1050" s="428"/>
      <c r="T1050" s="452"/>
      <c r="U1050" s="452"/>
      <c r="V1050" s="409"/>
      <c r="W1050" s="410"/>
      <c r="X1050" s="410"/>
      <c r="Y1050" s="410"/>
      <c r="Z1050" s="409"/>
      <c r="AA1050" s="409"/>
      <c r="AB1050" s="409"/>
      <c r="AC1050" s="409"/>
      <c r="AD1050" s="409"/>
      <c r="AE1050" s="409"/>
      <c r="AF1050" s="409"/>
      <c r="AG1050" s="409"/>
      <c r="AH1050" s="409"/>
      <c r="AI1050" s="409"/>
      <c r="AJ1050" s="409"/>
      <c r="AK1050" s="409"/>
      <c r="AL1050" s="409"/>
      <c r="AM1050" s="409"/>
      <c r="AN1050" s="409"/>
      <c r="AO1050" s="409"/>
      <c r="AP1050" s="409"/>
    </row>
    <row r="1051" spans="1:44">
      <c r="A1051" s="439" t="s">
        <v>163</v>
      </c>
      <c r="B1051" s="452"/>
      <c r="C1051" s="452"/>
      <c r="D1051" s="428"/>
      <c r="E1051" s="452"/>
      <c r="F1051" s="452"/>
      <c r="G1051" s="428"/>
      <c r="H1051" s="452"/>
      <c r="I1051" s="452"/>
      <c r="J1051" s="452"/>
      <c r="K1051" s="428"/>
      <c r="L1051" s="452"/>
      <c r="M1051" s="452"/>
      <c r="N1051" s="452"/>
      <c r="O1051" s="428"/>
      <c r="P1051" s="452"/>
      <c r="Q1051" s="452"/>
      <c r="R1051" s="452"/>
      <c r="S1051" s="428"/>
      <c r="T1051" s="452"/>
      <c r="U1051" s="452"/>
      <c r="V1051" s="409"/>
      <c r="W1051" s="410"/>
      <c r="X1051" s="410"/>
      <c r="Y1051" s="410"/>
      <c r="Z1051" s="409"/>
      <c r="AA1051" s="409"/>
      <c r="AB1051" s="409"/>
      <c r="AC1051" s="409"/>
      <c r="AD1051" s="409"/>
      <c r="AE1051" s="409"/>
      <c r="AF1051" s="409"/>
      <c r="AG1051" s="409"/>
      <c r="AH1051" s="409"/>
      <c r="AI1051" s="409"/>
      <c r="AJ1051" s="409"/>
      <c r="AK1051" s="409"/>
      <c r="AL1051" s="409"/>
      <c r="AM1051" s="409"/>
      <c r="AN1051" s="409"/>
      <c r="AO1051" s="409"/>
      <c r="AP1051" s="409"/>
    </row>
    <row r="1052" spans="1:44">
      <c r="A1052" s="482"/>
      <c r="B1052" s="452"/>
      <c r="C1052" s="452"/>
      <c r="D1052" s="428"/>
      <c r="E1052" s="452"/>
      <c r="F1052" s="452"/>
      <c r="G1052" s="428"/>
      <c r="H1052" s="452"/>
      <c r="I1052" s="452"/>
      <c r="J1052" s="452"/>
      <c r="K1052" s="428"/>
      <c r="L1052" s="452"/>
      <c r="M1052" s="452"/>
      <c r="N1052" s="452"/>
      <c r="O1052" s="428"/>
      <c r="P1052" s="452"/>
      <c r="Q1052" s="452"/>
      <c r="R1052" s="452"/>
      <c r="S1052" s="428"/>
      <c r="T1052" s="452"/>
      <c r="U1052" s="452"/>
      <c r="V1052" s="409"/>
      <c r="W1052" s="410"/>
      <c r="X1052" s="410"/>
      <c r="Y1052" s="410"/>
      <c r="Z1052" s="409"/>
      <c r="AA1052" s="409"/>
      <c r="AB1052" s="409"/>
      <c r="AC1052" s="409"/>
      <c r="AD1052" s="409"/>
      <c r="AE1052" s="409"/>
      <c r="AF1052" s="409"/>
      <c r="AG1052" s="409"/>
      <c r="AH1052" s="409"/>
      <c r="AI1052" s="409"/>
      <c r="AJ1052" s="409"/>
      <c r="AK1052" s="409"/>
      <c r="AL1052" s="409"/>
      <c r="AM1052" s="409"/>
      <c r="AN1052" s="409"/>
      <c r="AO1052" s="409"/>
      <c r="AP1052" s="409"/>
    </row>
    <row r="1053" spans="1:44">
      <c r="A1053" s="482" t="s">
        <v>59</v>
      </c>
      <c r="B1053" s="452"/>
      <c r="C1053" s="480"/>
      <c r="D1053" s="428"/>
      <c r="E1053" s="452"/>
      <c r="F1053" s="452"/>
      <c r="G1053" s="428"/>
      <c r="H1053" s="452"/>
      <c r="I1053" s="452"/>
      <c r="J1053" s="452"/>
      <c r="K1053" s="428"/>
      <c r="L1053" s="452"/>
      <c r="M1053" s="452"/>
      <c r="N1053" s="452"/>
      <c r="O1053" s="428"/>
      <c r="P1053" s="452"/>
      <c r="Q1053" s="452"/>
      <c r="R1053" s="452"/>
      <c r="S1053" s="428"/>
      <c r="T1053" s="452"/>
      <c r="U1053" s="452"/>
      <c r="V1053" s="409"/>
      <c r="W1053" s="410"/>
      <c r="X1053" s="410"/>
      <c r="Y1053" s="410"/>
      <c r="Z1053" s="409"/>
      <c r="AA1053" s="409"/>
      <c r="AB1053" s="409"/>
      <c r="AC1053" s="409"/>
      <c r="AD1053" s="409"/>
      <c r="AE1053" s="409"/>
      <c r="AF1053" s="409"/>
      <c r="AG1053" s="409"/>
      <c r="AH1053" s="409"/>
      <c r="AI1053" s="409"/>
      <c r="AJ1053" s="409"/>
      <c r="AK1053" s="409"/>
      <c r="AL1053" s="409"/>
      <c r="AM1053" s="409"/>
      <c r="AN1053" s="409"/>
      <c r="AO1053" s="409"/>
      <c r="AP1053" s="409"/>
    </row>
    <row r="1054" spans="1:44">
      <c r="A1054" s="482" t="s">
        <v>149</v>
      </c>
      <c r="B1054" s="452"/>
      <c r="C1054" s="480">
        <f t="shared" ref="C1054:C1059" si="150">C1018+C960</f>
        <v>425.27272727272759</v>
      </c>
      <c r="D1054" s="495"/>
      <c r="E1054" s="492"/>
      <c r="F1054" s="428">
        <f>F1018+F960</f>
        <v>603470</v>
      </c>
      <c r="G1054" s="495"/>
      <c r="H1054" s="492"/>
      <c r="I1054" s="428">
        <f>I1018+I960</f>
        <v>616973</v>
      </c>
      <c r="J1054" s="428"/>
      <c r="K1054" s="495"/>
      <c r="L1054" s="492"/>
      <c r="M1054" s="428">
        <f>M1018+M960</f>
        <v>603470</v>
      </c>
      <c r="N1054" s="428"/>
      <c r="O1054" s="495"/>
      <c r="P1054" s="492"/>
      <c r="Q1054" s="428">
        <f>Q1018+Q960</f>
        <v>0</v>
      </c>
      <c r="R1054" s="428"/>
      <c r="S1054" s="495"/>
      <c r="T1054" s="492"/>
      <c r="U1054" s="428">
        <f>U1018+U960</f>
        <v>0</v>
      </c>
      <c r="V1054" s="409"/>
      <c r="W1054" s="410"/>
      <c r="X1054" s="410"/>
      <c r="Y1054" s="410"/>
      <c r="Z1054" s="409"/>
      <c r="AA1054" s="409"/>
      <c r="AB1054" s="409"/>
      <c r="AC1054" s="409"/>
      <c r="AD1054" s="409"/>
      <c r="AE1054" s="409"/>
      <c r="AF1054" s="409"/>
      <c r="AG1054" s="409"/>
      <c r="AH1054" s="409"/>
      <c r="AI1054" s="409"/>
      <c r="AJ1054" s="409"/>
      <c r="AK1054" s="409"/>
      <c r="AL1054" s="409"/>
      <c r="AM1054" s="409"/>
      <c r="AN1054" s="409"/>
      <c r="AO1054" s="409"/>
      <c r="AP1054" s="409"/>
    </row>
    <row r="1055" spans="1:44">
      <c r="A1055" s="482" t="s">
        <v>150</v>
      </c>
      <c r="B1055" s="452"/>
      <c r="C1055" s="480">
        <f t="shared" si="150"/>
        <v>0</v>
      </c>
      <c r="D1055" s="495"/>
      <c r="E1055" s="510"/>
      <c r="F1055" s="428">
        <f>F1019+F961</f>
        <v>0</v>
      </c>
      <c r="G1055" s="495"/>
      <c r="H1055" s="510"/>
      <c r="I1055" s="428">
        <f>I1019+I961</f>
        <v>0</v>
      </c>
      <c r="J1055" s="428"/>
      <c r="K1055" s="495"/>
      <c r="L1055" s="510"/>
      <c r="M1055" s="428">
        <f>M1019+M961</f>
        <v>0</v>
      </c>
      <c r="N1055" s="428"/>
      <c r="O1055" s="495"/>
      <c r="P1055" s="510"/>
      <c r="Q1055" s="428">
        <f>Q1019+Q961</f>
        <v>0</v>
      </c>
      <c r="R1055" s="428"/>
      <c r="S1055" s="495"/>
      <c r="T1055" s="510"/>
      <c r="U1055" s="428">
        <f>U1019+U961</f>
        <v>0</v>
      </c>
      <c r="V1055" s="409"/>
      <c r="W1055" s="410"/>
      <c r="X1055" s="410"/>
      <c r="Y1055" s="410"/>
      <c r="Z1055" s="409"/>
      <c r="AA1055" s="409"/>
      <c r="AB1055" s="409"/>
      <c r="AC1055" s="409"/>
      <c r="AD1055" s="409"/>
      <c r="AE1055" s="409"/>
      <c r="AF1055" s="409"/>
      <c r="AG1055" s="409"/>
      <c r="AH1055" s="409"/>
      <c r="AI1055" s="409"/>
      <c r="AJ1055" s="409"/>
      <c r="AK1055" s="409"/>
      <c r="AL1055" s="409"/>
      <c r="AM1055" s="409"/>
      <c r="AN1055" s="409"/>
      <c r="AO1055" s="409"/>
      <c r="AP1055" s="409"/>
    </row>
    <row r="1056" spans="1:44">
      <c r="A1056" s="482" t="s">
        <v>60</v>
      </c>
      <c r="B1056" s="452"/>
      <c r="C1056" s="480">
        <f t="shared" si="150"/>
        <v>425.27272727272759</v>
      </c>
      <c r="D1056" s="495"/>
      <c r="E1056" s="492"/>
      <c r="F1056" s="428" t="s">
        <v>14</v>
      </c>
      <c r="G1056" s="495"/>
      <c r="H1056" s="492"/>
      <c r="I1056" s="428" t="s">
        <v>14</v>
      </c>
      <c r="J1056" s="428"/>
      <c r="K1056" s="495"/>
      <c r="L1056" s="492"/>
      <c r="M1056" s="428" t="s">
        <v>14</v>
      </c>
      <c r="N1056" s="428"/>
      <c r="O1056" s="495"/>
      <c r="P1056" s="492"/>
      <c r="Q1056" s="428" t="s">
        <v>14</v>
      </c>
      <c r="R1056" s="428"/>
      <c r="S1056" s="495"/>
      <c r="T1056" s="492"/>
      <c r="U1056" s="428" t="s">
        <v>14</v>
      </c>
      <c r="V1056" s="409"/>
      <c r="W1056" s="410"/>
      <c r="X1056" s="410"/>
      <c r="Y1056" s="410"/>
      <c r="Z1056" s="409"/>
      <c r="AA1056" s="409"/>
      <c r="AB1056" s="409"/>
      <c r="AC1056" s="409"/>
      <c r="AD1056" s="409"/>
      <c r="AE1056" s="409"/>
      <c r="AF1056" s="409"/>
      <c r="AG1056" s="409"/>
      <c r="AH1056" s="409"/>
      <c r="AI1056" s="409"/>
      <c r="AJ1056" s="409"/>
      <c r="AK1056" s="409"/>
      <c r="AL1056" s="409"/>
      <c r="AM1056" s="409"/>
      <c r="AN1056" s="409"/>
      <c r="AO1056" s="409"/>
      <c r="AP1056" s="409"/>
    </row>
    <row r="1057" spans="1:44">
      <c r="A1057" s="482" t="s">
        <v>151</v>
      </c>
      <c r="B1057" s="452"/>
      <c r="C1057" s="480">
        <f t="shared" si="150"/>
        <v>585460.96551724104</v>
      </c>
      <c r="D1057" s="495"/>
      <c r="E1057" s="492"/>
      <c r="F1057" s="428">
        <f>F1021+F963</f>
        <v>544953</v>
      </c>
      <c r="G1057" s="495"/>
      <c r="H1057" s="492"/>
      <c r="I1057" s="428">
        <f>I1021+I963</f>
        <v>558489</v>
      </c>
      <c r="J1057" s="428"/>
      <c r="K1057" s="495"/>
      <c r="L1057" s="492"/>
      <c r="M1057" s="428">
        <f>M1021+M963</f>
        <v>544953</v>
      </c>
      <c r="N1057" s="428"/>
      <c r="O1057" s="495"/>
      <c r="P1057" s="492"/>
      <c r="Q1057" s="428">
        <f>Q1021+Q963</f>
        <v>0</v>
      </c>
      <c r="R1057" s="428"/>
      <c r="S1057" s="495"/>
      <c r="T1057" s="492"/>
      <c r="U1057" s="428">
        <f>U1021+U963</f>
        <v>0</v>
      </c>
      <c r="V1057" s="409"/>
      <c r="W1057" s="410"/>
      <c r="X1057" s="410"/>
      <c r="Y1057" s="410"/>
      <c r="Z1057" s="409"/>
      <c r="AA1057" s="409"/>
      <c r="AB1057" s="409"/>
      <c r="AC1057" s="409"/>
      <c r="AD1057" s="409"/>
      <c r="AE1057" s="409"/>
      <c r="AF1057" s="409"/>
      <c r="AG1057" s="409"/>
      <c r="AH1057" s="409"/>
      <c r="AI1057" s="409"/>
      <c r="AJ1057" s="409"/>
      <c r="AK1057" s="409"/>
      <c r="AL1057" s="409"/>
      <c r="AM1057" s="409"/>
      <c r="AN1057" s="409"/>
      <c r="AO1057" s="409"/>
      <c r="AP1057" s="409"/>
    </row>
    <row r="1058" spans="1:44">
      <c r="A1058" s="482" t="s">
        <v>152</v>
      </c>
      <c r="B1058" s="452"/>
      <c r="C1058" s="480">
        <f t="shared" si="150"/>
        <v>0</v>
      </c>
      <c r="D1058" s="495"/>
      <c r="E1058" s="492"/>
      <c r="F1058" s="428">
        <f>F1022+F964</f>
        <v>0</v>
      </c>
      <c r="G1058" s="495"/>
      <c r="H1058" s="492"/>
      <c r="I1058" s="428">
        <f>I1022+I964</f>
        <v>0</v>
      </c>
      <c r="J1058" s="428"/>
      <c r="K1058" s="495"/>
      <c r="L1058" s="492"/>
      <c r="M1058" s="428">
        <f>M1022+M964</f>
        <v>0</v>
      </c>
      <c r="N1058" s="428"/>
      <c r="O1058" s="495"/>
      <c r="P1058" s="492"/>
      <c r="Q1058" s="428">
        <f>Q1022+Q964</f>
        <v>0</v>
      </c>
      <c r="R1058" s="428"/>
      <c r="S1058" s="495"/>
      <c r="T1058" s="492"/>
      <c r="U1058" s="428">
        <f>U1022+U964</f>
        <v>0</v>
      </c>
      <c r="V1058" s="409"/>
      <c r="W1058" s="410"/>
      <c r="X1058" s="410"/>
      <c r="Y1058" s="410"/>
      <c r="Z1058" s="409"/>
      <c r="AA1058" s="409"/>
      <c r="AB1058" s="409"/>
      <c r="AC1058" s="409"/>
      <c r="AD1058" s="409"/>
      <c r="AE1058" s="409"/>
      <c r="AF1058" s="409"/>
      <c r="AG1058" s="409"/>
      <c r="AH1058" s="409"/>
      <c r="AI1058" s="409"/>
      <c r="AJ1058" s="409"/>
      <c r="AK1058" s="409"/>
      <c r="AL1058" s="409"/>
      <c r="AM1058" s="409"/>
      <c r="AN1058" s="409"/>
      <c r="AO1058" s="409"/>
      <c r="AP1058" s="409"/>
    </row>
    <row r="1059" spans="1:44">
      <c r="A1059" s="439" t="s">
        <v>74</v>
      </c>
      <c r="B1059" s="452"/>
      <c r="C1059" s="480">
        <f t="shared" si="150"/>
        <v>449764.86206896504</v>
      </c>
      <c r="D1059" s="495"/>
      <c r="E1059" s="492"/>
      <c r="F1059" s="428">
        <f>F1023+F965</f>
        <v>3555401</v>
      </c>
      <c r="G1059" s="495"/>
      <c r="H1059" s="492"/>
      <c r="I1059" s="428">
        <f>I1023+I965</f>
        <v>3640856</v>
      </c>
      <c r="J1059" s="428"/>
      <c r="K1059" s="495"/>
      <c r="L1059" s="492"/>
      <c r="M1059" s="428" t="e">
        <f>M1023+M965</f>
        <v>#DIV/0!</v>
      </c>
      <c r="N1059" s="428"/>
      <c r="O1059" s="495"/>
      <c r="P1059" s="492"/>
      <c r="Q1059" s="428" t="e">
        <f>Q1023+Q965</f>
        <v>#DIV/0!</v>
      </c>
      <c r="R1059" s="428"/>
      <c r="S1059" s="495"/>
      <c r="T1059" s="492"/>
      <c r="U1059" s="428" t="e">
        <f>U1023+U965</f>
        <v>#DIV/0!</v>
      </c>
      <c r="V1059" s="409"/>
      <c r="W1059" s="410"/>
      <c r="X1059" s="410"/>
      <c r="Y1059" s="410"/>
      <c r="Z1059" s="409"/>
      <c r="AA1059" s="409"/>
      <c r="AB1059" s="409"/>
      <c r="AC1059" s="409"/>
      <c r="AD1059" s="409"/>
      <c r="AE1059" s="409"/>
      <c r="AF1059" s="409"/>
      <c r="AG1059" s="409"/>
      <c r="AH1059" s="409"/>
      <c r="AI1059" s="409"/>
      <c r="AJ1059" s="409"/>
      <c r="AK1059" s="409"/>
      <c r="AL1059" s="409"/>
      <c r="AM1059" s="409"/>
      <c r="AN1059" s="409"/>
      <c r="AO1059" s="409"/>
      <c r="AP1059" s="409"/>
    </row>
    <row r="1060" spans="1:44">
      <c r="A1060" s="482" t="s">
        <v>97</v>
      </c>
      <c r="B1060" s="452"/>
      <c r="C1060" s="480"/>
      <c r="D1060" s="495"/>
      <c r="E1060" s="492"/>
      <c r="F1060" s="428"/>
      <c r="G1060" s="495"/>
      <c r="H1060" s="492"/>
      <c r="I1060" s="428"/>
      <c r="J1060" s="428"/>
      <c r="K1060" s="495"/>
      <c r="L1060" s="492"/>
      <c r="M1060" s="428"/>
      <c r="N1060" s="428"/>
      <c r="O1060" s="495"/>
      <c r="P1060" s="492"/>
      <c r="Q1060" s="428"/>
      <c r="R1060" s="428"/>
      <c r="S1060" s="495"/>
      <c r="T1060" s="492"/>
      <c r="U1060" s="428"/>
      <c r="V1060" s="409"/>
      <c r="W1060" s="410"/>
      <c r="X1060" s="410"/>
      <c r="Y1060" s="410"/>
      <c r="Z1060" s="409"/>
      <c r="AA1060" s="409"/>
      <c r="AB1060" s="409"/>
      <c r="AC1060" s="409"/>
      <c r="AD1060" s="409"/>
      <c r="AE1060" s="409"/>
      <c r="AF1060" s="409"/>
      <c r="AG1060" s="409"/>
      <c r="AH1060" s="409"/>
      <c r="AI1060" s="409"/>
      <c r="AJ1060" s="409"/>
      <c r="AK1060" s="409"/>
      <c r="AL1060" s="409"/>
      <c r="AM1060" s="409"/>
      <c r="AN1060" s="409"/>
      <c r="AO1060" s="409"/>
      <c r="AP1060" s="409"/>
    </row>
    <row r="1061" spans="1:44">
      <c r="A1061" s="482" t="s">
        <v>139</v>
      </c>
      <c r="B1061" s="452"/>
      <c r="C1061" s="480">
        <f>C1025+C967</f>
        <v>194745053.16002482</v>
      </c>
      <c r="D1061" s="551"/>
      <c r="E1061" s="492"/>
      <c r="F1061" s="428">
        <f>F1025+F967</f>
        <v>9196028</v>
      </c>
      <c r="G1061" s="551"/>
      <c r="H1061" s="492"/>
      <c r="I1061" s="428">
        <f>I1025+I967</f>
        <v>9411500</v>
      </c>
      <c r="J1061" s="428"/>
      <c r="K1061" s="551"/>
      <c r="L1061" s="492"/>
      <c r="M1061" s="428">
        <f>M1025+M967</f>
        <v>0</v>
      </c>
      <c r="N1061" s="428"/>
      <c r="O1061" s="551"/>
      <c r="P1061" s="492"/>
      <c r="Q1061" s="428" t="e">
        <f>Q1025+Q967</f>
        <v>#DIV/0!</v>
      </c>
      <c r="R1061" s="428"/>
      <c r="S1061" s="551"/>
      <c r="T1061" s="492"/>
      <c r="U1061" s="428" t="e">
        <f>U1025+U967</f>
        <v>#DIV/0!</v>
      </c>
      <c r="V1061" s="409"/>
      <c r="W1061" s="410"/>
      <c r="X1061" s="410"/>
      <c r="Y1061" s="410"/>
      <c r="Z1061" s="409"/>
      <c r="AA1061" s="409"/>
      <c r="AB1061" s="409"/>
      <c r="AC1061" s="409"/>
      <c r="AD1061" s="409"/>
      <c r="AE1061" s="409"/>
      <c r="AF1061" s="409"/>
      <c r="AG1061" s="409"/>
      <c r="AH1061" s="409"/>
      <c r="AI1061" s="409"/>
      <c r="AJ1061" s="409"/>
      <c r="AK1061" s="409"/>
      <c r="AL1061" s="409"/>
      <c r="AM1061" s="409"/>
      <c r="AN1061" s="409"/>
      <c r="AO1061" s="409"/>
      <c r="AP1061" s="409"/>
    </row>
    <row r="1062" spans="1:44">
      <c r="A1062" s="482" t="s">
        <v>65</v>
      </c>
      <c r="B1062" s="452"/>
      <c r="C1062" s="480">
        <f>C1026+C968</f>
        <v>44802.030303030304</v>
      </c>
      <c r="D1062" s="495"/>
      <c r="E1062" s="492"/>
      <c r="F1062" s="428">
        <f>F1026+F968</f>
        <v>24946</v>
      </c>
      <c r="G1062" s="495"/>
      <c r="H1062" s="492"/>
      <c r="I1062" s="428">
        <f>I1026+I968</f>
        <v>25393</v>
      </c>
      <c r="J1062" s="428"/>
      <c r="K1062" s="495"/>
      <c r="L1062" s="492"/>
      <c r="M1062" s="428">
        <f>M1026+M968</f>
        <v>0</v>
      </c>
      <c r="N1062" s="428"/>
      <c r="O1062" s="495"/>
      <c r="P1062" s="492"/>
      <c r="Q1062" s="428" t="e">
        <f>Q1026+Q968</f>
        <v>#DIV/0!</v>
      </c>
      <c r="R1062" s="428"/>
      <c r="S1062" s="495"/>
      <c r="T1062" s="492"/>
      <c r="U1062" s="428" t="e">
        <f>U1026+U968</f>
        <v>#DIV/0!</v>
      </c>
      <c r="V1062" s="409"/>
      <c r="W1062" s="410"/>
      <c r="X1062" s="410"/>
      <c r="Y1062" s="410"/>
      <c r="Z1062" s="409"/>
      <c r="AA1062" s="409"/>
      <c r="AB1062" s="409"/>
      <c r="AC1062" s="409"/>
      <c r="AD1062" s="409"/>
      <c r="AE1062" s="409"/>
      <c r="AF1062" s="409"/>
      <c r="AG1062" s="409"/>
      <c r="AH1062" s="409"/>
      <c r="AI1062" s="409"/>
      <c r="AJ1062" s="409"/>
      <c r="AK1062" s="409"/>
      <c r="AL1062" s="409"/>
      <c r="AM1062" s="409"/>
      <c r="AN1062" s="409"/>
      <c r="AO1062" s="409"/>
      <c r="AP1062" s="409"/>
    </row>
    <row r="1063" spans="1:44" s="26" customFormat="1">
      <c r="A1063" s="25" t="s">
        <v>140</v>
      </c>
      <c r="C1063" s="113">
        <f>C1027+C969</f>
        <v>194745053.16002482</v>
      </c>
      <c r="D1063" s="24"/>
      <c r="E1063" s="28"/>
      <c r="F1063" s="29"/>
      <c r="G1063" s="20"/>
      <c r="H1063" s="28"/>
      <c r="I1063" s="29">
        <f>I1027+I969</f>
        <v>0</v>
      </c>
      <c r="J1063" s="29"/>
      <c r="K1063" s="20"/>
      <c r="L1063" s="28"/>
      <c r="M1063" s="29">
        <f>M1027+M969</f>
        <v>0</v>
      </c>
      <c r="N1063" s="29"/>
      <c r="O1063" s="20"/>
      <c r="P1063" s="28"/>
      <c r="Q1063" s="29">
        <f>Q1027+Q969</f>
        <v>0</v>
      </c>
      <c r="R1063" s="29"/>
      <c r="S1063" s="20"/>
      <c r="T1063" s="28"/>
      <c r="U1063" s="29">
        <f>U1027+U969</f>
        <v>0</v>
      </c>
      <c r="W1063" s="22"/>
      <c r="Z1063" s="33"/>
      <c r="AA1063" s="33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R1063" s="32"/>
    </row>
    <row r="1064" spans="1:44">
      <c r="A1064" s="452" t="s">
        <v>44</v>
      </c>
      <c r="B1064" s="452"/>
      <c r="C1064" s="480">
        <f>C1028+C970</f>
        <v>194745053.16002482</v>
      </c>
      <c r="D1064" s="488"/>
      <c r="E1064" s="452"/>
      <c r="F1064" s="428">
        <f>F1028+F970</f>
        <v>13924798</v>
      </c>
      <c r="G1064" s="488"/>
      <c r="H1064" s="452"/>
      <c r="I1064" s="428">
        <f>I1028+I970</f>
        <v>14253211</v>
      </c>
      <c r="J1064" s="428"/>
      <c r="K1064" s="488"/>
      <c r="L1064" s="452"/>
      <c r="M1064" s="428" t="e">
        <f>M1028+M970</f>
        <v>#DIV/0!</v>
      </c>
      <c r="N1064" s="428"/>
      <c r="O1064" s="488"/>
      <c r="P1064" s="452"/>
      <c r="Q1064" s="428" t="e">
        <f>Q1028+Q970</f>
        <v>#DIV/0!</v>
      </c>
      <c r="R1064" s="428"/>
      <c r="S1064" s="488"/>
      <c r="T1064" s="452"/>
      <c r="U1064" s="428" t="e">
        <f>U1028+U970</f>
        <v>#DIV/0!</v>
      </c>
      <c r="V1064" s="409"/>
      <c r="W1064" s="410"/>
      <c r="X1064" s="410"/>
      <c r="Y1064" s="410"/>
      <c r="Z1064" s="409"/>
      <c r="AA1064" s="409"/>
      <c r="AB1064" s="409"/>
      <c r="AC1064" s="409"/>
      <c r="AD1064" s="409"/>
      <c r="AE1064" s="409"/>
      <c r="AF1064" s="409"/>
      <c r="AG1064" s="409"/>
      <c r="AH1064" s="409"/>
      <c r="AI1064" s="409"/>
      <c r="AJ1064" s="409"/>
      <c r="AK1064" s="409"/>
      <c r="AL1064" s="409"/>
      <c r="AM1064" s="409"/>
      <c r="AN1064" s="409"/>
      <c r="AO1064" s="409"/>
      <c r="AP1064" s="409"/>
    </row>
    <row r="1065" spans="1:44">
      <c r="A1065" s="452" t="s">
        <v>18</v>
      </c>
      <c r="B1065" s="452"/>
      <c r="C1065" s="497">
        <f>'[7]Table 2'!H49</f>
        <v>1375380.6050737028</v>
      </c>
      <c r="D1065" s="439"/>
      <c r="E1065" s="439"/>
      <c r="F1065" s="549">
        <f>'[7]Table 3'!E49</f>
        <v>108570.66117682151</v>
      </c>
      <c r="G1065" s="439"/>
      <c r="H1065" s="439"/>
      <c r="I1065" s="549">
        <f>F1065</f>
        <v>108570.66117682151</v>
      </c>
      <c r="J1065" s="438"/>
      <c r="K1065" s="439"/>
      <c r="L1065" s="439"/>
      <c r="M1065" s="549" t="e">
        <f>$I$1065*V1012/(V1012+$W$1012+$X$1012)</f>
        <v>#DIV/0!</v>
      </c>
      <c r="N1065" s="438"/>
      <c r="O1065" s="439"/>
      <c r="P1065" s="439"/>
      <c r="Q1065" s="549" t="e">
        <f>$I$1065*W1012/(V1012+$W$1012+$X$1012)</f>
        <v>#DIV/0!</v>
      </c>
      <c r="R1065" s="438"/>
      <c r="S1065" s="439"/>
      <c r="T1065" s="439"/>
      <c r="U1065" s="549" t="e">
        <f>$I$1065*X1012/(V1012+$W$1012+$X$1012)</f>
        <v>#DIV/0!</v>
      </c>
      <c r="V1065" s="49"/>
      <c r="W1065" s="48"/>
      <c r="X1065" s="410"/>
      <c r="Y1065" s="410"/>
      <c r="Z1065" s="409"/>
      <c r="AA1065" s="409"/>
      <c r="AB1065" s="409"/>
      <c r="AC1065" s="409"/>
      <c r="AD1065" s="409"/>
      <c r="AE1065" s="409"/>
      <c r="AF1065" s="409"/>
      <c r="AG1065" s="409"/>
      <c r="AH1065" s="409"/>
      <c r="AI1065" s="409"/>
      <c r="AJ1065" s="409"/>
      <c r="AK1065" s="409"/>
      <c r="AL1065" s="409"/>
      <c r="AM1065" s="409"/>
      <c r="AN1065" s="409"/>
      <c r="AO1065" s="409"/>
      <c r="AP1065" s="409"/>
    </row>
    <row r="1066" spans="1:44" ht="16.5" thickBot="1">
      <c r="A1066" s="452" t="s">
        <v>45</v>
      </c>
      <c r="B1066" s="452"/>
      <c r="C1066" s="563">
        <f>C1064+C1065</f>
        <v>196120433.76509851</v>
      </c>
      <c r="D1066" s="505"/>
      <c r="E1066" s="500"/>
      <c r="F1066" s="558">
        <f>F1064+F1065</f>
        <v>14033368.661176821</v>
      </c>
      <c r="G1066" s="505"/>
      <c r="H1066" s="500"/>
      <c r="I1066" s="558">
        <f>I1064+I1065</f>
        <v>14361781.661176821</v>
      </c>
      <c r="J1066" s="438"/>
      <c r="K1066" s="505"/>
      <c r="L1066" s="500"/>
      <c r="M1066" s="558" t="e">
        <f>M1064+M1065</f>
        <v>#DIV/0!</v>
      </c>
      <c r="N1066" s="438"/>
      <c r="O1066" s="505"/>
      <c r="P1066" s="500"/>
      <c r="Q1066" s="558" t="e">
        <f>Q1064+Q1065</f>
        <v>#DIV/0!</v>
      </c>
      <c r="R1066" s="438"/>
      <c r="S1066" s="505"/>
      <c r="T1066" s="500"/>
      <c r="U1066" s="558" t="e">
        <f>U1064+U1065</f>
        <v>#DIV/0!</v>
      </c>
      <c r="V1066" s="50"/>
      <c r="W1066" s="51"/>
      <c r="X1066" s="410"/>
      <c r="Y1066" s="410"/>
      <c r="Z1066" s="409"/>
      <c r="AA1066" s="409"/>
      <c r="AB1066" s="409"/>
      <c r="AC1066" s="409"/>
      <c r="AD1066" s="409"/>
      <c r="AE1066" s="409"/>
      <c r="AF1066" s="409"/>
      <c r="AG1066" s="409"/>
      <c r="AH1066" s="409"/>
      <c r="AI1066" s="409"/>
      <c r="AJ1066" s="409"/>
      <c r="AK1066" s="409"/>
      <c r="AL1066" s="409"/>
      <c r="AM1066" s="409"/>
      <c r="AN1066" s="409"/>
      <c r="AO1066" s="409"/>
      <c r="AP1066" s="409"/>
    </row>
    <row r="1067" spans="1:44" ht="16.5" thickTop="1">
      <c r="A1067" s="452"/>
      <c r="B1067" s="452"/>
      <c r="C1067" s="459"/>
      <c r="D1067" s="495" t="s">
        <v>14</v>
      </c>
      <c r="E1067" s="452"/>
      <c r="F1067" s="428"/>
      <c r="G1067" s="509" t="s">
        <v>14</v>
      </c>
      <c r="H1067" s="452"/>
      <c r="I1067" s="428" t="s">
        <v>14</v>
      </c>
      <c r="J1067" s="428"/>
      <c r="K1067" s="509" t="s">
        <v>14</v>
      </c>
      <c r="L1067" s="452"/>
      <c r="M1067" s="428" t="s">
        <v>14</v>
      </c>
      <c r="N1067" s="428"/>
      <c r="O1067" s="509" t="s">
        <v>14</v>
      </c>
      <c r="P1067" s="452"/>
      <c r="Q1067" s="428" t="s">
        <v>14</v>
      </c>
      <c r="R1067" s="428"/>
      <c r="S1067" s="509" t="s">
        <v>14</v>
      </c>
      <c r="T1067" s="452"/>
      <c r="U1067" s="428" t="s">
        <v>14</v>
      </c>
      <c r="V1067" s="409"/>
      <c r="W1067" s="410"/>
      <c r="X1067" s="410"/>
      <c r="Y1067" s="410"/>
      <c r="Z1067" s="409"/>
      <c r="AA1067" s="409"/>
      <c r="AB1067" s="409"/>
      <c r="AC1067" s="409"/>
      <c r="AD1067" s="409"/>
      <c r="AE1067" s="409"/>
      <c r="AF1067" s="409"/>
      <c r="AG1067" s="409"/>
      <c r="AH1067" s="409"/>
      <c r="AI1067" s="409"/>
      <c r="AJ1067" s="409"/>
      <c r="AK1067" s="409"/>
      <c r="AL1067" s="409"/>
      <c r="AM1067" s="409"/>
      <c r="AN1067" s="409"/>
      <c r="AO1067" s="409"/>
      <c r="AP1067" s="409"/>
    </row>
    <row r="1068" spans="1:44">
      <c r="A1068" s="452"/>
      <c r="B1068" s="452"/>
      <c r="C1068" s="459"/>
      <c r="D1068" s="495"/>
      <c r="E1068" s="452"/>
      <c r="F1068" s="428"/>
      <c r="G1068" s="495"/>
      <c r="H1068" s="452"/>
      <c r="I1068" s="506"/>
      <c r="J1068" s="506"/>
      <c r="K1068" s="495"/>
      <c r="L1068" s="452"/>
      <c r="M1068" s="506"/>
      <c r="N1068" s="506"/>
      <c r="O1068" s="495"/>
      <c r="P1068" s="452"/>
      <c r="Q1068" s="506"/>
      <c r="R1068" s="506"/>
      <c r="S1068" s="495"/>
      <c r="T1068" s="452"/>
      <c r="U1068" s="506"/>
      <c r="V1068" s="409"/>
      <c r="W1068" s="410"/>
      <c r="X1068" s="410"/>
      <c r="Y1068" s="410"/>
      <c r="Z1068" s="409"/>
      <c r="AA1068" s="409"/>
      <c r="AB1068" s="409"/>
      <c r="AC1068" s="409"/>
      <c r="AD1068" s="409"/>
      <c r="AE1068" s="409"/>
      <c r="AF1068" s="409"/>
      <c r="AG1068" s="409"/>
      <c r="AH1068" s="409"/>
      <c r="AI1068" s="409"/>
      <c r="AJ1068" s="409"/>
      <c r="AK1068" s="409"/>
      <c r="AL1068" s="409"/>
      <c r="AM1068" s="409"/>
      <c r="AN1068" s="409"/>
      <c r="AO1068" s="409"/>
      <c r="AP1068" s="409"/>
    </row>
    <row r="1069" spans="1:44">
      <c r="A1069" s="458" t="s">
        <v>153</v>
      </c>
      <c r="B1069" s="452"/>
      <c r="C1069" s="452"/>
      <c r="D1069" s="428"/>
      <c r="E1069" s="452"/>
      <c r="F1069" s="452"/>
      <c r="G1069" s="428"/>
      <c r="H1069" s="452"/>
      <c r="I1069" s="452"/>
      <c r="J1069" s="452"/>
      <c r="K1069" s="428"/>
      <c r="L1069" s="452"/>
      <c r="M1069" s="452"/>
      <c r="N1069" s="452"/>
      <c r="O1069" s="428"/>
      <c r="P1069" s="452"/>
      <c r="Q1069" s="452"/>
      <c r="R1069" s="452"/>
      <c r="S1069" s="428"/>
      <c r="T1069" s="452"/>
      <c r="U1069" s="452"/>
      <c r="V1069" s="409"/>
      <c r="W1069" s="410"/>
      <c r="X1069" s="410"/>
      <c r="Y1069" s="410"/>
      <c r="Z1069" s="409"/>
      <c r="AA1069" s="409"/>
      <c r="AB1069" s="409"/>
      <c r="AC1069" s="409"/>
      <c r="AD1069" s="409"/>
      <c r="AE1069" s="409"/>
      <c r="AF1069" s="409"/>
      <c r="AG1069" s="409"/>
      <c r="AH1069" s="409"/>
      <c r="AI1069" s="409"/>
      <c r="AJ1069" s="409"/>
      <c r="AK1069" s="409"/>
      <c r="AL1069" s="409"/>
      <c r="AM1069" s="409"/>
      <c r="AN1069" s="409"/>
      <c r="AO1069" s="409"/>
      <c r="AP1069" s="409"/>
    </row>
    <row r="1070" spans="1:44">
      <c r="A1070" s="439" t="s">
        <v>164</v>
      </c>
      <c r="B1070" s="452"/>
      <c r="C1070" s="452"/>
      <c r="D1070" s="428"/>
      <c r="E1070" s="452"/>
      <c r="F1070" s="452"/>
      <c r="G1070" s="428"/>
      <c r="H1070" s="452"/>
      <c r="I1070" s="452"/>
      <c r="J1070" s="452"/>
      <c r="K1070" s="428"/>
      <c r="L1070" s="452"/>
      <c r="M1070" s="452"/>
      <c r="N1070" s="452"/>
      <c r="O1070" s="428"/>
      <c r="P1070" s="452"/>
      <c r="Q1070" s="452"/>
      <c r="R1070" s="452"/>
      <c r="S1070" s="428"/>
      <c r="T1070" s="452"/>
      <c r="U1070" s="452"/>
      <c r="V1070" s="409"/>
      <c r="W1070" s="410"/>
      <c r="X1070" s="410"/>
      <c r="Y1070" s="410"/>
      <c r="Z1070" s="409"/>
      <c r="AA1070" s="409"/>
      <c r="AB1070" s="409"/>
      <c r="AC1070" s="409"/>
      <c r="AD1070" s="409"/>
      <c r="AE1070" s="409"/>
      <c r="AF1070" s="409"/>
      <c r="AG1070" s="409"/>
      <c r="AH1070" s="409"/>
      <c r="AI1070" s="409"/>
      <c r="AJ1070" s="409"/>
      <c r="AK1070" s="409"/>
      <c r="AL1070" s="409"/>
      <c r="AM1070" s="409"/>
      <c r="AN1070" s="409"/>
      <c r="AO1070" s="409"/>
      <c r="AP1070" s="409"/>
    </row>
    <row r="1071" spans="1:44">
      <c r="A1071" s="482"/>
      <c r="B1071" s="452"/>
      <c r="C1071" s="452"/>
      <c r="D1071" s="428"/>
      <c r="E1071" s="452"/>
      <c r="F1071" s="452"/>
      <c r="G1071" s="428"/>
      <c r="H1071" s="452"/>
      <c r="I1071" s="452"/>
      <c r="J1071" s="452"/>
      <c r="K1071" s="428"/>
      <c r="L1071" s="452"/>
      <c r="M1071" s="452"/>
      <c r="N1071" s="452"/>
      <c r="O1071" s="428"/>
      <c r="P1071" s="452"/>
      <c r="Q1071" s="452"/>
      <c r="R1071" s="452"/>
      <c r="S1071" s="428"/>
      <c r="T1071" s="452"/>
      <c r="U1071" s="452"/>
      <c r="V1071" s="409"/>
      <c r="W1071" s="410"/>
      <c r="X1071" s="410"/>
      <c r="Y1071" s="410"/>
      <c r="Z1071" s="409"/>
      <c r="AA1071" s="409"/>
      <c r="AB1071" s="409"/>
      <c r="AC1071" s="409"/>
      <c r="AD1071" s="409"/>
      <c r="AE1071" s="409"/>
      <c r="AF1071" s="409"/>
      <c r="AG1071" s="409"/>
      <c r="AH1071" s="409"/>
      <c r="AI1071" s="409"/>
      <c r="AJ1071" s="409"/>
      <c r="AK1071" s="409"/>
      <c r="AL1071" s="409"/>
      <c r="AM1071" s="409"/>
      <c r="AN1071" s="409"/>
      <c r="AO1071" s="409"/>
      <c r="AP1071" s="409"/>
    </row>
    <row r="1072" spans="1:44">
      <c r="A1072" s="482" t="s">
        <v>59</v>
      </c>
      <c r="B1072" s="452"/>
      <c r="C1072" s="480"/>
      <c r="D1072" s="428"/>
      <c r="E1072" s="452"/>
      <c r="F1072" s="452"/>
      <c r="G1072" s="428"/>
      <c r="H1072" s="452"/>
      <c r="I1072" s="452"/>
      <c r="J1072" s="452"/>
      <c r="K1072" s="428"/>
      <c r="L1072" s="452"/>
      <c r="M1072" s="452"/>
      <c r="N1072" s="452"/>
      <c r="O1072" s="428"/>
      <c r="P1072" s="452"/>
      <c r="Q1072" s="452"/>
      <c r="R1072" s="452"/>
      <c r="S1072" s="428"/>
      <c r="T1072" s="452"/>
      <c r="U1072" s="452"/>
      <c r="V1072" s="409"/>
      <c r="W1072" s="410"/>
      <c r="X1072" s="410"/>
      <c r="Y1072" s="410"/>
      <c r="Z1072" s="409"/>
      <c r="AA1072" s="409"/>
      <c r="AB1072" s="409"/>
      <c r="AC1072" s="409"/>
      <c r="AD1072" s="409"/>
      <c r="AE1072" s="409"/>
      <c r="AF1072" s="409"/>
      <c r="AG1072" s="409"/>
      <c r="AH1072" s="409"/>
      <c r="AI1072" s="409"/>
      <c r="AJ1072" s="409"/>
      <c r="AK1072" s="409"/>
      <c r="AL1072" s="409"/>
      <c r="AM1072" s="409"/>
      <c r="AN1072" s="409"/>
      <c r="AO1072" s="409"/>
      <c r="AP1072" s="409"/>
    </row>
    <row r="1073" spans="1:44">
      <c r="A1073" s="482" t="s">
        <v>149</v>
      </c>
      <c r="B1073" s="452"/>
      <c r="C1073" s="480">
        <f t="shared" ref="C1073:C1078" si="151">C1036+C978</f>
        <v>356.57575757575779</v>
      </c>
      <c r="D1073" s="495"/>
      <c r="E1073" s="492"/>
      <c r="F1073" s="428">
        <f>F1036+F978</f>
        <v>503888</v>
      </c>
      <c r="G1073" s="495"/>
      <c r="H1073" s="492"/>
      <c r="I1073" s="428">
        <f>I1036+I978</f>
        <v>515014</v>
      </c>
      <c r="J1073" s="428"/>
      <c r="K1073" s="495"/>
      <c r="L1073" s="492"/>
      <c r="M1073" s="428">
        <f>M1036+M978</f>
        <v>503888</v>
      </c>
      <c r="N1073" s="428"/>
      <c r="O1073" s="495"/>
      <c r="P1073" s="492"/>
      <c r="Q1073" s="428">
        <f>Q1036+Q978</f>
        <v>0</v>
      </c>
      <c r="R1073" s="428"/>
      <c r="S1073" s="495"/>
      <c r="T1073" s="492"/>
      <c r="U1073" s="428">
        <f>U1036+U978</f>
        <v>0</v>
      </c>
      <c r="V1073" s="409"/>
      <c r="W1073" s="410"/>
      <c r="X1073" s="410"/>
      <c r="Y1073" s="410"/>
      <c r="Z1073" s="409"/>
      <c r="AA1073" s="409"/>
      <c r="AB1073" s="409"/>
      <c r="AC1073" s="409"/>
      <c r="AD1073" s="409"/>
      <c r="AE1073" s="409"/>
      <c r="AF1073" s="409"/>
      <c r="AG1073" s="409"/>
      <c r="AH1073" s="409"/>
      <c r="AI1073" s="409"/>
      <c r="AJ1073" s="409"/>
      <c r="AK1073" s="409"/>
      <c r="AL1073" s="409"/>
      <c r="AM1073" s="409"/>
      <c r="AN1073" s="409"/>
      <c r="AO1073" s="409"/>
      <c r="AP1073" s="409"/>
    </row>
    <row r="1074" spans="1:44">
      <c r="A1074" s="482" t="s">
        <v>150</v>
      </c>
      <c r="B1074" s="452"/>
      <c r="C1074" s="480">
        <f t="shared" si="151"/>
        <v>0</v>
      </c>
      <c r="D1074" s="495"/>
      <c r="E1074" s="510"/>
      <c r="F1074" s="428">
        <f>F1037+F979</f>
        <v>0</v>
      </c>
      <c r="G1074" s="495"/>
      <c r="H1074" s="510"/>
      <c r="I1074" s="428">
        <f>I1037+I979</f>
        <v>0</v>
      </c>
      <c r="J1074" s="428"/>
      <c r="K1074" s="495"/>
      <c r="L1074" s="510"/>
      <c r="M1074" s="428">
        <f>M1037+M979</f>
        <v>0</v>
      </c>
      <c r="N1074" s="428"/>
      <c r="O1074" s="495"/>
      <c r="P1074" s="510"/>
      <c r="Q1074" s="428">
        <f>Q1037+Q979</f>
        <v>0</v>
      </c>
      <c r="R1074" s="428"/>
      <c r="S1074" s="495"/>
      <c r="T1074" s="510"/>
      <c r="U1074" s="428">
        <f>U1037+U979</f>
        <v>0</v>
      </c>
      <c r="V1074" s="409"/>
      <c r="W1074" s="410"/>
      <c r="X1074" s="410"/>
      <c r="Y1074" s="410"/>
      <c r="Z1074" s="409"/>
      <c r="AA1074" s="409"/>
      <c r="AB1074" s="409"/>
      <c r="AC1074" s="409"/>
      <c r="AD1074" s="409"/>
      <c r="AE1074" s="409"/>
      <c r="AF1074" s="409"/>
      <c r="AG1074" s="409"/>
      <c r="AH1074" s="409"/>
      <c r="AI1074" s="409"/>
      <c r="AJ1074" s="409"/>
      <c r="AK1074" s="409"/>
      <c r="AL1074" s="409"/>
      <c r="AM1074" s="409"/>
      <c r="AN1074" s="409"/>
      <c r="AO1074" s="409"/>
      <c r="AP1074" s="409"/>
    </row>
    <row r="1075" spans="1:44">
      <c r="A1075" s="482" t="s">
        <v>60</v>
      </c>
      <c r="B1075" s="452"/>
      <c r="C1075" s="480">
        <f t="shared" si="151"/>
        <v>356.57575757575779</v>
      </c>
      <c r="D1075" s="495"/>
      <c r="E1075" s="492"/>
      <c r="F1075" s="428" t="s">
        <v>14</v>
      </c>
      <c r="G1075" s="495"/>
      <c r="H1075" s="492"/>
      <c r="I1075" s="428" t="s">
        <v>14</v>
      </c>
      <c r="J1075" s="428"/>
      <c r="K1075" s="495"/>
      <c r="L1075" s="492"/>
      <c r="M1075" s="428" t="s">
        <v>14</v>
      </c>
      <c r="N1075" s="428"/>
      <c r="O1075" s="495"/>
      <c r="P1075" s="492"/>
      <c r="Q1075" s="428" t="s">
        <v>14</v>
      </c>
      <c r="R1075" s="428"/>
      <c r="S1075" s="495"/>
      <c r="T1075" s="492"/>
      <c r="U1075" s="428" t="s">
        <v>14</v>
      </c>
      <c r="V1075" s="409"/>
      <c r="W1075" s="410"/>
      <c r="X1075" s="410"/>
      <c r="Y1075" s="410"/>
      <c r="Z1075" s="409"/>
      <c r="AA1075" s="409"/>
      <c r="AB1075" s="409"/>
      <c r="AC1075" s="409"/>
      <c r="AD1075" s="409"/>
      <c r="AE1075" s="409"/>
      <c r="AF1075" s="409"/>
      <c r="AG1075" s="409"/>
      <c r="AH1075" s="409"/>
      <c r="AI1075" s="409"/>
      <c r="AJ1075" s="409"/>
      <c r="AK1075" s="409"/>
      <c r="AL1075" s="409"/>
      <c r="AM1075" s="409"/>
      <c r="AN1075" s="409"/>
      <c r="AO1075" s="409"/>
      <c r="AP1075" s="409"/>
    </row>
    <row r="1076" spans="1:44">
      <c r="A1076" s="482" t="s">
        <v>151</v>
      </c>
      <c r="B1076" s="452"/>
      <c r="C1076" s="480">
        <f t="shared" si="151"/>
        <v>566945.793103448</v>
      </c>
      <c r="D1076" s="495"/>
      <c r="E1076" s="492"/>
      <c r="F1076" s="428">
        <f>F1039+F981</f>
        <v>618733</v>
      </c>
      <c r="G1076" s="495"/>
      <c r="H1076" s="492"/>
      <c r="I1076" s="428">
        <f>I1039+I981</f>
        <v>635151</v>
      </c>
      <c r="J1076" s="428"/>
      <c r="K1076" s="495"/>
      <c r="L1076" s="492"/>
      <c r="M1076" s="428">
        <f>M1039+M981</f>
        <v>618733</v>
      </c>
      <c r="N1076" s="428"/>
      <c r="O1076" s="495"/>
      <c r="P1076" s="492"/>
      <c r="Q1076" s="428">
        <f>Q1039+Q981</f>
        <v>0</v>
      </c>
      <c r="R1076" s="428"/>
      <c r="S1076" s="495"/>
      <c r="T1076" s="492"/>
      <c r="U1076" s="428">
        <f>U1039+U981</f>
        <v>0</v>
      </c>
      <c r="V1076" s="409"/>
      <c r="W1076" s="410"/>
      <c r="X1076" s="410"/>
      <c r="Y1076" s="410"/>
      <c r="Z1076" s="409"/>
      <c r="AA1076" s="409"/>
      <c r="AB1076" s="409"/>
      <c r="AC1076" s="409"/>
      <c r="AD1076" s="409"/>
      <c r="AE1076" s="409"/>
      <c r="AF1076" s="409"/>
      <c r="AG1076" s="409"/>
      <c r="AH1076" s="409"/>
      <c r="AI1076" s="409"/>
      <c r="AJ1076" s="409"/>
      <c r="AK1076" s="409"/>
      <c r="AL1076" s="409"/>
      <c r="AM1076" s="409"/>
      <c r="AN1076" s="409"/>
      <c r="AO1076" s="409"/>
      <c r="AP1076" s="409"/>
    </row>
    <row r="1077" spans="1:44">
      <c r="A1077" s="482" t="s">
        <v>152</v>
      </c>
      <c r="B1077" s="452"/>
      <c r="C1077" s="480">
        <f t="shared" si="151"/>
        <v>0</v>
      </c>
      <c r="D1077" s="495"/>
      <c r="E1077" s="492"/>
      <c r="F1077" s="428">
        <f>F1040+F982</f>
        <v>0</v>
      </c>
      <c r="G1077" s="495"/>
      <c r="H1077" s="492"/>
      <c r="I1077" s="428">
        <f>I1040+I982</f>
        <v>0</v>
      </c>
      <c r="J1077" s="428"/>
      <c r="K1077" s="495"/>
      <c r="L1077" s="492"/>
      <c r="M1077" s="428">
        <f>M1040+M982</f>
        <v>0</v>
      </c>
      <c r="N1077" s="428"/>
      <c r="O1077" s="495"/>
      <c r="P1077" s="492"/>
      <c r="Q1077" s="428">
        <f>Q1040+Q982</f>
        <v>0</v>
      </c>
      <c r="R1077" s="428"/>
      <c r="S1077" s="495"/>
      <c r="T1077" s="492"/>
      <c r="U1077" s="428">
        <f>U1040+U982</f>
        <v>0</v>
      </c>
      <c r="V1077" s="409"/>
      <c r="W1077" s="410"/>
      <c r="X1077" s="410"/>
      <c r="Y1077" s="410"/>
      <c r="Z1077" s="409"/>
      <c r="AA1077" s="409"/>
      <c r="AB1077" s="409"/>
      <c r="AC1077" s="409"/>
      <c r="AD1077" s="409"/>
      <c r="AE1077" s="409"/>
      <c r="AF1077" s="409"/>
      <c r="AG1077" s="409"/>
      <c r="AH1077" s="409"/>
      <c r="AI1077" s="409"/>
      <c r="AJ1077" s="409"/>
      <c r="AK1077" s="409"/>
      <c r="AL1077" s="409"/>
      <c r="AM1077" s="409"/>
      <c r="AN1077" s="409"/>
      <c r="AO1077" s="409"/>
      <c r="AP1077" s="409"/>
    </row>
    <row r="1078" spans="1:44">
      <c r="A1078" s="439" t="s">
        <v>74</v>
      </c>
      <c r="B1078" s="452"/>
      <c r="C1078" s="480">
        <f t="shared" si="151"/>
        <v>489791.48275862099</v>
      </c>
      <c r="D1078" s="495"/>
      <c r="E1078" s="492"/>
      <c r="F1078" s="428">
        <f>F1041+F983</f>
        <v>3899200</v>
      </c>
      <c r="G1078" s="495"/>
      <c r="H1078" s="492"/>
      <c r="I1078" s="428">
        <f>I1041+I983</f>
        <v>3992260</v>
      </c>
      <c r="J1078" s="428"/>
      <c r="K1078" s="495"/>
      <c r="L1078" s="492"/>
      <c r="M1078" s="428" t="e">
        <f>M1041+M983</f>
        <v>#DIV/0!</v>
      </c>
      <c r="N1078" s="428"/>
      <c r="O1078" s="495"/>
      <c r="P1078" s="492"/>
      <c r="Q1078" s="428" t="e">
        <f>Q1041+Q983</f>
        <v>#DIV/0!</v>
      </c>
      <c r="R1078" s="428"/>
      <c r="S1078" s="495"/>
      <c r="T1078" s="492"/>
      <c r="U1078" s="428" t="e">
        <f>U1041+U983</f>
        <v>#DIV/0!</v>
      </c>
      <c r="V1078" s="409"/>
      <c r="W1078" s="410"/>
      <c r="X1078" s="410"/>
      <c r="Y1078" s="410"/>
      <c r="Z1078" s="409"/>
      <c r="AA1078" s="409"/>
      <c r="AB1078" s="409"/>
      <c r="AC1078" s="409"/>
      <c r="AD1078" s="409"/>
      <c r="AE1078" s="409"/>
      <c r="AF1078" s="409"/>
      <c r="AG1078" s="409"/>
      <c r="AH1078" s="409"/>
      <c r="AI1078" s="409"/>
      <c r="AJ1078" s="409"/>
      <c r="AK1078" s="409"/>
      <c r="AL1078" s="409"/>
      <c r="AM1078" s="409"/>
      <c r="AN1078" s="409"/>
      <c r="AO1078" s="409"/>
      <c r="AP1078" s="409"/>
    </row>
    <row r="1079" spans="1:44">
      <c r="A1079" s="482" t="s">
        <v>97</v>
      </c>
      <c r="B1079" s="452"/>
      <c r="C1079" s="480"/>
      <c r="D1079" s="495"/>
      <c r="E1079" s="492"/>
      <c r="F1079" s="428"/>
      <c r="G1079" s="495"/>
      <c r="H1079" s="492"/>
      <c r="I1079" s="428"/>
      <c r="J1079" s="428"/>
      <c r="K1079" s="495"/>
      <c r="L1079" s="492"/>
      <c r="M1079" s="428"/>
      <c r="N1079" s="428"/>
      <c r="O1079" s="495"/>
      <c r="P1079" s="492"/>
      <c r="Q1079" s="428"/>
      <c r="R1079" s="428"/>
      <c r="S1079" s="495"/>
      <c r="T1079" s="492"/>
      <c r="U1079" s="428"/>
      <c r="V1079" s="409"/>
      <c r="W1079" s="410"/>
      <c r="X1079" s="410"/>
      <c r="Y1079" s="410"/>
      <c r="Z1079" s="409"/>
      <c r="AA1079" s="409"/>
      <c r="AB1079" s="409"/>
      <c r="AC1079" s="409"/>
      <c r="AD1079" s="409"/>
      <c r="AE1079" s="409"/>
      <c r="AF1079" s="409"/>
      <c r="AG1079" s="409"/>
      <c r="AH1079" s="409"/>
      <c r="AI1079" s="409"/>
      <c r="AJ1079" s="409"/>
      <c r="AK1079" s="409"/>
      <c r="AL1079" s="409"/>
      <c r="AM1079" s="409"/>
      <c r="AN1079" s="409"/>
      <c r="AO1079" s="409"/>
      <c r="AP1079" s="409"/>
    </row>
    <row r="1080" spans="1:44">
      <c r="A1080" s="482" t="s">
        <v>139</v>
      </c>
      <c r="B1080" s="452"/>
      <c r="C1080" s="480">
        <f>C1043+C985</f>
        <v>216497250</v>
      </c>
      <c r="D1080" s="551"/>
      <c r="E1080" s="492"/>
      <c r="F1080" s="428">
        <f>F1043+F985</f>
        <v>10260532</v>
      </c>
      <c r="G1080" s="551"/>
      <c r="H1080" s="492"/>
      <c r="I1080" s="428">
        <f>I1043+I985</f>
        <v>10500776</v>
      </c>
      <c r="J1080" s="428"/>
      <c r="K1080" s="551"/>
      <c r="L1080" s="492"/>
      <c r="M1080" s="428">
        <f>M1043+M985</f>
        <v>0</v>
      </c>
      <c r="N1080" s="428"/>
      <c r="O1080" s="551"/>
      <c r="P1080" s="492"/>
      <c r="Q1080" s="428" t="e">
        <f>Q1043+Q985</f>
        <v>#DIV/0!</v>
      </c>
      <c r="R1080" s="428"/>
      <c r="S1080" s="551"/>
      <c r="T1080" s="492"/>
      <c r="U1080" s="428" t="e">
        <f>U1043+U985</f>
        <v>#DIV/0!</v>
      </c>
      <c r="V1080" s="409"/>
      <c r="W1080" s="410"/>
      <c r="X1080" s="410"/>
      <c r="Y1080" s="410"/>
      <c r="Z1080" s="409"/>
      <c r="AA1080" s="409"/>
      <c r="AB1080" s="409"/>
      <c r="AC1080" s="409"/>
      <c r="AD1080" s="409"/>
      <c r="AE1080" s="409"/>
      <c r="AF1080" s="409"/>
      <c r="AG1080" s="409"/>
      <c r="AH1080" s="409"/>
      <c r="AI1080" s="409"/>
      <c r="AJ1080" s="409"/>
      <c r="AK1080" s="409"/>
      <c r="AL1080" s="409"/>
      <c r="AM1080" s="409"/>
      <c r="AN1080" s="409"/>
      <c r="AO1080" s="409"/>
      <c r="AP1080" s="409"/>
    </row>
    <row r="1081" spans="1:44">
      <c r="A1081" s="482" t="s">
        <v>65</v>
      </c>
      <c r="B1081" s="452"/>
      <c r="C1081" s="480">
        <f>C1044+C986</f>
        <v>130740.24242424199</v>
      </c>
      <c r="D1081" s="495"/>
      <c r="E1081" s="492"/>
      <c r="F1081" s="428">
        <f>F1044+F986</f>
        <v>73198</v>
      </c>
      <c r="G1081" s="495"/>
      <c r="H1081" s="492"/>
      <c r="I1081" s="428">
        <f>I1044+I986</f>
        <v>74506</v>
      </c>
      <c r="J1081" s="428"/>
      <c r="K1081" s="495"/>
      <c r="L1081" s="492"/>
      <c r="M1081" s="428">
        <f>M1044+M986</f>
        <v>0</v>
      </c>
      <c r="N1081" s="428"/>
      <c r="O1081" s="495"/>
      <c r="P1081" s="492"/>
      <c r="Q1081" s="428" t="e">
        <f>Q1044+Q986</f>
        <v>#DIV/0!</v>
      </c>
      <c r="R1081" s="428"/>
      <c r="S1081" s="495"/>
      <c r="T1081" s="492"/>
      <c r="U1081" s="428" t="e">
        <f>U1044+U986</f>
        <v>#DIV/0!</v>
      </c>
      <c r="V1081" s="409"/>
      <c r="W1081" s="410"/>
      <c r="X1081" s="410"/>
      <c r="Y1081" s="410"/>
      <c r="Z1081" s="409"/>
      <c r="AA1081" s="409"/>
      <c r="AB1081" s="409"/>
      <c r="AC1081" s="409"/>
      <c r="AD1081" s="409"/>
      <c r="AE1081" s="409"/>
      <c r="AF1081" s="409"/>
      <c r="AG1081" s="409"/>
      <c r="AH1081" s="409"/>
      <c r="AI1081" s="409"/>
      <c r="AJ1081" s="409"/>
      <c r="AK1081" s="409"/>
      <c r="AL1081" s="409"/>
      <c r="AM1081" s="409"/>
      <c r="AN1081" s="409"/>
      <c r="AO1081" s="409"/>
      <c r="AP1081" s="409"/>
    </row>
    <row r="1082" spans="1:44" s="26" customFormat="1">
      <c r="A1082" s="25" t="s">
        <v>140</v>
      </c>
      <c r="C1082" s="113">
        <f>C1045+C987</f>
        <v>216497250</v>
      </c>
      <c r="D1082" s="24"/>
      <c r="E1082" s="28"/>
      <c r="F1082" s="29"/>
      <c r="G1082" s="20"/>
      <c r="H1082" s="28"/>
      <c r="I1082" s="29">
        <f>I1045+I987</f>
        <v>0</v>
      </c>
      <c r="J1082" s="29"/>
      <c r="K1082" s="20"/>
      <c r="L1082" s="28"/>
      <c r="M1082" s="29">
        <f>M1045+M987</f>
        <v>0</v>
      </c>
      <c r="N1082" s="29"/>
      <c r="O1082" s="20"/>
      <c r="P1082" s="28"/>
      <c r="Q1082" s="29">
        <f>Q1045+Q987</f>
        <v>0</v>
      </c>
      <c r="R1082" s="29"/>
      <c r="S1082" s="20"/>
      <c r="T1082" s="28"/>
      <c r="U1082" s="29">
        <f>U1045+U987</f>
        <v>0</v>
      </c>
      <c r="W1082" s="22"/>
      <c r="Z1082" s="33"/>
      <c r="AA1082" s="33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R1082" s="32"/>
    </row>
    <row r="1083" spans="1:44">
      <c r="A1083" s="452" t="s">
        <v>44</v>
      </c>
      <c r="B1083" s="452"/>
      <c r="C1083" s="447">
        <f>C1046+C988</f>
        <v>216497250</v>
      </c>
      <c r="D1083" s="488"/>
      <c r="E1083" s="452"/>
      <c r="F1083" s="438">
        <f>F1046+F988</f>
        <v>15355551</v>
      </c>
      <c r="G1083" s="488"/>
      <c r="H1083" s="452"/>
      <c r="I1083" s="438">
        <f>I1046+I988</f>
        <v>15717707</v>
      </c>
      <c r="J1083" s="438"/>
      <c r="K1083" s="488"/>
      <c r="L1083" s="452"/>
      <c r="M1083" s="438" t="e">
        <f>M1046+M988</f>
        <v>#DIV/0!</v>
      </c>
      <c r="N1083" s="438"/>
      <c r="O1083" s="488"/>
      <c r="P1083" s="452"/>
      <c r="Q1083" s="438" t="e">
        <f>Q1046+Q988</f>
        <v>#DIV/0!</v>
      </c>
      <c r="R1083" s="438"/>
      <c r="S1083" s="488"/>
      <c r="T1083" s="452"/>
      <c r="U1083" s="438" t="e">
        <f>U1046+U988</f>
        <v>#DIV/0!</v>
      </c>
      <c r="V1083" s="409"/>
      <c r="W1083" s="410"/>
      <c r="X1083" s="410"/>
      <c r="Y1083" s="410"/>
      <c r="Z1083" s="409"/>
      <c r="AA1083" s="409"/>
      <c r="AB1083" s="409"/>
      <c r="AC1083" s="409"/>
      <c r="AD1083" s="409"/>
      <c r="AE1083" s="409"/>
      <c r="AF1083" s="409"/>
      <c r="AG1083" s="409"/>
      <c r="AH1083" s="409"/>
      <c r="AI1083" s="409"/>
      <c r="AJ1083" s="409"/>
      <c r="AK1083" s="409"/>
      <c r="AL1083" s="409"/>
      <c r="AM1083" s="409"/>
      <c r="AN1083" s="409"/>
      <c r="AO1083" s="409"/>
      <c r="AP1083" s="409"/>
    </row>
    <row r="1084" spans="1:44">
      <c r="A1084" s="452" t="s">
        <v>18</v>
      </c>
      <c r="B1084" s="452"/>
      <c r="C1084" s="497">
        <f>'[7]Table 2'!H80</f>
        <v>673134.21796614002</v>
      </c>
      <c r="D1084" s="439"/>
      <c r="E1084" s="439"/>
      <c r="F1084" s="549">
        <f>'[7]Table 3'!E80</f>
        <v>47755.918082085824</v>
      </c>
      <c r="G1084" s="439"/>
      <c r="H1084" s="439"/>
      <c r="I1084" s="549">
        <f>F1084</f>
        <v>47755.918082085824</v>
      </c>
      <c r="J1084" s="438"/>
      <c r="K1084" s="439"/>
      <c r="L1084" s="439"/>
      <c r="M1084" s="549" t="e">
        <f>$I$1084*V1012/(V1012+$W$1012+$X$1012)</f>
        <v>#DIV/0!</v>
      </c>
      <c r="N1084" s="438"/>
      <c r="O1084" s="439"/>
      <c r="P1084" s="439"/>
      <c r="Q1084" s="549" t="e">
        <f>$I$1084*W1012/(V1012+$W$1012+$X$1012)</f>
        <v>#DIV/0!</v>
      </c>
      <c r="R1084" s="438"/>
      <c r="S1084" s="439"/>
      <c r="T1084" s="439"/>
      <c r="U1084" s="549" t="e">
        <f>$I$1084*X1012/(V1012+$W$1012+$X$1012)</f>
        <v>#DIV/0!</v>
      </c>
      <c r="V1084" s="49"/>
      <c r="W1084" s="48"/>
      <c r="X1084" s="410"/>
      <c r="Y1084" s="410"/>
      <c r="Z1084" s="409"/>
      <c r="AA1084" s="409"/>
      <c r="AB1084" s="409"/>
      <c r="AC1084" s="409"/>
      <c r="AD1084" s="409"/>
      <c r="AE1084" s="409"/>
      <c r="AF1084" s="409"/>
      <c r="AG1084" s="409"/>
      <c r="AH1084" s="409"/>
      <c r="AI1084" s="409"/>
      <c r="AJ1084" s="409"/>
      <c r="AK1084" s="409"/>
      <c r="AL1084" s="409"/>
      <c r="AM1084" s="409"/>
      <c r="AN1084" s="409"/>
      <c r="AO1084" s="409"/>
      <c r="AP1084" s="409"/>
    </row>
    <row r="1085" spans="1:44" ht="16.5" thickBot="1">
      <c r="A1085" s="452" t="s">
        <v>45</v>
      </c>
      <c r="B1085" s="452"/>
      <c r="C1085" s="563">
        <f>C1083+C1084</f>
        <v>217170384.21796614</v>
      </c>
      <c r="D1085" s="505"/>
      <c r="E1085" s="500"/>
      <c r="F1085" s="553">
        <f>F1083+F1084</f>
        <v>15403306.918082086</v>
      </c>
      <c r="G1085" s="505"/>
      <c r="H1085" s="500"/>
      <c r="I1085" s="553">
        <f>I1083+I1084</f>
        <v>15765462.918082086</v>
      </c>
      <c r="J1085" s="438"/>
      <c r="K1085" s="505"/>
      <c r="L1085" s="500"/>
      <c r="M1085" s="553" t="e">
        <f>M1083+M1084</f>
        <v>#DIV/0!</v>
      </c>
      <c r="N1085" s="438"/>
      <c r="O1085" s="505"/>
      <c r="P1085" s="500"/>
      <c r="Q1085" s="553" t="e">
        <f>Q1083+Q1084</f>
        <v>#DIV/0!</v>
      </c>
      <c r="R1085" s="438"/>
      <c r="S1085" s="505"/>
      <c r="T1085" s="500"/>
      <c r="U1085" s="553" t="e">
        <f>U1083+U1084</f>
        <v>#DIV/0!</v>
      </c>
      <c r="V1085" s="50"/>
      <c r="W1085" s="51"/>
      <c r="X1085" s="410"/>
      <c r="Y1085" s="410"/>
      <c r="Z1085" s="409"/>
      <c r="AA1085" s="409"/>
      <c r="AB1085" s="409"/>
      <c r="AC1085" s="409"/>
      <c r="AD1085" s="409"/>
      <c r="AE1085" s="409"/>
      <c r="AF1085" s="409"/>
      <c r="AG1085" s="409"/>
      <c r="AH1085" s="409"/>
      <c r="AI1085" s="409"/>
      <c r="AJ1085" s="409"/>
      <c r="AK1085" s="409"/>
      <c r="AL1085" s="409"/>
      <c r="AM1085" s="409"/>
      <c r="AN1085" s="409"/>
      <c r="AO1085" s="409"/>
      <c r="AP1085" s="409"/>
    </row>
    <row r="1086" spans="1:44" ht="16.5" thickTop="1">
      <c r="A1086" s="452"/>
      <c r="B1086" s="452"/>
      <c r="C1086" s="459"/>
      <c r="D1086" s="495" t="s">
        <v>14</v>
      </c>
      <c r="E1086" s="452"/>
      <c r="F1086" s="428"/>
      <c r="G1086" s="509" t="s">
        <v>14</v>
      </c>
      <c r="H1086" s="452"/>
      <c r="I1086" s="428" t="s">
        <v>14</v>
      </c>
      <c r="J1086" s="428"/>
      <c r="K1086" s="509" t="s">
        <v>14</v>
      </c>
      <c r="L1086" s="452"/>
      <c r="M1086" s="428" t="s">
        <v>14</v>
      </c>
      <c r="N1086" s="428"/>
      <c r="O1086" s="509" t="s">
        <v>14</v>
      </c>
      <c r="P1086" s="452"/>
      <c r="Q1086" s="428" t="s">
        <v>14</v>
      </c>
      <c r="R1086" s="428"/>
      <c r="S1086" s="509" t="s">
        <v>14</v>
      </c>
      <c r="T1086" s="452"/>
      <c r="U1086" s="428" t="s">
        <v>14</v>
      </c>
      <c r="V1086" s="409"/>
      <c r="W1086" s="410"/>
      <c r="X1086" s="410"/>
      <c r="Y1086" s="410"/>
      <c r="Z1086" s="409"/>
      <c r="AA1086" s="409"/>
      <c r="AB1086" s="409"/>
      <c r="AC1086" s="409"/>
      <c r="AD1086" s="409"/>
      <c r="AE1086" s="409"/>
      <c r="AF1086" s="409"/>
      <c r="AG1086" s="409"/>
      <c r="AH1086" s="409"/>
      <c r="AI1086" s="409"/>
      <c r="AJ1086" s="409"/>
      <c r="AK1086" s="409"/>
      <c r="AL1086" s="409"/>
      <c r="AM1086" s="409"/>
      <c r="AN1086" s="409"/>
      <c r="AO1086" s="409"/>
      <c r="AP1086" s="409"/>
    </row>
    <row r="1087" spans="1:44">
      <c r="A1087" s="458" t="s">
        <v>153</v>
      </c>
      <c r="B1087" s="452"/>
      <c r="C1087" s="452"/>
      <c r="D1087" s="428"/>
      <c r="E1087" s="452"/>
      <c r="F1087" s="452"/>
      <c r="G1087" s="428"/>
      <c r="H1087" s="452"/>
      <c r="I1087" s="452"/>
      <c r="J1087" s="452"/>
      <c r="K1087" s="428"/>
      <c r="L1087" s="452"/>
      <c r="M1087" s="452"/>
      <c r="N1087" s="452"/>
      <c r="O1087" s="428"/>
      <c r="P1087" s="452"/>
      <c r="Q1087" s="452"/>
      <c r="R1087" s="452"/>
      <c r="S1087" s="428"/>
      <c r="T1087" s="452"/>
      <c r="U1087" s="452"/>
      <c r="V1087" s="409"/>
      <c r="W1087" s="410"/>
      <c r="X1087" s="410"/>
      <c r="Y1087" s="410"/>
      <c r="Z1087" s="409"/>
      <c r="AA1087" s="409"/>
      <c r="AB1087" s="409"/>
      <c r="AC1087" s="409"/>
      <c r="AD1087" s="409"/>
      <c r="AE1087" s="409"/>
      <c r="AF1087" s="409"/>
      <c r="AG1087" s="409"/>
      <c r="AH1087" s="409"/>
      <c r="AI1087" s="409"/>
      <c r="AJ1087" s="409"/>
      <c r="AK1087" s="409"/>
      <c r="AL1087" s="409"/>
      <c r="AM1087" s="409"/>
      <c r="AN1087" s="409"/>
      <c r="AO1087" s="409"/>
      <c r="AP1087" s="409"/>
    </row>
    <row r="1088" spans="1:44">
      <c r="A1088" s="541" t="s">
        <v>165</v>
      </c>
      <c r="B1088" s="452"/>
      <c r="C1088" s="452"/>
      <c r="D1088" s="428"/>
      <c r="E1088" s="452"/>
      <c r="F1088" s="452"/>
      <c r="G1088" s="428"/>
      <c r="H1088" s="452"/>
      <c r="I1088" s="452"/>
      <c r="J1088" s="452"/>
      <c r="K1088" s="428"/>
      <c r="L1088" s="452"/>
      <c r="M1088" s="452"/>
      <c r="N1088" s="452"/>
      <c r="O1088" s="428"/>
      <c r="P1088" s="452"/>
      <c r="Q1088" s="452"/>
      <c r="R1088" s="452"/>
      <c r="S1088" s="428"/>
      <c r="T1088" s="452"/>
      <c r="U1088" s="452"/>
      <c r="V1088" s="409"/>
      <c r="W1088" s="410"/>
      <c r="X1088" s="410"/>
      <c r="Y1088" s="410"/>
      <c r="Z1088" s="409"/>
      <c r="AA1088" s="409"/>
      <c r="AB1088" s="409"/>
      <c r="AC1088" s="409"/>
      <c r="AD1088" s="409"/>
      <c r="AE1088" s="409"/>
      <c r="AF1088" s="409"/>
      <c r="AG1088" s="409"/>
      <c r="AH1088" s="409"/>
      <c r="AI1088" s="409"/>
      <c r="AJ1088" s="409"/>
      <c r="AK1088" s="409"/>
      <c r="AL1088" s="409"/>
      <c r="AM1088" s="409"/>
      <c r="AN1088" s="409"/>
      <c r="AO1088" s="409"/>
      <c r="AP1088" s="409"/>
    </row>
    <row r="1089" spans="1:44">
      <c r="A1089" s="482"/>
      <c r="B1089" s="452"/>
      <c r="C1089" s="452"/>
      <c r="D1089" s="428"/>
      <c r="E1089" s="452"/>
      <c r="F1089" s="452"/>
      <c r="G1089" s="428"/>
      <c r="H1089" s="452"/>
      <c r="I1089" s="452"/>
      <c r="J1089" s="452"/>
      <c r="K1089" s="428"/>
      <c r="L1089" s="452"/>
      <c r="M1089" s="452"/>
      <c r="N1089" s="452"/>
      <c r="O1089" s="428"/>
      <c r="P1089" s="452"/>
      <c r="Q1089" s="452"/>
      <c r="R1089" s="452"/>
      <c r="S1089" s="428"/>
      <c r="T1089" s="452"/>
      <c r="U1089" s="452"/>
      <c r="V1089" s="409"/>
      <c r="W1089" s="410"/>
      <c r="X1089" s="410"/>
      <c r="Y1089" s="410"/>
      <c r="Z1089" s="409"/>
      <c r="AA1089" s="409"/>
      <c r="AB1089" s="409"/>
      <c r="AC1089" s="409"/>
      <c r="AD1089" s="409"/>
      <c r="AE1089" s="409"/>
      <c r="AF1089" s="409"/>
      <c r="AG1089" s="409"/>
      <c r="AH1089" s="409"/>
      <c r="AI1089" s="409"/>
      <c r="AJ1089" s="409"/>
      <c r="AK1089" s="409"/>
      <c r="AL1089" s="409"/>
      <c r="AM1089" s="409"/>
      <c r="AN1089" s="409"/>
      <c r="AO1089" s="409"/>
      <c r="AP1089" s="409"/>
    </row>
    <row r="1090" spans="1:44">
      <c r="A1090" s="482" t="s">
        <v>59</v>
      </c>
      <c r="B1090" s="452"/>
      <c r="C1090" s="480"/>
      <c r="D1090" s="428"/>
      <c r="E1090" s="452"/>
      <c r="F1090" s="452"/>
      <c r="G1090" s="428"/>
      <c r="H1090" s="452"/>
      <c r="I1090" s="452" t="s">
        <v>14</v>
      </c>
      <c r="J1090" s="452"/>
      <c r="K1090" s="428"/>
      <c r="L1090" s="452"/>
      <c r="M1090" s="452"/>
      <c r="N1090" s="452"/>
      <c r="O1090" s="428"/>
      <c r="P1090" s="452"/>
      <c r="Q1090" s="452"/>
      <c r="R1090" s="452"/>
      <c r="S1090" s="428"/>
      <c r="T1090" s="452"/>
      <c r="U1090" s="452"/>
      <c r="V1090" s="409"/>
      <c r="AH1090" s="409"/>
      <c r="AI1090" s="409"/>
      <c r="AJ1090" s="409"/>
      <c r="AK1090" s="409"/>
      <c r="AL1090" s="409"/>
      <c r="AM1090" s="409"/>
      <c r="AN1090" s="409"/>
      <c r="AO1090" s="409"/>
      <c r="AP1090" s="409"/>
    </row>
    <row r="1091" spans="1:44">
      <c r="A1091" s="439" t="s">
        <v>166</v>
      </c>
      <c r="B1091" s="452"/>
      <c r="C1091" s="480">
        <f>'[7]Rate Design Work eff 10-14-16'!C1091</f>
        <v>0</v>
      </c>
      <c r="D1091" s="495" t="s">
        <v>14</v>
      </c>
      <c r="E1091" s="492"/>
      <c r="F1091" s="428">
        <f>ROUND(C1091*D1091,0)</f>
        <v>0</v>
      </c>
      <c r="G1091" s="495" t="s">
        <v>14</v>
      </c>
      <c r="H1091" s="492"/>
      <c r="I1091" s="428">
        <f>ROUND(G1091*$C1091,0)</f>
        <v>0</v>
      </c>
      <c r="J1091" s="428"/>
      <c r="K1091" s="495" t="s">
        <v>14</v>
      </c>
      <c r="L1091" s="492"/>
      <c r="M1091" s="428">
        <f>'[7]Rate Design Work eff 10-14-16'!M1091</f>
        <v>0</v>
      </c>
      <c r="N1091" s="428"/>
      <c r="O1091" s="495" t="s">
        <v>14</v>
      </c>
      <c r="P1091" s="492"/>
      <c r="Q1091" s="428">
        <f>'[7]Rate Design Work eff 10-14-16'!Q1091</f>
        <v>0</v>
      </c>
      <c r="R1091" s="428"/>
      <c r="S1091" s="495" t="s">
        <v>14</v>
      </c>
      <c r="T1091" s="492"/>
      <c r="U1091" s="428">
        <f>'[7]Rate Design Work eff 10-14-16'!U1091</f>
        <v>0</v>
      </c>
      <c r="V1091" s="409"/>
      <c r="X1091" s="209"/>
      <c r="Y1091" s="209"/>
      <c r="AA1091" s="68"/>
      <c r="AB1091" s="198"/>
      <c r="AC1091" s="68"/>
      <c r="AD1091" s="198"/>
      <c r="AE1091" s="68"/>
      <c r="AF1091" s="68"/>
      <c r="AG1091" s="198"/>
      <c r="AH1091" s="409"/>
      <c r="AI1091" s="409"/>
      <c r="AJ1091" s="409"/>
      <c r="AK1091" s="409"/>
      <c r="AL1091" s="409"/>
      <c r="AM1091" s="409"/>
      <c r="AN1091" s="409"/>
      <c r="AO1091" s="409"/>
      <c r="AP1091" s="409"/>
    </row>
    <row r="1092" spans="1:44">
      <c r="A1092" s="439" t="s">
        <v>167</v>
      </c>
      <c r="B1092" s="452"/>
      <c r="C1092" s="480">
        <f>'[7]Rate Design Work eff 10-14-16'!C1092</f>
        <v>12.033333333333299</v>
      </c>
      <c r="D1092" s="495">
        <f>'[7]Rate Design Work eff 9-15-17'!D1092</f>
        <v>2679</v>
      </c>
      <c r="E1092" s="510"/>
      <c r="F1092" s="428">
        <f>ROUND(C1092*D1092,0)</f>
        <v>32237</v>
      </c>
      <c r="G1092" s="495">
        <f>'[7]Rate Design Work eff 9-15-17'!G1092</f>
        <v>2849</v>
      </c>
      <c r="H1092" s="510"/>
      <c r="I1092" s="428">
        <f>ROUND(G1092*$C1092,0)</f>
        <v>34283</v>
      </c>
      <c r="J1092" s="428"/>
      <c r="K1092" s="495">
        <f>'[7]Rate Design Work eff 10-14-16'!K1092</f>
        <v>2679</v>
      </c>
      <c r="L1092" s="510"/>
      <c r="M1092" s="428">
        <f>'[7]Rate Design Work eff 10-14-16'!M1092</f>
        <v>32237</v>
      </c>
      <c r="N1092" s="428"/>
      <c r="O1092" s="495" t="str">
        <f>'[7]Rate Design Work eff 10-14-16'!O1092</f>
        <v xml:space="preserve"> </v>
      </c>
      <c r="P1092" s="510"/>
      <c r="Q1092" s="428">
        <f>'[7]Rate Design Work eff 10-14-16'!Q1092</f>
        <v>0</v>
      </c>
      <c r="R1092" s="428"/>
      <c r="S1092" s="495" t="str">
        <f>'[7]Rate Design Work eff 10-14-16'!S1092</f>
        <v xml:space="preserve"> </v>
      </c>
      <c r="T1092" s="510"/>
      <c r="U1092" s="428">
        <f>'[7]Rate Design Work eff 10-14-16'!U1092</f>
        <v>0</v>
      </c>
      <c r="V1092" s="409"/>
      <c r="X1092" s="201">
        <f>(G1092-D1092)/D1092</f>
        <v>6.3456513624486746E-2</v>
      </c>
      <c r="Y1092" s="40"/>
      <c r="AA1092" s="68"/>
      <c r="AB1092" s="198"/>
      <c r="AC1092" s="68"/>
      <c r="AD1092" s="198"/>
      <c r="AE1092" s="68"/>
      <c r="AF1092" s="68"/>
      <c r="AG1092" s="198"/>
      <c r="AH1092" s="409"/>
      <c r="AI1092" s="409"/>
      <c r="AJ1092" s="409"/>
      <c r="AK1092" s="409"/>
      <c r="AL1092" s="409"/>
      <c r="AM1092" s="409"/>
      <c r="AN1092" s="409"/>
      <c r="AO1092" s="409"/>
      <c r="AP1092" s="409"/>
    </row>
    <row r="1093" spans="1:44">
      <c r="A1093" s="482" t="s">
        <v>60</v>
      </c>
      <c r="B1093" s="452"/>
      <c r="C1093" s="480">
        <f>SUM(C1091:C1092)</f>
        <v>12.033333333333299</v>
      </c>
      <c r="D1093" s="495"/>
      <c r="E1093" s="492"/>
      <c r="F1093" s="428" t="s">
        <v>14</v>
      </c>
      <c r="G1093" s="495" t="s">
        <v>14</v>
      </c>
      <c r="H1093" s="492"/>
      <c r="I1093" s="428" t="s">
        <v>14</v>
      </c>
      <c r="J1093" s="428"/>
      <c r="K1093" s="495" t="s">
        <v>14</v>
      </c>
      <c r="L1093" s="492"/>
      <c r="M1093" s="428" t="s">
        <v>14</v>
      </c>
      <c r="N1093" s="428"/>
      <c r="O1093" s="495" t="s">
        <v>14</v>
      </c>
      <c r="P1093" s="492"/>
      <c r="Q1093" s="428" t="s">
        <v>14</v>
      </c>
      <c r="R1093" s="428"/>
      <c r="S1093" s="495" t="s">
        <v>14</v>
      </c>
      <c r="T1093" s="492"/>
      <c r="U1093" s="428" t="s">
        <v>14</v>
      </c>
      <c r="V1093" s="409"/>
      <c r="X1093" s="564"/>
      <c r="AA1093" s="68"/>
      <c r="AB1093" s="198"/>
      <c r="AC1093" s="68"/>
      <c r="AD1093" s="198"/>
      <c r="AE1093" s="68"/>
      <c r="AF1093" s="68"/>
      <c r="AG1093" s="198"/>
      <c r="AH1093" s="409"/>
      <c r="AI1093" s="409"/>
      <c r="AJ1093" s="409"/>
      <c r="AK1093" s="409"/>
      <c r="AL1093" s="409"/>
      <c r="AM1093" s="409"/>
      <c r="AN1093" s="409"/>
      <c r="AO1093" s="409"/>
      <c r="AP1093" s="409"/>
    </row>
    <row r="1094" spans="1:44">
      <c r="A1094" s="482" t="s">
        <v>151</v>
      </c>
      <c r="B1094" s="452"/>
      <c r="C1094" s="480">
        <v>0</v>
      </c>
      <c r="D1094" s="495"/>
      <c r="E1094" s="492"/>
      <c r="F1094" s="428">
        <f>ROUND(C1094*D1094,0)</f>
        <v>0</v>
      </c>
      <c r="G1094" s="495" t="s">
        <v>14</v>
      </c>
      <c r="H1094" s="492"/>
      <c r="I1094" s="428">
        <f>ROUND(G1094*$C1094,0)</f>
        <v>0</v>
      </c>
      <c r="J1094" s="428"/>
      <c r="K1094" s="495" t="s">
        <v>14</v>
      </c>
      <c r="L1094" s="492"/>
      <c r="M1094" s="428">
        <f>'[7]Rate Design Work eff 10-14-16'!M1094</f>
        <v>0</v>
      </c>
      <c r="N1094" s="428"/>
      <c r="O1094" s="495" t="s">
        <v>14</v>
      </c>
      <c r="P1094" s="492"/>
      <c r="Q1094" s="428">
        <f>'[7]Rate Design Work eff 10-14-16'!Q1094</f>
        <v>0</v>
      </c>
      <c r="R1094" s="428"/>
      <c r="S1094" s="495" t="s">
        <v>14</v>
      </c>
      <c r="T1094" s="492"/>
      <c r="U1094" s="428">
        <f>'[7]Rate Design Work eff 10-14-16'!U1094</f>
        <v>0</v>
      </c>
      <c r="V1094" s="409"/>
      <c r="X1094" s="564"/>
      <c r="AA1094" s="68"/>
      <c r="AB1094" s="198"/>
      <c r="AC1094" s="68"/>
      <c r="AD1094" s="198"/>
      <c r="AE1094" s="68"/>
      <c r="AF1094" s="68"/>
      <c r="AG1094" s="198"/>
      <c r="AH1094" s="409"/>
      <c r="AI1094" s="409"/>
      <c r="AJ1094" s="409"/>
      <c r="AK1094" s="409"/>
      <c r="AL1094" s="409"/>
      <c r="AM1094" s="409"/>
      <c r="AN1094" s="409"/>
      <c r="AO1094" s="409"/>
      <c r="AP1094" s="409"/>
    </row>
    <row r="1095" spans="1:44">
      <c r="A1095" s="439" t="s">
        <v>168</v>
      </c>
      <c r="B1095" s="452"/>
      <c r="C1095" s="480">
        <f>'[7]Rate Design Work eff 10-14-16'!C1095</f>
        <v>703485</v>
      </c>
      <c r="D1095" s="495">
        <f>'[7]Rate Design Work eff 9-15-17'!D1095</f>
        <v>0.25</v>
      </c>
      <c r="E1095" s="492"/>
      <c r="F1095" s="428">
        <f>ROUND(C1095*D1095,0)</f>
        <v>175871</v>
      </c>
      <c r="G1095" s="495">
        <f>'[7]Rate Design Work eff 9-15-17'!G1095</f>
        <v>0.26</v>
      </c>
      <c r="H1095" s="492"/>
      <c r="I1095" s="428">
        <f>ROUND(G1095*$C1095,0)</f>
        <v>182906</v>
      </c>
      <c r="J1095" s="428"/>
      <c r="K1095" s="495">
        <f>'[7]Rate Design Work eff 10-14-16'!K1095</f>
        <v>0.25</v>
      </c>
      <c r="L1095" s="492"/>
      <c r="M1095" s="428">
        <f>'[7]Rate Design Work eff 10-14-16'!M1095</f>
        <v>175871</v>
      </c>
      <c r="N1095" s="428"/>
      <c r="O1095" s="495" t="str">
        <f>'[7]Rate Design Work eff 10-14-16'!O1095</f>
        <v xml:space="preserve"> </v>
      </c>
      <c r="P1095" s="492"/>
      <c r="Q1095" s="428">
        <f>'[7]Rate Design Work eff 10-14-16'!Q1095</f>
        <v>0</v>
      </c>
      <c r="R1095" s="428"/>
      <c r="S1095" s="495" t="str">
        <f>'[7]Rate Design Work eff 10-14-16'!S1095</f>
        <v xml:space="preserve"> </v>
      </c>
      <c r="T1095" s="492"/>
      <c r="U1095" s="428">
        <f>'[7]Rate Design Work eff 10-14-16'!U1095</f>
        <v>0</v>
      </c>
      <c r="V1095" s="409"/>
      <c r="X1095" s="201">
        <f>(G1095-D1095)/D1095</f>
        <v>4.0000000000000036E-2</v>
      </c>
      <c r="Y1095" s="40"/>
      <c r="AA1095" s="68"/>
      <c r="AB1095" s="198"/>
      <c r="AC1095" s="68"/>
      <c r="AD1095" s="198"/>
      <c r="AE1095" s="68"/>
      <c r="AF1095" s="68"/>
      <c r="AG1095" s="198"/>
      <c r="AH1095" s="409"/>
      <c r="AI1095" s="409"/>
      <c r="AJ1095" s="409"/>
      <c r="AK1095" s="409"/>
      <c r="AL1095" s="409"/>
      <c r="AM1095" s="409"/>
      <c r="AN1095" s="409"/>
      <c r="AO1095" s="409"/>
      <c r="AP1095" s="409"/>
    </row>
    <row r="1096" spans="1:44">
      <c r="A1096" s="439" t="s">
        <v>74</v>
      </c>
      <c r="B1096" s="452"/>
      <c r="C1096" s="480">
        <f>'[7]Rate Design Work eff 10-14-16'!C1096</f>
        <v>684594</v>
      </c>
      <c r="D1096" s="495">
        <f>'[7]Rate Design Work eff 9-15-17'!D1096</f>
        <v>7.74</v>
      </c>
      <c r="E1096" s="492"/>
      <c r="F1096" s="428">
        <f>ROUND(C1096*D1096,0)</f>
        <v>5298758</v>
      </c>
      <c r="G1096" s="495">
        <f>'[7]Rate Design Work eff 9-15-17'!G1096</f>
        <v>7.92</v>
      </c>
      <c r="H1096" s="492"/>
      <c r="I1096" s="428">
        <f>ROUND(G1096*$C1096,0)</f>
        <v>5421984</v>
      </c>
      <c r="J1096" s="428"/>
      <c r="K1096" s="495" t="e">
        <f>'[7]Rate Design Work eff 10-14-16'!K1096</f>
        <v>#DIV/0!</v>
      </c>
      <c r="L1096" s="492"/>
      <c r="M1096" s="428" t="e">
        <f>'[7]Rate Design Work eff 10-14-16'!M1096</f>
        <v>#DIV/0!</v>
      </c>
      <c r="N1096" s="428"/>
      <c r="O1096" s="495" t="e">
        <f>'[7]Rate Design Work eff 10-14-16'!O1096</f>
        <v>#DIV/0!</v>
      </c>
      <c r="P1096" s="492"/>
      <c r="Q1096" s="428" t="e">
        <f>'[7]Rate Design Work eff 10-14-16'!Q1096</f>
        <v>#DIV/0!</v>
      </c>
      <c r="R1096" s="428"/>
      <c r="S1096" s="495" t="e">
        <f>'[7]Rate Design Work eff 10-14-16'!S1096</f>
        <v>#DIV/0!</v>
      </c>
      <c r="T1096" s="492"/>
      <c r="U1096" s="428" t="e">
        <f>'[7]Rate Design Work eff 10-14-16'!U1096</f>
        <v>#DIV/0!</v>
      </c>
      <c r="V1096" s="409"/>
      <c r="X1096" s="201">
        <f>(G1096-D1096)/D1096</f>
        <v>2.3255813953488334E-2</v>
      </c>
      <c r="Y1096" s="40"/>
      <c r="Z1096" s="410"/>
      <c r="AA1096" s="556"/>
      <c r="AB1096" s="198"/>
      <c r="AC1096" s="556"/>
      <c r="AD1096" s="198"/>
      <c r="AE1096" s="556"/>
      <c r="AF1096" s="410"/>
      <c r="AG1096" s="198"/>
      <c r="AH1096" s="409"/>
      <c r="AI1096" s="409"/>
      <c r="AJ1096" s="409"/>
      <c r="AK1096" s="409"/>
      <c r="AL1096" s="409"/>
      <c r="AM1096" s="409"/>
      <c r="AN1096" s="409"/>
      <c r="AO1096" s="409"/>
      <c r="AP1096" s="409"/>
    </row>
    <row r="1097" spans="1:44">
      <c r="A1097" s="482" t="s">
        <v>97</v>
      </c>
      <c r="B1097" s="452"/>
      <c r="C1097" s="451" t="s">
        <v>14</v>
      </c>
      <c r="D1097" s="555"/>
      <c r="E1097" s="492"/>
      <c r="F1097" s="428"/>
      <c r="G1097" s="555" t="s">
        <v>14</v>
      </c>
      <c r="H1097" s="492"/>
      <c r="I1097" s="428"/>
      <c r="J1097" s="428"/>
      <c r="K1097" s="555" t="s">
        <v>14</v>
      </c>
      <c r="L1097" s="492"/>
      <c r="M1097" s="428"/>
      <c r="N1097" s="428"/>
      <c r="O1097" s="555" t="s">
        <v>14</v>
      </c>
      <c r="P1097" s="492"/>
      <c r="Q1097" s="428"/>
      <c r="R1097" s="428"/>
      <c r="S1097" s="555" t="s">
        <v>14</v>
      </c>
      <c r="T1097" s="492"/>
      <c r="U1097" s="428"/>
      <c r="V1097" s="409"/>
      <c r="X1097" s="564"/>
      <c r="Z1097" s="410"/>
      <c r="AA1097" s="409"/>
      <c r="AB1097" s="409"/>
      <c r="AC1097" s="409"/>
      <c r="AD1097" s="409"/>
      <c r="AE1097" s="409"/>
      <c r="AF1097" s="409"/>
      <c r="AG1097" s="409"/>
      <c r="AH1097" s="409"/>
      <c r="AI1097" s="409"/>
      <c r="AJ1097" s="409"/>
      <c r="AK1097" s="409"/>
      <c r="AL1097" s="409"/>
      <c r="AM1097" s="409"/>
      <c r="AN1097" s="409"/>
      <c r="AO1097" s="409"/>
      <c r="AP1097" s="409"/>
    </row>
    <row r="1098" spans="1:44">
      <c r="A1098" s="482" t="s">
        <v>139</v>
      </c>
      <c r="B1098" s="452"/>
      <c r="C1098" s="480">
        <f>'[7]Rate Design Work eff 10-14-16'!C1098</f>
        <v>458478000</v>
      </c>
      <c r="D1098" s="545">
        <f>'[7]Rate Design Work eff 9-15-17'!D1098</f>
        <v>4.649</v>
      </c>
      <c r="E1098" s="492" t="s">
        <v>15</v>
      </c>
      <c r="F1098" s="428">
        <f>ROUND(C1098/100*D1098,0)</f>
        <v>21314642</v>
      </c>
      <c r="G1098" s="545">
        <f>'[7]Rate Design Work eff 9-15-17'!G1098</f>
        <v>4.758</v>
      </c>
      <c r="H1098" s="492" t="s">
        <v>15</v>
      </c>
      <c r="I1098" s="428">
        <f>ROUND(G1098/100*$C1098,0)</f>
        <v>21814383</v>
      </c>
      <c r="J1098" s="428"/>
      <c r="K1098" s="545" t="str">
        <f>'[7]Rate Design Work eff 10-14-16'!K1098</f>
        <v xml:space="preserve"> </v>
      </c>
      <c r="L1098" s="539" t="s">
        <v>14</v>
      </c>
      <c r="M1098" s="428">
        <f>'[7]Rate Design Work eff 10-14-16'!M1098</f>
        <v>0</v>
      </c>
      <c r="N1098" s="428"/>
      <c r="O1098" s="545" t="e">
        <f>'[7]Rate Design Work eff 10-14-16'!O1098</f>
        <v>#DIV/0!</v>
      </c>
      <c r="P1098" s="492" t="s">
        <v>15</v>
      </c>
      <c r="Q1098" s="428" t="e">
        <f>'[7]Rate Design Work eff 10-14-16'!Q1098</f>
        <v>#DIV/0!</v>
      </c>
      <c r="R1098" s="428"/>
      <c r="S1098" s="545" t="e">
        <f>'[7]Rate Design Work eff 10-14-16'!S1098</f>
        <v>#DIV/0!</v>
      </c>
      <c r="T1098" s="492" t="s">
        <v>15</v>
      </c>
      <c r="U1098" s="428" t="e">
        <f>'[7]Rate Design Work eff 10-14-16'!U1098</f>
        <v>#DIV/0!</v>
      </c>
      <c r="V1098" s="409"/>
      <c r="X1098" s="201">
        <f>((G1098+G1100)-D1098)/D1098</f>
        <v>2.3445902344590232E-2</v>
      </c>
      <c r="Y1098" s="40"/>
      <c r="Z1098" s="410"/>
      <c r="AA1098" s="409"/>
      <c r="AB1098" s="409"/>
      <c r="AC1098" s="409"/>
      <c r="AD1098" s="409"/>
      <c r="AE1098" s="409"/>
      <c r="AF1098" s="409"/>
      <c r="AG1098" s="409"/>
      <c r="AH1098" s="409"/>
      <c r="AI1098" s="409"/>
      <c r="AJ1098" s="409"/>
      <c r="AK1098" s="409"/>
      <c r="AL1098" s="409"/>
      <c r="AM1098" s="409"/>
      <c r="AN1098" s="409"/>
      <c r="AO1098" s="409"/>
      <c r="AP1098" s="409"/>
    </row>
    <row r="1099" spans="1:44">
      <c r="A1099" s="482" t="s">
        <v>65</v>
      </c>
      <c r="B1099" s="452"/>
      <c r="C1099" s="480">
        <f>'[7]Rate Design Work eff 10-14-16'!C1099</f>
        <v>183540.86666666699</v>
      </c>
      <c r="D1099" s="495">
        <f>'[7]Rate Design Work eff 9-15-17'!D1099</f>
        <v>0.54</v>
      </c>
      <c r="E1099" s="492"/>
      <c r="F1099" s="428">
        <f>ROUND(C1099*D1099,0)</f>
        <v>99112</v>
      </c>
      <c r="G1099" s="495">
        <f>'[7]Rate Design Work eff 9-15-17'!G1099</f>
        <v>0.55000000000000004</v>
      </c>
      <c r="H1099" s="492"/>
      <c r="I1099" s="428">
        <f>ROUND(G1099*$C1099,0)</f>
        <v>100947</v>
      </c>
      <c r="J1099" s="428"/>
      <c r="K1099" s="495" t="str">
        <f>'[7]Rate Design Work eff 10-14-16'!K1099</f>
        <v xml:space="preserve"> </v>
      </c>
      <c r="L1099" s="492"/>
      <c r="M1099" s="428">
        <f>'[7]Rate Design Work eff 10-14-16'!M1099</f>
        <v>0</v>
      </c>
      <c r="N1099" s="428"/>
      <c r="O1099" s="495" t="e">
        <f>'[7]Rate Design Work eff 10-14-16'!O1099</f>
        <v>#DIV/0!</v>
      </c>
      <c r="P1099" s="492"/>
      <c r="Q1099" s="428" t="e">
        <f>'[7]Rate Design Work eff 10-14-16'!Q1099</f>
        <v>#DIV/0!</v>
      </c>
      <c r="R1099" s="428"/>
      <c r="S1099" s="495" t="e">
        <f>'[7]Rate Design Work eff 10-14-16'!S1099</f>
        <v>#DIV/0!</v>
      </c>
      <c r="T1099" s="492"/>
      <c r="U1099" s="428" t="e">
        <f>'[7]Rate Design Work eff 10-14-16'!U1099</f>
        <v>#DIV/0!</v>
      </c>
      <c r="V1099" s="409"/>
      <c r="X1099" s="201">
        <f>(G1099-D1099)/D1099</f>
        <v>1.8518518518518535E-2</v>
      </c>
      <c r="Y1099" s="40"/>
      <c r="Z1099" s="410"/>
      <c r="AA1099" s="409"/>
      <c r="AB1099" s="409"/>
      <c r="AC1099" s="409"/>
      <c r="AD1099" s="409"/>
      <c r="AE1099" s="409"/>
      <c r="AF1099" s="409"/>
      <c r="AG1099" s="409"/>
      <c r="AH1099" s="409"/>
      <c r="AI1099" s="409"/>
      <c r="AJ1099" s="409"/>
      <c r="AK1099" s="409"/>
      <c r="AL1099" s="409"/>
      <c r="AM1099" s="409"/>
      <c r="AN1099" s="409"/>
      <c r="AO1099" s="409"/>
      <c r="AP1099" s="409"/>
    </row>
    <row r="1100" spans="1:44" s="26" customFormat="1">
      <c r="A1100" s="25" t="s">
        <v>140</v>
      </c>
      <c r="C1100" s="27">
        <f>C1098</f>
        <v>458478000</v>
      </c>
      <c r="D1100" s="24">
        <f>'[7]Rate Design Work eff 9-15-17'!D1100</f>
        <v>0</v>
      </c>
      <c r="E1100" s="28"/>
      <c r="F1100" s="29"/>
      <c r="G1100" s="30">
        <f>'[7]Rate Design Work eff 9-15-17'!G1100</f>
        <v>0</v>
      </c>
      <c r="H1100" s="153" t="s">
        <v>15</v>
      </c>
      <c r="I1100" s="153">
        <f>ROUND(G1100*$C1100/100,0)</f>
        <v>0</v>
      </c>
      <c r="J1100" s="153"/>
      <c r="K1100" s="30" t="str">
        <f>'[7]Rate Design Work eff 10-14-16'!K1100</f>
        <v xml:space="preserve"> </v>
      </c>
      <c r="L1100" s="153" t="s">
        <v>14</v>
      </c>
      <c r="M1100" s="428">
        <f>'[7]Rate Design Work eff 10-14-16'!M1100</f>
        <v>0</v>
      </c>
      <c r="N1100" s="153"/>
      <c r="O1100" s="30" t="str">
        <f>'[7]Rate Design Work eff 10-14-16'!O1100</f>
        <v xml:space="preserve"> </v>
      </c>
      <c r="P1100" s="153" t="s">
        <v>14</v>
      </c>
      <c r="Q1100" s="428">
        <f>'[7]Rate Design Work eff 10-14-16'!Q1100</f>
        <v>0</v>
      </c>
      <c r="R1100" s="153"/>
      <c r="S1100" s="30">
        <f>'[7]Rate Design Work eff 10-14-16'!S1100</f>
        <v>0</v>
      </c>
      <c r="T1100" s="153" t="s">
        <v>15</v>
      </c>
      <c r="U1100" s="428">
        <f>'[7]Rate Design Work eff 10-14-16'!U1100</f>
        <v>0</v>
      </c>
      <c r="V1100" s="32">
        <f>'[7]NPC Spread'!H33</f>
        <v>13164524.379283957</v>
      </c>
      <c r="W1100" s="22" t="s">
        <v>16</v>
      </c>
      <c r="Z1100" s="33"/>
      <c r="AA1100" s="33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R1100" s="32"/>
    </row>
    <row r="1101" spans="1:44" s="26" customFormat="1">
      <c r="A1101" s="76" t="s">
        <v>141</v>
      </c>
      <c r="B1101" s="77"/>
      <c r="C1101" s="207"/>
      <c r="D1101" s="203">
        <f>'[7]Rate Design Work eff 9-15-17'!D1101</f>
        <v>4.649</v>
      </c>
      <c r="E1101" s="168" t="s">
        <v>15</v>
      </c>
      <c r="F1101" s="81"/>
      <c r="G1101" s="203">
        <f>G1098+G1100</f>
        <v>4.758</v>
      </c>
      <c r="H1101" s="168" t="s">
        <v>15</v>
      </c>
      <c r="I1101" s="168"/>
      <c r="J1101" s="168"/>
      <c r="K1101" s="203" t="s">
        <v>14</v>
      </c>
      <c r="L1101" s="168" t="s">
        <v>14</v>
      </c>
      <c r="M1101" s="168"/>
      <c r="N1101" s="168"/>
      <c r="O1101" s="203" t="e">
        <f>O1098+O1100</f>
        <v>#DIV/0!</v>
      </c>
      <c r="P1101" s="168" t="s">
        <v>15</v>
      </c>
      <c r="Q1101" s="168"/>
      <c r="R1101" s="168"/>
      <c r="S1101" s="203" t="e">
        <f>S1098+S1100</f>
        <v>#DIV/0!</v>
      </c>
      <c r="T1101" s="168" t="s">
        <v>15</v>
      </c>
      <c r="U1101" s="168"/>
      <c r="V1101" s="32"/>
      <c r="W1101" s="22"/>
      <c r="X1101" s="201">
        <f>(G1101-D1101)/D1101</f>
        <v>2.3445902344590232E-2</v>
      </c>
      <c r="Z1101" s="33"/>
      <c r="AA1101" s="33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R1101" s="32"/>
    </row>
    <row r="1102" spans="1:44">
      <c r="A1102" s="452" t="s">
        <v>44</v>
      </c>
      <c r="B1102" s="452"/>
      <c r="C1102" s="480">
        <f>C1098</f>
        <v>458478000</v>
      </c>
      <c r="D1102" s="488"/>
      <c r="E1102" s="452"/>
      <c r="F1102" s="428">
        <f>SUM(F1091:F1099)</f>
        <v>26920620</v>
      </c>
      <c r="G1102" s="488"/>
      <c r="H1102" s="452"/>
      <c r="I1102" s="428">
        <f>SUM(I1091:I1101)</f>
        <v>27554503</v>
      </c>
      <c r="J1102" s="428"/>
      <c r="K1102" s="488"/>
      <c r="L1102" s="452"/>
      <c r="M1102" s="428" t="e">
        <f>SUM(M1091:M1101)</f>
        <v>#DIV/0!</v>
      </c>
      <c r="N1102" s="428"/>
      <c r="O1102" s="488"/>
      <c r="P1102" s="452"/>
      <c r="Q1102" s="428" t="e">
        <f>SUM(Q1091:Q1101)</f>
        <v>#DIV/0!</v>
      </c>
      <c r="R1102" s="428"/>
      <c r="S1102" s="488"/>
      <c r="T1102" s="452"/>
      <c r="U1102" s="428" t="e">
        <f>SUM(U1091:U1101)</f>
        <v>#DIV/0!</v>
      </c>
      <c r="V1102" s="409"/>
      <c r="W1102" s="410"/>
      <c r="X1102" s="410"/>
      <c r="Y1102" s="410"/>
      <c r="Z1102" s="409"/>
      <c r="AA1102" s="409"/>
      <c r="AB1102" s="409"/>
      <c r="AC1102" s="409"/>
      <c r="AD1102" s="409"/>
      <c r="AE1102" s="409"/>
      <c r="AF1102" s="409"/>
      <c r="AG1102" s="409"/>
      <c r="AH1102" s="409"/>
      <c r="AI1102" s="409"/>
      <c r="AJ1102" s="409"/>
      <c r="AK1102" s="409"/>
      <c r="AL1102" s="409"/>
      <c r="AM1102" s="409"/>
      <c r="AN1102" s="409"/>
      <c r="AO1102" s="409"/>
      <c r="AP1102" s="409"/>
    </row>
    <row r="1103" spans="1:44">
      <c r="A1103" s="452" t="s">
        <v>18</v>
      </c>
      <c r="B1103" s="452"/>
      <c r="C1103" s="480">
        <f>'[7]Table 2'!H81</f>
        <v>1425501.8481051379</v>
      </c>
      <c r="D1103" s="439"/>
      <c r="E1103" s="439"/>
      <c r="F1103" s="498">
        <f>'[7]Table 3'!E81</f>
        <v>83632.864840947397</v>
      </c>
      <c r="G1103" s="439"/>
      <c r="H1103" s="439"/>
      <c r="I1103" s="498">
        <f>F1103</f>
        <v>83632.864840947397</v>
      </c>
      <c r="J1103" s="483"/>
      <c r="K1103" s="439"/>
      <c r="L1103" s="439"/>
      <c r="M1103" s="498" t="e">
        <f>$I$1103*V1106/($V1106+$W$1106+$X$1106)</f>
        <v>#DIV/0!</v>
      </c>
      <c r="N1103" s="438"/>
      <c r="O1103" s="439"/>
      <c r="P1103" s="439"/>
      <c r="Q1103" s="498" t="e">
        <f>$I$1103*W1107/($V$1107+$W$1107+$X$1107)</f>
        <v>#DIV/0!</v>
      </c>
      <c r="R1103" s="438"/>
      <c r="S1103" s="439"/>
      <c r="T1103" s="439"/>
      <c r="U1103" s="498" t="e">
        <f>$I$1103*X1107/($V$1107+$W$1107+$X$1107)</f>
        <v>#DIV/0!</v>
      </c>
      <c r="V1103" s="49"/>
      <c r="W1103" s="48"/>
      <c r="Z1103" s="409"/>
      <c r="AA1103" s="409"/>
      <c r="AB1103" s="409"/>
      <c r="AC1103" s="409"/>
      <c r="AD1103" s="409"/>
      <c r="AE1103" s="409"/>
      <c r="AF1103" s="409"/>
      <c r="AG1103" s="409"/>
      <c r="AH1103" s="409"/>
      <c r="AI1103" s="409"/>
      <c r="AJ1103" s="409"/>
      <c r="AK1103" s="409"/>
      <c r="AL1103" s="409"/>
      <c r="AM1103" s="409"/>
      <c r="AN1103" s="409"/>
      <c r="AO1103" s="409"/>
      <c r="AP1103" s="409"/>
    </row>
    <row r="1104" spans="1:44" ht="16.5" thickBot="1">
      <c r="A1104" s="452" t="s">
        <v>45</v>
      </c>
      <c r="B1104" s="452"/>
      <c r="C1104" s="550">
        <f>SUM(C1102)+C1103</f>
        <v>459903501.84810513</v>
      </c>
      <c r="D1104" s="505"/>
      <c r="E1104" s="500"/>
      <c r="F1104" s="501">
        <f>F1102+F1103</f>
        <v>27004252.864840947</v>
      </c>
      <c r="G1104" s="505"/>
      <c r="H1104" s="500"/>
      <c r="I1104" s="501">
        <f>I1102+I1103</f>
        <v>27638135.864840947</v>
      </c>
      <c r="J1104" s="501"/>
      <c r="K1104" s="505"/>
      <c r="L1104" s="500"/>
      <c r="M1104" s="501" t="e">
        <f>M1102+M1103</f>
        <v>#DIV/0!</v>
      </c>
      <c r="N1104" s="501"/>
      <c r="O1104" s="505"/>
      <c r="P1104" s="500"/>
      <c r="Q1104" s="501" t="e">
        <f>Q1102+Q1103</f>
        <v>#DIV/0!</v>
      </c>
      <c r="R1104" s="501"/>
      <c r="S1104" s="505"/>
      <c r="T1104" s="500"/>
      <c r="U1104" s="501" t="e">
        <f>U1102+U1103</f>
        <v>#DIV/0!</v>
      </c>
      <c r="V1104" s="444" t="s">
        <v>20</v>
      </c>
      <c r="W1104" s="473">
        <f>'[7]Rate Spread targets'!X30*1000</f>
        <v>27638138.573071063</v>
      </c>
      <c r="X1104" s="39">
        <f>'[7]Rate Spread targets'!V30-0.0009</f>
        <v>1.6041448609555999E-2</v>
      </c>
      <c r="Y1104" s="40"/>
      <c r="Z1104" s="66" t="s">
        <v>14</v>
      </c>
      <c r="AA1104" s="409"/>
      <c r="AB1104" s="409"/>
      <c r="AC1104" s="409"/>
      <c r="AD1104" s="409"/>
      <c r="AE1104" s="409"/>
      <c r="AF1104" s="409"/>
      <c r="AG1104" s="409"/>
      <c r="AH1104" s="409"/>
      <c r="AI1104" s="409"/>
      <c r="AJ1104" s="409"/>
      <c r="AK1104" s="409"/>
      <c r="AL1104" s="409"/>
      <c r="AM1104" s="409"/>
      <c r="AN1104" s="409"/>
      <c r="AO1104" s="409"/>
      <c r="AP1104" s="409"/>
    </row>
    <row r="1105" spans="1:42" ht="16.5" thickTop="1">
      <c r="A1105" s="452"/>
      <c r="B1105" s="452"/>
      <c r="C1105" s="459"/>
      <c r="D1105" s="495" t="s">
        <v>14</v>
      </c>
      <c r="E1105" s="452"/>
      <c r="F1105" s="428"/>
      <c r="G1105" s="509" t="s">
        <v>14</v>
      </c>
      <c r="H1105" s="452"/>
      <c r="I1105" s="428" t="s">
        <v>14</v>
      </c>
      <c r="J1105" s="428"/>
      <c r="K1105" s="509" t="s">
        <v>14</v>
      </c>
      <c r="L1105" s="452"/>
      <c r="M1105" s="428" t="s">
        <v>14</v>
      </c>
      <c r="N1105" s="428"/>
      <c r="O1105" s="509" t="s">
        <v>14</v>
      </c>
      <c r="P1105" s="452"/>
      <c r="Q1105" s="428" t="s">
        <v>14</v>
      </c>
      <c r="R1105" s="428"/>
      <c r="S1105" s="509" t="s">
        <v>14</v>
      </c>
      <c r="T1105" s="452"/>
      <c r="U1105" s="428" t="s">
        <v>14</v>
      </c>
      <c r="V1105" s="453" t="s">
        <v>21</v>
      </c>
      <c r="W1105" s="200">
        <f>W1104-I1104</f>
        <v>2.7082301154732704</v>
      </c>
      <c r="X1105" s="559"/>
      <c r="Y1105" s="410"/>
      <c r="Z1105" s="409"/>
      <c r="AA1105" s="409"/>
      <c r="AB1105" s="409"/>
      <c r="AC1105" s="409"/>
      <c r="AD1105" s="409"/>
      <c r="AE1105" s="409"/>
      <c r="AF1105" s="409"/>
      <c r="AG1105" s="409"/>
      <c r="AH1105" s="409"/>
      <c r="AI1105" s="409"/>
      <c r="AJ1105" s="409"/>
      <c r="AK1105" s="409"/>
      <c r="AL1105" s="409"/>
      <c r="AM1105" s="409"/>
      <c r="AN1105" s="409"/>
      <c r="AO1105" s="409"/>
      <c r="AP1105" s="409"/>
    </row>
    <row r="1106" spans="1:42">
      <c r="A1106" s="452"/>
      <c r="B1106" s="452"/>
      <c r="C1106" s="459"/>
      <c r="D1106" s="495"/>
      <c r="E1106" s="452"/>
      <c r="F1106" s="428"/>
      <c r="G1106" s="509"/>
      <c r="H1106" s="452"/>
      <c r="I1106" s="428"/>
      <c r="J1106" s="428"/>
      <c r="K1106" s="509"/>
      <c r="L1106" s="452"/>
      <c r="M1106" s="428"/>
      <c r="N1106" s="428"/>
      <c r="O1106" s="509"/>
      <c r="P1106" s="452"/>
      <c r="Q1106" s="428"/>
      <c r="R1106" s="428"/>
      <c r="S1106" s="509"/>
      <c r="T1106" s="452"/>
      <c r="U1106" s="428"/>
      <c r="V1106" s="562"/>
      <c r="W1106" s="562"/>
      <c r="X1106" s="562"/>
      <c r="Y1106" s="410"/>
      <c r="Z1106" s="409"/>
      <c r="AA1106" s="409"/>
      <c r="AB1106" s="409"/>
      <c r="AC1106" s="409"/>
      <c r="AD1106" s="409"/>
      <c r="AE1106" s="409"/>
      <c r="AF1106" s="409"/>
      <c r="AG1106" s="409"/>
      <c r="AH1106" s="409"/>
      <c r="AI1106" s="409"/>
      <c r="AJ1106" s="409"/>
      <c r="AK1106" s="409"/>
      <c r="AL1106" s="409"/>
      <c r="AM1106" s="409"/>
      <c r="AN1106" s="409"/>
      <c r="AO1106" s="409"/>
      <c r="AP1106" s="409"/>
    </row>
    <row r="1107" spans="1:42">
      <c r="A1107" s="452"/>
      <c r="B1107" s="452"/>
      <c r="C1107" s="459"/>
      <c r="D1107" s="495"/>
      <c r="E1107" s="452"/>
      <c r="F1107" s="428"/>
      <c r="G1107" s="509"/>
      <c r="H1107" s="452"/>
      <c r="I1107" s="428"/>
      <c r="J1107" s="428"/>
      <c r="K1107" s="509"/>
      <c r="L1107" s="452"/>
      <c r="M1107" s="428"/>
      <c r="N1107" s="428"/>
      <c r="O1107" s="509"/>
      <c r="P1107" s="452"/>
      <c r="Q1107" s="428"/>
      <c r="R1107" s="428"/>
      <c r="S1107" s="509"/>
      <c r="T1107" s="452"/>
      <c r="U1107" s="428"/>
      <c r="V1107" s="50"/>
      <c r="W1107" s="50"/>
      <c r="X1107" s="50"/>
      <c r="Y1107" s="410"/>
      <c r="Z1107" s="409"/>
      <c r="AA1107" s="409"/>
      <c r="AB1107" s="409"/>
      <c r="AC1107" s="409"/>
      <c r="AD1107" s="409"/>
      <c r="AE1107" s="409"/>
      <c r="AF1107" s="409"/>
      <c r="AG1107" s="409"/>
      <c r="AH1107" s="409"/>
      <c r="AI1107" s="409"/>
      <c r="AJ1107" s="409"/>
      <c r="AK1107" s="409"/>
      <c r="AL1107" s="409"/>
      <c r="AM1107" s="409"/>
      <c r="AN1107" s="409"/>
      <c r="AO1107" s="409"/>
      <c r="AP1107" s="409"/>
    </row>
    <row r="1108" spans="1:42">
      <c r="A1108" s="458" t="s">
        <v>353</v>
      </c>
      <c r="B1108" s="452"/>
      <c r="C1108" s="452"/>
      <c r="D1108" s="452"/>
      <c r="E1108" s="452"/>
      <c r="F1108" s="428"/>
      <c r="G1108" s="452"/>
      <c r="H1108" s="452"/>
      <c r="I1108" s="452"/>
      <c r="J1108" s="452"/>
      <c r="K1108" s="452"/>
      <c r="L1108" s="452"/>
      <c r="M1108" s="428" t="s">
        <v>14</v>
      </c>
      <c r="N1108" s="452"/>
      <c r="O1108" s="452"/>
      <c r="P1108" s="452"/>
      <c r="Q1108" s="428" t="s">
        <v>14</v>
      </c>
      <c r="R1108" s="452"/>
      <c r="S1108" s="452"/>
      <c r="T1108" s="452"/>
      <c r="U1108" s="428" t="s">
        <v>14</v>
      </c>
      <c r="W1108" s="411"/>
      <c r="X1108" s="411"/>
      <c r="Y1108" s="411"/>
      <c r="Z1108" s="409"/>
      <c r="AA1108" s="409"/>
      <c r="AB1108" s="409"/>
      <c r="AC1108" s="409"/>
      <c r="AD1108" s="409"/>
      <c r="AE1108" s="409"/>
      <c r="AF1108" s="409"/>
      <c r="AG1108" s="409"/>
      <c r="AH1108" s="409"/>
      <c r="AI1108" s="409"/>
      <c r="AJ1108" s="409"/>
      <c r="AK1108" s="409"/>
      <c r="AL1108" s="409"/>
      <c r="AM1108" s="409"/>
      <c r="AN1108" s="409"/>
      <c r="AO1108" s="409"/>
      <c r="AP1108" s="409"/>
    </row>
    <row r="1109" spans="1:42">
      <c r="A1109" s="452" t="s">
        <v>354</v>
      </c>
      <c r="B1109" s="452"/>
      <c r="C1109" s="452"/>
      <c r="D1109" s="452"/>
      <c r="E1109" s="452"/>
      <c r="F1109" s="428"/>
      <c r="G1109" s="452"/>
      <c r="H1109" s="452"/>
      <c r="I1109" s="452"/>
      <c r="J1109" s="452"/>
      <c r="K1109" s="452"/>
      <c r="L1109" s="452"/>
      <c r="M1109" s="452"/>
      <c r="N1109" s="452"/>
      <c r="O1109" s="452"/>
      <c r="P1109" s="452"/>
      <c r="Q1109" s="452"/>
      <c r="R1109" s="452"/>
      <c r="S1109" s="452"/>
      <c r="T1109" s="452"/>
      <c r="U1109" s="452"/>
      <c r="W1109" s="411"/>
      <c r="X1109" s="411"/>
      <c r="Y1109" s="376"/>
      <c r="Z1109" s="376"/>
      <c r="AA1109" s="376"/>
      <c r="AB1109" s="376"/>
      <c r="AC1109" s="376"/>
      <c r="AD1109" s="376"/>
      <c r="AE1109" s="376"/>
      <c r="AF1109" s="376"/>
      <c r="AG1109" s="376"/>
      <c r="AH1109" s="376"/>
      <c r="AI1109" s="376"/>
      <c r="AJ1109" s="376"/>
      <c r="AK1109" s="376"/>
      <c r="AL1109" s="409"/>
      <c r="AM1109" s="409"/>
      <c r="AN1109" s="409"/>
      <c r="AO1109" s="409"/>
      <c r="AP1109" s="409"/>
    </row>
    <row r="1110" spans="1:42">
      <c r="A1110" s="452" t="s">
        <v>355</v>
      </c>
      <c r="B1110" s="452"/>
      <c r="C1110" s="452"/>
      <c r="D1110" s="452"/>
      <c r="E1110" s="452"/>
      <c r="F1110" s="428"/>
      <c r="G1110" s="452"/>
      <c r="H1110" s="452"/>
      <c r="I1110" s="452"/>
      <c r="J1110" s="452"/>
      <c r="K1110" s="452"/>
      <c r="L1110" s="452"/>
      <c r="M1110" s="452"/>
      <c r="N1110" s="452"/>
      <c r="O1110" s="452"/>
      <c r="P1110" s="452"/>
      <c r="Q1110" s="452"/>
      <c r="R1110" s="452"/>
      <c r="S1110" s="452"/>
      <c r="T1110" s="452"/>
      <c r="U1110" s="452"/>
      <c r="V1110" s="376"/>
      <c r="W1110" s="376"/>
      <c r="X1110" s="50" t="s">
        <v>14</v>
      </c>
      <c r="Y1110" s="376"/>
      <c r="Z1110" s="376"/>
      <c r="AA1110" s="376"/>
      <c r="AB1110" s="376"/>
      <c r="AC1110" s="376"/>
      <c r="AD1110" s="376"/>
      <c r="AE1110" s="376"/>
      <c r="AF1110" s="376"/>
      <c r="AG1110" s="376"/>
      <c r="AH1110" s="376"/>
      <c r="AI1110" s="376"/>
      <c r="AJ1110" s="376"/>
      <c r="AK1110" s="376"/>
      <c r="AL1110" s="409"/>
      <c r="AM1110" s="409"/>
      <c r="AN1110" s="409"/>
      <c r="AO1110" s="409"/>
      <c r="AP1110" s="409"/>
    </row>
    <row r="1111" spans="1:42">
      <c r="A1111" s="452" t="s">
        <v>356</v>
      </c>
      <c r="B1111" s="452"/>
      <c r="C1111" s="452"/>
      <c r="D1111" s="452"/>
      <c r="E1111" s="452"/>
      <c r="F1111" s="428"/>
      <c r="G1111" s="452"/>
      <c r="H1111" s="452"/>
      <c r="I1111" s="452"/>
      <c r="J1111" s="452"/>
      <c r="K1111" s="452"/>
      <c r="L1111" s="452"/>
      <c r="M1111" s="452"/>
      <c r="N1111" s="452"/>
      <c r="O1111" s="452"/>
      <c r="P1111" s="452"/>
      <c r="Q1111" s="452"/>
      <c r="R1111" s="452"/>
      <c r="S1111" s="452"/>
      <c r="T1111" s="452"/>
      <c r="U1111" s="452"/>
      <c r="V1111" s="376"/>
      <c r="W1111" s="376"/>
      <c r="X1111" s="410"/>
      <c r="Y1111" s="410"/>
      <c r="Z1111" s="457"/>
      <c r="AA1111" s="457"/>
      <c r="AB1111" s="377"/>
      <c r="AC1111" s="377"/>
      <c r="AD1111" s="377"/>
      <c r="AE1111" s="377"/>
      <c r="AF1111" s="378"/>
      <c r="AG1111" s="379"/>
      <c r="AH1111" s="376"/>
      <c r="AI1111" s="376"/>
      <c r="AJ1111" s="376"/>
      <c r="AK1111" s="376"/>
      <c r="AL1111" s="409"/>
      <c r="AM1111" s="409"/>
      <c r="AN1111" s="409"/>
      <c r="AO1111" s="409"/>
      <c r="AP1111" s="409"/>
    </row>
    <row r="1112" spans="1:42">
      <c r="A1112" s="411" t="s">
        <v>338</v>
      </c>
      <c r="C1112" s="427">
        <f>'[7]Rate Design Work eff 10-14-16'!C1112</f>
        <v>13549.416232977699</v>
      </c>
      <c r="D1112" s="20">
        <f>'[7]Rate Design Work eff 9-15-17'!D1112</f>
        <v>8.7200000000000006</v>
      </c>
      <c r="F1112" s="428">
        <f t="shared" ref="F1112:F1121" si="152">ROUND(C1112*D1112,0)</f>
        <v>118151</v>
      </c>
      <c r="G1112" s="20">
        <f>'[7]Rate Design Work eff 9-15-17'!G1112</f>
        <v>8.93</v>
      </c>
      <c r="I1112" s="428">
        <f>ROUND(G1112*$C1112,0)</f>
        <v>120996</v>
      </c>
      <c r="J1112" s="428"/>
      <c r="K1112" s="20" t="e">
        <f>'[7]Rate Design Work eff 10-14-16'!K1112</f>
        <v>#DIV/0!</v>
      </c>
      <c r="M1112" s="428" t="e">
        <f>'[7]Rate Design Work eff 10-14-16'!M1112</f>
        <v>#DIV/0!</v>
      </c>
      <c r="N1112" s="428"/>
      <c r="O1112" s="20" t="e">
        <f>'[7]Rate Design Work eff 10-14-16'!O1112</f>
        <v>#DIV/0!</v>
      </c>
      <c r="Q1112" s="428" t="e">
        <f>'[7]Rate Design Work eff 10-14-16'!Q1112</f>
        <v>#DIV/0!</v>
      </c>
      <c r="R1112" s="428"/>
      <c r="S1112" s="20" t="e">
        <f>'[7]Rate Design Work eff 10-14-16'!S1112</f>
        <v>#DIV/0!</v>
      </c>
      <c r="U1112" s="428" t="e">
        <f>'[7]Rate Design Work eff 10-14-16'!U1112</f>
        <v>#DIV/0!</v>
      </c>
      <c r="X1112" s="378"/>
      <c r="Y1112" s="378"/>
      <c r="Z1112" s="410"/>
      <c r="AA1112" s="565"/>
      <c r="AB1112" s="565"/>
      <c r="AC1112" s="380"/>
      <c r="AD1112" s="380"/>
      <c r="AE1112" s="380"/>
      <c r="AF1112" s="381"/>
      <c r="AG1112" s="376"/>
      <c r="AH1112" s="378"/>
      <c r="AI1112" s="378"/>
      <c r="AJ1112" s="382"/>
      <c r="AK1112" s="378"/>
      <c r="AL1112" s="409"/>
      <c r="AM1112" s="409"/>
      <c r="AN1112" s="409"/>
      <c r="AO1112" s="409"/>
      <c r="AP1112" s="409"/>
    </row>
    <row r="1113" spans="1:42">
      <c r="A1113" s="411" t="s">
        <v>357</v>
      </c>
      <c r="C1113" s="427">
        <f>'[7]Rate Design Work eff 10-14-16'!C1113</f>
        <v>19571.021805529799</v>
      </c>
      <c r="D1113" s="20">
        <f>'[7]Rate Design Work eff 9-15-17'!D1113</f>
        <v>10.47</v>
      </c>
      <c r="F1113" s="428">
        <f t="shared" si="152"/>
        <v>204909</v>
      </c>
      <c r="G1113" s="20">
        <f>'[7]Rate Design Work eff 9-15-17'!G1113</f>
        <v>10.72</v>
      </c>
      <c r="I1113" s="428">
        <f t="shared" ref="I1113:I1131" si="153">ROUND(G1113*$C1113,0)</f>
        <v>209801</v>
      </c>
      <c r="J1113" s="428"/>
      <c r="K1113" s="20" t="e">
        <f>'[7]Rate Design Work eff 10-14-16'!K1113</f>
        <v>#DIV/0!</v>
      </c>
      <c r="M1113" s="428" t="e">
        <f>'[7]Rate Design Work eff 10-14-16'!M1113</f>
        <v>#DIV/0!</v>
      </c>
      <c r="N1113" s="428"/>
      <c r="O1113" s="20" t="e">
        <f>'[7]Rate Design Work eff 10-14-16'!O1113</f>
        <v>#DIV/0!</v>
      </c>
      <c r="Q1113" s="428" t="e">
        <f>'[7]Rate Design Work eff 10-14-16'!Q1113</f>
        <v>#DIV/0!</v>
      </c>
      <c r="R1113" s="428"/>
      <c r="S1113" s="20" t="e">
        <f>'[7]Rate Design Work eff 10-14-16'!S1113</f>
        <v>#DIV/0!</v>
      </c>
      <c r="U1113" s="428" t="e">
        <f>'[7]Rate Design Work eff 10-14-16'!U1113</f>
        <v>#DIV/0!</v>
      </c>
      <c r="X1113" s="378"/>
      <c r="Y1113" s="378"/>
      <c r="Z1113" s="410"/>
      <c r="AA1113" s="565"/>
      <c r="AB1113" s="565"/>
      <c r="AC1113" s="380"/>
      <c r="AD1113" s="380"/>
      <c r="AE1113" s="380"/>
      <c r="AF1113" s="376"/>
      <c r="AG1113" s="376"/>
      <c r="AH1113" s="378"/>
      <c r="AI1113" s="378"/>
      <c r="AJ1113" s="382"/>
      <c r="AK1113" s="378"/>
      <c r="AL1113" s="409"/>
      <c r="AM1113" s="409"/>
      <c r="AN1113" s="409"/>
      <c r="AO1113" s="409"/>
      <c r="AP1113" s="409"/>
    </row>
    <row r="1114" spans="1:42">
      <c r="A1114" s="411" t="s">
        <v>358</v>
      </c>
      <c r="C1114" s="427">
        <f>'[7]Rate Design Work eff 10-14-16'!C1114</f>
        <v>0</v>
      </c>
      <c r="D1114" s="20">
        <f>'[7]Rate Design Work eff 9-15-17'!D1114</f>
        <v>33.24</v>
      </c>
      <c r="F1114" s="428">
        <f t="shared" si="152"/>
        <v>0</v>
      </c>
      <c r="G1114" s="20">
        <f>'[7]Rate Design Work eff 9-15-17'!G1114</f>
        <v>34.03</v>
      </c>
      <c r="I1114" s="428">
        <f t="shared" si="153"/>
        <v>0</v>
      </c>
      <c r="J1114" s="428"/>
      <c r="K1114" s="20" t="e">
        <f>'[7]Rate Design Work eff 10-14-16'!K1114</f>
        <v>#DIV/0!</v>
      </c>
      <c r="M1114" s="428" t="e">
        <f>'[7]Rate Design Work eff 10-14-16'!M1114</f>
        <v>#DIV/0!</v>
      </c>
      <c r="N1114" s="428"/>
      <c r="O1114" s="20" t="e">
        <f>'[7]Rate Design Work eff 10-14-16'!O1114</f>
        <v>#DIV/0!</v>
      </c>
      <c r="Q1114" s="428" t="e">
        <f>'[7]Rate Design Work eff 10-14-16'!Q1114</f>
        <v>#DIV/0!</v>
      </c>
      <c r="R1114" s="428"/>
      <c r="S1114" s="20" t="e">
        <f>'[7]Rate Design Work eff 10-14-16'!S1114</f>
        <v>#DIV/0!</v>
      </c>
      <c r="U1114" s="428" t="e">
        <f>'[7]Rate Design Work eff 10-14-16'!U1114</f>
        <v>#DIV/0!</v>
      </c>
      <c r="X1114" s="378"/>
      <c r="Y1114" s="378"/>
      <c r="Z1114" s="410"/>
      <c r="AA1114" s="565"/>
      <c r="AB1114" s="565"/>
      <c r="AC1114" s="380"/>
      <c r="AD1114" s="380"/>
      <c r="AE1114" s="380"/>
      <c r="AF1114" s="376"/>
      <c r="AG1114" s="376"/>
      <c r="AH1114" s="378"/>
      <c r="AI1114" s="378"/>
      <c r="AJ1114" s="382"/>
      <c r="AK1114" s="378"/>
      <c r="AL1114" s="409"/>
      <c r="AM1114" s="409"/>
      <c r="AN1114" s="409"/>
      <c r="AO1114" s="409"/>
      <c r="AP1114" s="409"/>
    </row>
    <row r="1115" spans="1:42">
      <c r="A1115" s="411" t="s">
        <v>359</v>
      </c>
      <c r="C1115" s="427">
        <f>'[7]Rate Design Work eff 10-14-16'!C1115</f>
        <v>0</v>
      </c>
      <c r="D1115" s="20">
        <f>'[7]Rate Design Work eff 9-15-17'!D1115</f>
        <v>25.84</v>
      </c>
      <c r="F1115" s="428">
        <f t="shared" si="152"/>
        <v>0</v>
      </c>
      <c r="G1115" s="20">
        <f>'[7]Rate Design Work eff 9-15-17'!G1115</f>
        <v>26.46</v>
      </c>
      <c r="I1115" s="428">
        <f t="shared" si="153"/>
        <v>0</v>
      </c>
      <c r="J1115" s="428"/>
      <c r="K1115" s="20" t="e">
        <f>'[7]Rate Design Work eff 10-14-16'!K1115</f>
        <v>#DIV/0!</v>
      </c>
      <c r="M1115" s="428" t="e">
        <f>'[7]Rate Design Work eff 10-14-16'!M1115</f>
        <v>#DIV/0!</v>
      </c>
      <c r="N1115" s="428"/>
      <c r="O1115" s="20" t="e">
        <f>'[7]Rate Design Work eff 10-14-16'!O1115</f>
        <v>#DIV/0!</v>
      </c>
      <c r="Q1115" s="428" t="e">
        <f>'[7]Rate Design Work eff 10-14-16'!Q1115</f>
        <v>#DIV/0!</v>
      </c>
      <c r="R1115" s="428"/>
      <c r="S1115" s="20" t="e">
        <f>'[7]Rate Design Work eff 10-14-16'!S1115</f>
        <v>#DIV/0!</v>
      </c>
      <c r="U1115" s="428" t="e">
        <f>'[7]Rate Design Work eff 10-14-16'!U1115</f>
        <v>#DIV/0!</v>
      </c>
      <c r="X1115" s="378"/>
      <c r="Y1115" s="378"/>
      <c r="Z1115" s="410"/>
      <c r="AA1115" s="565"/>
      <c r="AB1115" s="565"/>
      <c r="AC1115" s="380"/>
      <c r="AD1115" s="380"/>
      <c r="AE1115" s="380"/>
      <c r="AF1115" s="376"/>
      <c r="AG1115" s="376"/>
      <c r="AH1115" s="378"/>
      <c r="AI1115" s="378"/>
      <c r="AJ1115" s="382"/>
      <c r="AK1115" s="378"/>
      <c r="AL1115" s="409"/>
      <c r="AM1115" s="409"/>
      <c r="AN1115" s="409"/>
      <c r="AO1115" s="409"/>
      <c r="AP1115" s="409"/>
    </row>
    <row r="1116" spans="1:42">
      <c r="A1116" s="411" t="s">
        <v>360</v>
      </c>
      <c r="C1116" s="427">
        <f>'[7]Rate Design Work eff 10-14-16'!C1116</f>
        <v>936.93671211539902</v>
      </c>
      <c r="D1116" s="20">
        <f>'[7]Rate Design Work eff 9-15-17'!D1116</f>
        <v>13.37</v>
      </c>
      <c r="F1116" s="428">
        <f t="shared" si="152"/>
        <v>12527</v>
      </c>
      <c r="G1116" s="20">
        <f>'[7]Rate Design Work eff 9-15-17'!G1116</f>
        <v>13.69</v>
      </c>
      <c r="I1116" s="428">
        <f t="shared" si="153"/>
        <v>12827</v>
      </c>
      <c r="J1116" s="428"/>
      <c r="K1116" s="20" t="e">
        <f>'[7]Rate Design Work eff 10-14-16'!K1116</f>
        <v>#DIV/0!</v>
      </c>
      <c r="M1116" s="428" t="e">
        <f>'[7]Rate Design Work eff 10-14-16'!M1116</f>
        <v>#DIV/0!</v>
      </c>
      <c r="N1116" s="428"/>
      <c r="O1116" s="20" t="e">
        <f>'[7]Rate Design Work eff 10-14-16'!O1116</f>
        <v>#DIV/0!</v>
      </c>
      <c r="Q1116" s="428" t="e">
        <f>'[7]Rate Design Work eff 10-14-16'!Q1116</f>
        <v>#DIV/0!</v>
      </c>
      <c r="R1116" s="428"/>
      <c r="S1116" s="20" t="e">
        <f>'[7]Rate Design Work eff 10-14-16'!S1116</f>
        <v>#DIV/0!</v>
      </c>
      <c r="U1116" s="428" t="e">
        <f>'[7]Rate Design Work eff 10-14-16'!U1116</f>
        <v>#DIV/0!</v>
      </c>
      <c r="X1116" s="378"/>
      <c r="Y1116" s="378"/>
      <c r="Z1116" s="410"/>
      <c r="AA1116" s="565"/>
      <c r="AB1116" s="565"/>
      <c r="AC1116" s="380"/>
      <c r="AD1116" s="380"/>
      <c r="AE1116" s="380"/>
      <c r="AF1116" s="376"/>
      <c r="AG1116" s="376"/>
      <c r="AH1116" s="378"/>
      <c r="AI1116" s="378"/>
      <c r="AJ1116" s="382"/>
      <c r="AK1116" s="378"/>
      <c r="AL1116" s="409"/>
      <c r="AM1116" s="409"/>
      <c r="AN1116" s="409"/>
      <c r="AO1116" s="409"/>
      <c r="AP1116" s="409"/>
    </row>
    <row r="1117" spans="1:42">
      <c r="A1117" s="411" t="s">
        <v>361</v>
      </c>
      <c r="C1117" s="427">
        <f>'[7]Rate Design Work eff 10-14-16'!C1117</f>
        <v>0</v>
      </c>
      <c r="D1117" s="20">
        <f>'[7]Rate Design Work eff 9-15-17'!D1117</f>
        <v>34.43</v>
      </c>
      <c r="F1117" s="428">
        <f t="shared" si="152"/>
        <v>0</v>
      </c>
      <c r="G1117" s="20">
        <f>'[7]Rate Design Work eff 9-15-17'!G1117</f>
        <v>35.25</v>
      </c>
      <c r="I1117" s="428">
        <f t="shared" si="153"/>
        <v>0</v>
      </c>
      <c r="J1117" s="428"/>
      <c r="K1117" s="20" t="e">
        <f>'[7]Rate Design Work eff 10-14-16'!K1117</f>
        <v>#DIV/0!</v>
      </c>
      <c r="M1117" s="428" t="e">
        <f>'[7]Rate Design Work eff 10-14-16'!M1117</f>
        <v>#DIV/0!</v>
      </c>
      <c r="N1117" s="428"/>
      <c r="O1117" s="20" t="e">
        <f>'[7]Rate Design Work eff 10-14-16'!O1117</f>
        <v>#DIV/0!</v>
      </c>
      <c r="Q1117" s="428" t="e">
        <f>'[7]Rate Design Work eff 10-14-16'!Q1117</f>
        <v>#DIV/0!</v>
      </c>
      <c r="R1117" s="428"/>
      <c r="S1117" s="20" t="e">
        <f>'[7]Rate Design Work eff 10-14-16'!S1117</f>
        <v>#DIV/0!</v>
      </c>
      <c r="U1117" s="428" t="e">
        <f>'[7]Rate Design Work eff 10-14-16'!U1117</f>
        <v>#DIV/0!</v>
      </c>
      <c r="X1117" s="378"/>
      <c r="Y1117" s="378"/>
      <c r="Z1117" s="410"/>
      <c r="AA1117" s="565"/>
      <c r="AB1117" s="565"/>
      <c r="AC1117" s="380"/>
      <c r="AD1117" s="380"/>
      <c r="AE1117" s="380"/>
      <c r="AF1117" s="376"/>
      <c r="AG1117" s="376"/>
      <c r="AH1117" s="378"/>
      <c r="AI1117" s="378"/>
      <c r="AJ1117" s="382"/>
      <c r="AK1117" s="378"/>
      <c r="AL1117" s="409"/>
      <c r="AM1117" s="409"/>
      <c r="AN1117" s="409"/>
      <c r="AO1117" s="409"/>
      <c r="AP1117" s="409"/>
    </row>
    <row r="1118" spans="1:42">
      <c r="A1118" s="411" t="s">
        <v>362</v>
      </c>
      <c r="C1118" s="427">
        <f>'[7]Rate Design Work eff 10-14-16'!C1118</f>
        <v>0</v>
      </c>
      <c r="D1118" s="20">
        <f>'[7]Rate Design Work eff 9-15-17'!D1118</f>
        <v>27.07</v>
      </c>
      <c r="F1118" s="428">
        <f t="shared" si="152"/>
        <v>0</v>
      </c>
      <c r="G1118" s="20">
        <f>'[7]Rate Design Work eff 9-15-17'!G1118</f>
        <v>27.72</v>
      </c>
      <c r="I1118" s="428">
        <f t="shared" si="153"/>
        <v>0</v>
      </c>
      <c r="J1118" s="428"/>
      <c r="K1118" s="20" t="e">
        <f>'[7]Rate Design Work eff 10-14-16'!K1118</f>
        <v>#DIV/0!</v>
      </c>
      <c r="M1118" s="428" t="e">
        <f>'[7]Rate Design Work eff 10-14-16'!M1118</f>
        <v>#DIV/0!</v>
      </c>
      <c r="N1118" s="428"/>
      <c r="O1118" s="20" t="e">
        <f>'[7]Rate Design Work eff 10-14-16'!O1118</f>
        <v>#DIV/0!</v>
      </c>
      <c r="Q1118" s="428" t="e">
        <f>'[7]Rate Design Work eff 10-14-16'!Q1118</f>
        <v>#DIV/0!</v>
      </c>
      <c r="R1118" s="428"/>
      <c r="S1118" s="20" t="e">
        <f>'[7]Rate Design Work eff 10-14-16'!S1118</f>
        <v>#DIV/0!</v>
      </c>
      <c r="U1118" s="428" t="e">
        <f>'[7]Rate Design Work eff 10-14-16'!U1118</f>
        <v>#DIV/0!</v>
      </c>
      <c r="X1118" s="378"/>
      <c r="Y1118" s="378"/>
      <c r="Z1118" s="410"/>
      <c r="AA1118" s="565"/>
      <c r="AB1118" s="565"/>
      <c r="AC1118" s="380"/>
      <c r="AD1118" s="380"/>
      <c r="AE1118" s="380"/>
      <c r="AF1118" s="376"/>
      <c r="AG1118" s="376"/>
      <c r="AH1118" s="378"/>
      <c r="AI1118" s="378"/>
      <c r="AJ1118" s="382"/>
      <c r="AK1118" s="378"/>
      <c r="AL1118" s="409"/>
      <c r="AM1118" s="409"/>
      <c r="AN1118" s="409"/>
      <c r="AO1118" s="409"/>
      <c r="AP1118" s="409"/>
    </row>
    <row r="1119" spans="1:42">
      <c r="A1119" s="411" t="s">
        <v>339</v>
      </c>
      <c r="C1119" s="427">
        <f>'[7]Rate Design Work eff 10-14-16'!C1119</f>
        <v>19952.514273228699</v>
      </c>
      <c r="D1119" s="20">
        <f>'[7]Rate Design Work eff 9-15-17'!D1119</f>
        <v>15.27</v>
      </c>
      <c r="F1119" s="428">
        <f t="shared" si="152"/>
        <v>304675</v>
      </c>
      <c r="G1119" s="20">
        <f>'[7]Rate Design Work eff 9-15-17'!G1119</f>
        <v>15.63</v>
      </c>
      <c r="I1119" s="428">
        <f t="shared" si="153"/>
        <v>311858</v>
      </c>
      <c r="J1119" s="428"/>
      <c r="K1119" s="20" t="e">
        <f>'[7]Rate Design Work eff 10-14-16'!K1119</f>
        <v>#DIV/0!</v>
      </c>
      <c r="M1119" s="428" t="e">
        <f>'[7]Rate Design Work eff 10-14-16'!M1119</f>
        <v>#DIV/0!</v>
      </c>
      <c r="N1119" s="428"/>
      <c r="O1119" s="20" t="e">
        <f>'[7]Rate Design Work eff 10-14-16'!O1119</f>
        <v>#DIV/0!</v>
      </c>
      <c r="Q1119" s="428" t="e">
        <f>'[7]Rate Design Work eff 10-14-16'!Q1119</f>
        <v>#DIV/0!</v>
      </c>
      <c r="R1119" s="428"/>
      <c r="S1119" s="20" t="e">
        <f>'[7]Rate Design Work eff 10-14-16'!S1119</f>
        <v>#DIV/0!</v>
      </c>
      <c r="U1119" s="428" t="e">
        <f>'[7]Rate Design Work eff 10-14-16'!U1119</f>
        <v>#DIV/0!</v>
      </c>
      <c r="X1119" s="378"/>
      <c r="Y1119" s="378"/>
      <c r="Z1119" s="410"/>
      <c r="AA1119" s="565"/>
      <c r="AB1119" s="565"/>
      <c r="AC1119" s="380"/>
      <c r="AD1119" s="380"/>
      <c r="AE1119" s="380"/>
      <c r="AF1119" s="376"/>
      <c r="AG1119" s="376"/>
      <c r="AH1119" s="378"/>
      <c r="AI1119" s="378"/>
      <c r="AJ1119" s="382"/>
      <c r="AK1119" s="378"/>
      <c r="AL1119" s="409"/>
      <c r="AM1119" s="409"/>
      <c r="AN1119" s="409"/>
      <c r="AO1119" s="409"/>
      <c r="AP1119" s="409"/>
    </row>
    <row r="1120" spans="1:42">
      <c r="A1120" s="411" t="s">
        <v>363</v>
      </c>
      <c r="C1120" s="427">
        <f>'[7]Rate Design Work eff 10-14-16'!C1120</f>
        <v>1982.0024720791801</v>
      </c>
      <c r="D1120" s="20">
        <f>'[7]Rate Design Work eff 9-15-17'!D1120</f>
        <v>19.36</v>
      </c>
      <c r="F1120" s="428">
        <f t="shared" si="152"/>
        <v>38372</v>
      </c>
      <c r="G1120" s="20">
        <f>'[7]Rate Design Work eff 9-15-17'!G1120</f>
        <v>19.8</v>
      </c>
      <c r="I1120" s="428">
        <f t="shared" si="153"/>
        <v>39244</v>
      </c>
      <c r="J1120" s="428"/>
      <c r="K1120" s="20" t="e">
        <f>'[7]Rate Design Work eff 10-14-16'!K1120</f>
        <v>#DIV/0!</v>
      </c>
      <c r="M1120" s="428" t="e">
        <f>'[7]Rate Design Work eff 10-14-16'!M1120</f>
        <v>#DIV/0!</v>
      </c>
      <c r="N1120" s="428"/>
      <c r="O1120" s="20" t="e">
        <f>'[7]Rate Design Work eff 10-14-16'!O1120</f>
        <v>#DIV/0!</v>
      </c>
      <c r="Q1120" s="428" t="e">
        <f>'[7]Rate Design Work eff 10-14-16'!Q1120</f>
        <v>#DIV/0!</v>
      </c>
      <c r="R1120" s="428"/>
      <c r="S1120" s="20" t="e">
        <f>'[7]Rate Design Work eff 10-14-16'!S1120</f>
        <v>#DIV/0!</v>
      </c>
      <c r="U1120" s="428" t="e">
        <f>'[7]Rate Design Work eff 10-14-16'!U1120</f>
        <v>#DIV/0!</v>
      </c>
      <c r="X1120" s="378"/>
      <c r="Y1120" s="378"/>
      <c r="Z1120" s="410"/>
      <c r="AA1120" s="565"/>
      <c r="AB1120" s="565"/>
      <c r="AC1120" s="380"/>
      <c r="AD1120" s="380"/>
      <c r="AE1120" s="380"/>
      <c r="AF1120" s="376"/>
      <c r="AG1120" s="376"/>
      <c r="AH1120" s="378"/>
      <c r="AI1120" s="378"/>
      <c r="AJ1120" s="382"/>
      <c r="AK1120" s="378"/>
      <c r="AL1120" s="409"/>
      <c r="AM1120" s="409"/>
      <c r="AN1120" s="409"/>
      <c r="AO1120" s="409"/>
      <c r="AP1120" s="409"/>
    </row>
    <row r="1121" spans="1:44">
      <c r="A1121" s="411" t="s">
        <v>340</v>
      </c>
      <c r="C1121" s="427">
        <f>'[7]Rate Design Work eff 10-14-16'!C1121</f>
        <v>3479.9991629691299</v>
      </c>
      <c r="D1121" s="20">
        <f>'[7]Rate Design Work eff 9-15-17'!D1121</f>
        <v>25.56</v>
      </c>
      <c r="F1121" s="428">
        <f t="shared" si="152"/>
        <v>88949</v>
      </c>
      <c r="G1121" s="20">
        <f>'[7]Rate Design Work eff 9-15-17'!G1121</f>
        <v>26.16</v>
      </c>
      <c r="I1121" s="428">
        <f>ROUND(G1121*$C1121,0)</f>
        <v>91037</v>
      </c>
      <c r="J1121" s="428"/>
      <c r="K1121" s="20" t="e">
        <f>'[7]Rate Design Work eff 10-14-16'!K1121</f>
        <v>#DIV/0!</v>
      </c>
      <c r="M1121" s="428" t="e">
        <f>'[7]Rate Design Work eff 10-14-16'!M1121</f>
        <v>#DIV/0!</v>
      </c>
      <c r="N1121" s="428"/>
      <c r="O1121" s="20" t="e">
        <f>'[7]Rate Design Work eff 10-14-16'!O1121</f>
        <v>#DIV/0!</v>
      </c>
      <c r="Q1121" s="428" t="e">
        <f>'[7]Rate Design Work eff 10-14-16'!Q1121</f>
        <v>#DIV/0!</v>
      </c>
      <c r="R1121" s="428"/>
      <c r="S1121" s="20" t="e">
        <f>'[7]Rate Design Work eff 10-14-16'!S1121</f>
        <v>#DIV/0!</v>
      </c>
      <c r="U1121" s="428" t="e">
        <f>'[7]Rate Design Work eff 10-14-16'!U1121</f>
        <v>#DIV/0!</v>
      </c>
      <c r="X1121" s="378"/>
      <c r="Y1121" s="378"/>
      <c r="Z1121" s="410"/>
      <c r="AA1121" s="565"/>
      <c r="AB1121" s="565"/>
      <c r="AC1121" s="380"/>
      <c r="AD1121" s="380"/>
      <c r="AE1121" s="380"/>
      <c r="AF1121" s="376"/>
      <c r="AG1121" s="376"/>
      <c r="AH1121" s="378"/>
      <c r="AI1121" s="378"/>
      <c r="AJ1121" s="382"/>
      <c r="AK1121" s="378"/>
      <c r="AL1121" s="409"/>
      <c r="AM1121" s="409"/>
      <c r="AN1121" s="409"/>
      <c r="AO1121" s="409"/>
      <c r="AP1121" s="409"/>
    </row>
    <row r="1122" spans="1:44">
      <c r="A1122" s="566" t="s">
        <v>364</v>
      </c>
      <c r="C1122" s="427"/>
      <c r="D1122" s="20"/>
      <c r="F1122" s="428"/>
      <c r="G1122" s="20"/>
      <c r="I1122" s="428"/>
      <c r="J1122" s="428"/>
      <c r="K1122" s="20"/>
      <c r="M1122" s="428"/>
      <c r="N1122" s="428"/>
      <c r="O1122" s="20"/>
      <c r="Q1122" s="428"/>
      <c r="R1122" s="428"/>
      <c r="S1122" s="20"/>
      <c r="U1122" s="428"/>
      <c r="X1122" s="378"/>
      <c r="Y1122" s="378"/>
      <c r="Z1122" s="410"/>
      <c r="AA1122" s="565"/>
      <c r="AB1122" s="565"/>
      <c r="AC1122" s="380"/>
      <c r="AD1122" s="380"/>
      <c r="AE1122" s="380"/>
      <c r="AF1122" s="376"/>
      <c r="AG1122" s="376"/>
      <c r="AH1122" s="378"/>
      <c r="AI1122" s="378"/>
      <c r="AJ1122" s="382"/>
      <c r="AK1122" s="378"/>
      <c r="AL1122" s="409"/>
      <c r="AM1122" s="409"/>
      <c r="AN1122" s="409"/>
      <c r="AO1122" s="409"/>
      <c r="AP1122" s="409"/>
    </row>
    <row r="1123" spans="1:44">
      <c r="A1123" s="433" t="s">
        <v>365</v>
      </c>
      <c r="C1123" s="427">
        <f>'[7]Rate Design Work eff 10-14-16'!C1123</f>
        <v>26.521225423076601</v>
      </c>
      <c r="D1123" s="20">
        <f>'[7]Rate Design Work eff 9-15-17'!D1123</f>
        <v>9.64</v>
      </c>
      <c r="F1123" s="428">
        <f>ROUND(C1123*D1123,0)</f>
        <v>256</v>
      </c>
      <c r="G1123" s="20">
        <f>'[7]Rate Design Work eff 9-15-17'!G1123</f>
        <v>9.86</v>
      </c>
      <c r="I1123" s="428">
        <f>ROUND(G1123*$C1123,0)</f>
        <v>261</v>
      </c>
      <c r="J1123" s="428"/>
      <c r="K1123" s="20" t="e">
        <f>'[7]Rate Design Work eff 10-14-16'!K1123</f>
        <v>#DIV/0!</v>
      </c>
      <c r="M1123" s="428" t="e">
        <f>'[7]Rate Design Work eff 10-14-16'!M1123</f>
        <v>#DIV/0!</v>
      </c>
      <c r="N1123" s="428"/>
      <c r="O1123" s="20" t="e">
        <f>'[7]Rate Design Work eff 10-14-16'!O1123</f>
        <v>#DIV/0!</v>
      </c>
      <c r="Q1123" s="428" t="e">
        <f>'[7]Rate Design Work eff 10-14-16'!Q1123</f>
        <v>#DIV/0!</v>
      </c>
      <c r="R1123" s="428"/>
      <c r="S1123" s="20" t="e">
        <f>'[7]Rate Design Work eff 10-14-16'!S1123</f>
        <v>#DIV/0!</v>
      </c>
      <c r="U1123" s="428" t="e">
        <f>'[7]Rate Design Work eff 10-14-16'!U1123</f>
        <v>#DIV/0!</v>
      </c>
      <c r="X1123" s="378"/>
      <c r="Y1123" s="378"/>
      <c r="Z1123" s="410"/>
      <c r="AA1123" s="565"/>
      <c r="AB1123" s="565"/>
      <c r="AC1123" s="380"/>
      <c r="AD1123" s="380"/>
      <c r="AE1123" s="380"/>
      <c r="AF1123" s="376"/>
      <c r="AG1123" s="376"/>
      <c r="AH1123" s="378"/>
      <c r="AI1123" s="378"/>
      <c r="AJ1123" s="382"/>
      <c r="AK1123" s="378"/>
      <c r="AL1123" s="409"/>
      <c r="AM1123" s="409"/>
      <c r="AN1123" s="409"/>
      <c r="AO1123" s="409"/>
      <c r="AP1123" s="409"/>
    </row>
    <row r="1124" spans="1:44">
      <c r="A1124" s="433" t="s">
        <v>366</v>
      </c>
      <c r="C1124" s="427">
        <f>'[7]Rate Design Work eff 10-14-16'!C1124</f>
        <v>27.733736654054098</v>
      </c>
      <c r="D1124" s="20">
        <f>'[7]Rate Design Work eff 9-15-17'!D1124</f>
        <v>12.15</v>
      </c>
      <c r="F1124" s="428">
        <f>ROUND(C1124*D1124,0)</f>
        <v>337</v>
      </c>
      <c r="G1124" s="20">
        <f>'[7]Rate Design Work eff 9-15-17'!G1124</f>
        <v>12.43</v>
      </c>
      <c r="I1124" s="428">
        <f>ROUND(G1124*$C1124,0)</f>
        <v>345</v>
      </c>
      <c r="J1124" s="428"/>
      <c r="K1124" s="20" t="e">
        <f>'[7]Rate Design Work eff 10-14-16'!K1124</f>
        <v>#DIV/0!</v>
      </c>
      <c r="M1124" s="428" t="e">
        <f>'[7]Rate Design Work eff 10-14-16'!M1124</f>
        <v>#DIV/0!</v>
      </c>
      <c r="N1124" s="428"/>
      <c r="O1124" s="20" t="e">
        <f>'[7]Rate Design Work eff 10-14-16'!O1124</f>
        <v>#DIV/0!</v>
      </c>
      <c r="Q1124" s="428" t="e">
        <f>'[7]Rate Design Work eff 10-14-16'!Q1124</f>
        <v>#DIV/0!</v>
      </c>
      <c r="R1124" s="428"/>
      <c r="S1124" s="20" t="e">
        <f>'[7]Rate Design Work eff 10-14-16'!S1124</f>
        <v>#DIV/0!</v>
      </c>
      <c r="U1124" s="428" t="e">
        <f>'[7]Rate Design Work eff 10-14-16'!U1124</f>
        <v>#DIV/0!</v>
      </c>
      <c r="X1124" s="378"/>
      <c r="Y1124" s="378"/>
      <c r="Z1124" s="410"/>
      <c r="AA1124" s="565"/>
      <c r="AB1124" s="565"/>
      <c r="AC1124" s="380"/>
      <c r="AD1124" s="380"/>
      <c r="AE1124" s="380"/>
      <c r="AF1124" s="376"/>
      <c r="AG1124" s="376"/>
      <c r="AH1124" s="378"/>
      <c r="AI1124" s="378"/>
      <c r="AJ1124" s="382"/>
      <c r="AK1124" s="378"/>
      <c r="AL1124" s="409"/>
      <c r="AM1124" s="409"/>
      <c r="AN1124" s="409"/>
      <c r="AO1124" s="409"/>
      <c r="AP1124" s="409"/>
    </row>
    <row r="1125" spans="1:44">
      <c r="A1125" s="433" t="s">
        <v>367</v>
      </c>
      <c r="C1125" s="427">
        <f>'[7]Rate Design Work eff 10-14-16'!C1125</f>
        <v>55.638368302961503</v>
      </c>
      <c r="D1125" s="20">
        <f>'[7]Rate Design Work eff 9-15-17'!D1125</f>
        <v>20.2</v>
      </c>
      <c r="F1125" s="428">
        <f>ROUND(C1125*D1125,0)</f>
        <v>1124</v>
      </c>
      <c r="G1125" s="20">
        <f>'[7]Rate Design Work eff 9-15-17'!G1125</f>
        <v>20.669999999999998</v>
      </c>
      <c r="I1125" s="428">
        <f>ROUND(G1125*$C1125,0)</f>
        <v>1150</v>
      </c>
      <c r="J1125" s="428"/>
      <c r="K1125" s="20" t="e">
        <f>'[7]Rate Design Work eff 10-14-16'!K1125</f>
        <v>#DIV/0!</v>
      </c>
      <c r="M1125" s="428" t="e">
        <f>'[7]Rate Design Work eff 10-14-16'!M1125</f>
        <v>#DIV/0!</v>
      </c>
      <c r="N1125" s="428"/>
      <c r="O1125" s="20" t="e">
        <f>'[7]Rate Design Work eff 10-14-16'!O1125</f>
        <v>#DIV/0!</v>
      </c>
      <c r="Q1125" s="428" t="e">
        <f>'[7]Rate Design Work eff 10-14-16'!Q1125</f>
        <v>#DIV/0!</v>
      </c>
      <c r="R1125" s="428"/>
      <c r="S1125" s="20" t="e">
        <f>'[7]Rate Design Work eff 10-14-16'!S1125</f>
        <v>#DIV/0!</v>
      </c>
      <c r="U1125" s="428" t="e">
        <f>'[7]Rate Design Work eff 10-14-16'!U1125</f>
        <v>#DIV/0!</v>
      </c>
      <c r="X1125" s="378"/>
      <c r="Y1125" s="378"/>
      <c r="Z1125" s="410"/>
      <c r="AA1125" s="565"/>
      <c r="AB1125" s="565"/>
      <c r="AC1125" s="380"/>
      <c r="AD1125" s="380"/>
      <c r="AE1125" s="380"/>
      <c r="AF1125" s="376"/>
      <c r="AG1125" s="376"/>
      <c r="AH1125" s="378"/>
      <c r="AI1125" s="378"/>
      <c r="AJ1125" s="382"/>
      <c r="AK1125" s="378"/>
      <c r="AL1125" s="409"/>
      <c r="AM1125" s="409"/>
      <c r="AN1125" s="409"/>
      <c r="AO1125" s="409"/>
      <c r="AP1125" s="409"/>
    </row>
    <row r="1126" spans="1:44">
      <c r="A1126" s="433" t="s">
        <v>368</v>
      </c>
      <c r="C1126" s="427">
        <f>'[7]Rate Design Work eff 10-14-16'!C1126</f>
        <v>33.215584669332003</v>
      </c>
      <c r="D1126" s="20">
        <f>'[7]Rate Design Work eff 9-15-17'!D1126</f>
        <v>25.49</v>
      </c>
      <c r="F1126" s="428">
        <f>ROUND(C1126*D1126,0)</f>
        <v>847</v>
      </c>
      <c r="G1126" s="20">
        <f>'[7]Rate Design Work eff 9-15-17'!G1126</f>
        <v>26.09</v>
      </c>
      <c r="I1126" s="428">
        <f>ROUND(G1126*$C1126,0)</f>
        <v>867</v>
      </c>
      <c r="J1126" s="428"/>
      <c r="K1126" s="20" t="e">
        <f>'[7]Rate Design Work eff 10-14-16'!K1126</f>
        <v>#DIV/0!</v>
      </c>
      <c r="M1126" s="428" t="e">
        <f>'[7]Rate Design Work eff 10-14-16'!M1126</f>
        <v>#DIV/0!</v>
      </c>
      <c r="N1126" s="428"/>
      <c r="O1126" s="20" t="e">
        <f>'[7]Rate Design Work eff 10-14-16'!O1126</f>
        <v>#DIV/0!</v>
      </c>
      <c r="Q1126" s="428" t="e">
        <f>'[7]Rate Design Work eff 10-14-16'!Q1126</f>
        <v>#DIV/0!</v>
      </c>
      <c r="R1126" s="428"/>
      <c r="S1126" s="20" t="e">
        <f>'[7]Rate Design Work eff 10-14-16'!S1126</f>
        <v>#DIV/0!</v>
      </c>
      <c r="U1126" s="428" t="e">
        <f>'[7]Rate Design Work eff 10-14-16'!U1126</f>
        <v>#DIV/0!</v>
      </c>
      <c r="X1126" s="378"/>
      <c r="Y1126" s="378"/>
      <c r="Z1126" s="410"/>
      <c r="AA1126" s="565"/>
      <c r="AB1126" s="565"/>
      <c r="AC1126" s="380"/>
      <c r="AD1126" s="380"/>
      <c r="AE1126" s="380"/>
      <c r="AF1126" s="376"/>
      <c r="AG1126" s="376"/>
      <c r="AH1126" s="378"/>
      <c r="AI1126" s="378"/>
      <c r="AJ1126" s="382"/>
      <c r="AK1126" s="378"/>
      <c r="AL1126" s="409"/>
      <c r="AM1126" s="409"/>
      <c r="AN1126" s="409"/>
      <c r="AO1126" s="409"/>
      <c r="AP1126" s="409"/>
    </row>
    <row r="1127" spans="1:44">
      <c r="A1127" s="411" t="s">
        <v>369</v>
      </c>
      <c r="C1127" s="427"/>
      <c r="D1127" s="20"/>
      <c r="F1127" s="428"/>
      <c r="G1127" s="20"/>
      <c r="I1127" s="428"/>
      <c r="J1127" s="428"/>
      <c r="K1127" s="20"/>
      <c r="M1127" s="428"/>
      <c r="N1127" s="428"/>
      <c r="O1127" s="20"/>
      <c r="Q1127" s="428"/>
      <c r="R1127" s="428"/>
      <c r="S1127" s="20"/>
      <c r="U1127" s="428"/>
      <c r="X1127" s="378"/>
      <c r="Y1127" s="378"/>
      <c r="Z1127" s="410"/>
      <c r="AA1127" s="565"/>
      <c r="AB1127" s="565"/>
      <c r="AC1127" s="380"/>
      <c r="AD1127" s="380"/>
      <c r="AE1127" s="380"/>
      <c r="AF1127" s="376"/>
      <c r="AG1127" s="376"/>
      <c r="AH1127" s="378"/>
      <c r="AI1127" s="378"/>
      <c r="AJ1127" s="382"/>
      <c r="AK1127" s="378"/>
      <c r="AL1127" s="409"/>
      <c r="AM1127" s="409"/>
      <c r="AN1127" s="409"/>
      <c r="AO1127" s="409"/>
      <c r="AP1127" s="409"/>
    </row>
    <row r="1128" spans="1:44">
      <c r="A1128" s="411" t="s">
        <v>370</v>
      </c>
      <c r="C1128" s="427">
        <f>'[7]Rate Design Work eff 10-14-16'!C1128</f>
        <v>0</v>
      </c>
      <c r="D1128" s="20">
        <f>'[7]Rate Design Work eff 9-15-17'!D1128</f>
        <v>31.87</v>
      </c>
      <c r="F1128" s="428">
        <f t="shared" ref="F1128:F1134" si="154">ROUND(C1128*D1128,0)</f>
        <v>0</v>
      </c>
      <c r="G1128" s="20">
        <f>'[7]Rate Design Work eff 9-15-17'!G1128</f>
        <v>32.630000000000003</v>
      </c>
      <c r="I1128" s="428">
        <f>ROUND(G1128*$C1128,0)</f>
        <v>0</v>
      </c>
      <c r="J1128" s="428"/>
      <c r="K1128" s="20" t="e">
        <f>'[7]Rate Design Work eff 10-14-16'!K1128</f>
        <v>#DIV/0!</v>
      </c>
      <c r="M1128" s="428" t="e">
        <f>'[7]Rate Design Work eff 10-14-16'!M1128</f>
        <v>#DIV/0!</v>
      </c>
      <c r="N1128" s="428"/>
      <c r="O1128" s="20" t="e">
        <f>'[7]Rate Design Work eff 10-14-16'!O1128</f>
        <v>#DIV/0!</v>
      </c>
      <c r="Q1128" s="428" t="e">
        <f>'[7]Rate Design Work eff 10-14-16'!Q1128</f>
        <v>#DIV/0!</v>
      </c>
      <c r="R1128" s="428"/>
      <c r="S1128" s="20" t="e">
        <f>'[7]Rate Design Work eff 10-14-16'!S1128</f>
        <v>#DIV/0!</v>
      </c>
      <c r="U1128" s="428" t="e">
        <f>'[7]Rate Design Work eff 10-14-16'!U1128</f>
        <v>#DIV/0!</v>
      </c>
      <c r="X1128" s="378"/>
      <c r="Y1128" s="378"/>
      <c r="Z1128" s="410"/>
      <c r="AA1128" s="565"/>
      <c r="AB1128" s="565"/>
      <c r="AC1128" s="380"/>
      <c r="AD1128" s="380"/>
      <c r="AE1128" s="380"/>
      <c r="AF1128" s="376"/>
      <c r="AG1128" s="376"/>
      <c r="AH1128" s="378"/>
      <c r="AI1128" s="378"/>
      <c r="AJ1128" s="382"/>
      <c r="AK1128" s="378"/>
      <c r="AL1128" s="409"/>
      <c r="AM1128" s="409"/>
      <c r="AN1128" s="409"/>
      <c r="AO1128" s="409"/>
      <c r="AP1128" s="409"/>
    </row>
    <row r="1129" spans="1:44">
      <c r="A1129" s="411" t="s">
        <v>371</v>
      </c>
      <c r="C1129" s="427">
        <f>'[7]Rate Design Work eff 10-14-16'!C1129</f>
        <v>0</v>
      </c>
      <c r="D1129" s="20">
        <f>'[7]Rate Design Work eff 9-15-17'!D1129</f>
        <v>26.58</v>
      </c>
      <c r="F1129" s="428">
        <f t="shared" si="154"/>
        <v>0</v>
      </c>
      <c r="G1129" s="20">
        <f>'[7]Rate Design Work eff 9-15-17'!G1129</f>
        <v>27.22</v>
      </c>
      <c r="I1129" s="428">
        <f t="shared" si="153"/>
        <v>0</v>
      </c>
      <c r="J1129" s="428"/>
      <c r="K1129" s="20" t="e">
        <f>'[7]Rate Design Work eff 10-14-16'!K1129</f>
        <v>#DIV/0!</v>
      </c>
      <c r="M1129" s="428" t="e">
        <f>'[7]Rate Design Work eff 10-14-16'!M1129</f>
        <v>#DIV/0!</v>
      </c>
      <c r="N1129" s="428"/>
      <c r="O1129" s="20" t="e">
        <f>'[7]Rate Design Work eff 10-14-16'!O1129</f>
        <v>#DIV/0!</v>
      </c>
      <c r="Q1129" s="428" t="e">
        <f>'[7]Rate Design Work eff 10-14-16'!Q1129</f>
        <v>#DIV/0!</v>
      </c>
      <c r="R1129" s="428"/>
      <c r="S1129" s="20" t="e">
        <f>'[7]Rate Design Work eff 10-14-16'!S1129</f>
        <v>#DIV/0!</v>
      </c>
      <c r="U1129" s="428" t="e">
        <f>'[7]Rate Design Work eff 10-14-16'!U1129</f>
        <v>#DIV/0!</v>
      </c>
      <c r="X1129" s="378"/>
      <c r="Y1129" s="378"/>
      <c r="Z1129" s="410"/>
      <c r="AA1129" s="565"/>
      <c r="AB1129" s="565"/>
      <c r="AC1129" s="380"/>
      <c r="AD1129" s="380"/>
      <c r="AE1129" s="380"/>
      <c r="AF1129" s="376"/>
      <c r="AG1129" s="376"/>
      <c r="AH1129" s="378"/>
      <c r="AI1129" s="378"/>
      <c r="AJ1129" s="382"/>
      <c r="AK1129" s="378"/>
      <c r="AL1129" s="409"/>
      <c r="AM1129" s="409"/>
      <c r="AN1129" s="409"/>
      <c r="AO1129" s="409"/>
      <c r="AP1129" s="409"/>
    </row>
    <row r="1130" spans="1:44">
      <c r="A1130" s="411" t="s">
        <v>372</v>
      </c>
      <c r="C1130" s="427">
        <f>'[7]Rate Design Work eff 10-14-16'!C1130</f>
        <v>0</v>
      </c>
      <c r="D1130" s="20">
        <f>'[7]Rate Design Work eff 9-15-17'!D1130</f>
        <v>24.5</v>
      </c>
      <c r="F1130" s="428">
        <f t="shared" si="154"/>
        <v>0</v>
      </c>
      <c r="G1130" s="20">
        <f>'[7]Rate Design Work eff 9-15-17'!G1130</f>
        <v>25.09</v>
      </c>
      <c r="I1130" s="428">
        <f>ROUND(G1130*$C1130,0)</f>
        <v>0</v>
      </c>
      <c r="J1130" s="428"/>
      <c r="K1130" s="20" t="e">
        <f>'[7]Rate Design Work eff 10-14-16'!K1130</f>
        <v>#DIV/0!</v>
      </c>
      <c r="M1130" s="428" t="e">
        <f>'[7]Rate Design Work eff 10-14-16'!M1130</f>
        <v>#DIV/0!</v>
      </c>
      <c r="N1130" s="428"/>
      <c r="O1130" s="20" t="e">
        <f>'[7]Rate Design Work eff 10-14-16'!O1130</f>
        <v>#DIV/0!</v>
      </c>
      <c r="Q1130" s="428" t="e">
        <f>'[7]Rate Design Work eff 10-14-16'!Q1130</f>
        <v>#DIV/0!</v>
      </c>
      <c r="R1130" s="428"/>
      <c r="S1130" s="20" t="e">
        <f>'[7]Rate Design Work eff 10-14-16'!S1130</f>
        <v>#DIV/0!</v>
      </c>
      <c r="U1130" s="428" t="e">
        <f>'[7]Rate Design Work eff 10-14-16'!U1130</f>
        <v>#DIV/0!</v>
      </c>
      <c r="X1130" s="378"/>
      <c r="Y1130" s="378"/>
      <c r="Z1130" s="410"/>
      <c r="AA1130" s="565"/>
      <c r="AB1130" s="565"/>
      <c r="AC1130" s="380"/>
      <c r="AD1130" s="380"/>
      <c r="AE1130" s="380"/>
      <c r="AF1130" s="376"/>
      <c r="AG1130" s="376"/>
      <c r="AH1130" s="378"/>
      <c r="AI1130" s="378"/>
      <c r="AJ1130" s="382"/>
      <c r="AK1130" s="378"/>
      <c r="AL1130" s="409"/>
      <c r="AM1130" s="409"/>
      <c r="AN1130" s="409"/>
      <c r="AO1130" s="409"/>
      <c r="AP1130" s="409"/>
    </row>
    <row r="1131" spans="1:44">
      <c r="A1131" s="411" t="s">
        <v>373</v>
      </c>
      <c r="C1131" s="427">
        <f>'[7]Rate Design Work eff 10-14-16'!C1131</f>
        <v>0</v>
      </c>
      <c r="D1131" s="20">
        <f>'[7]Rate Design Work eff 9-15-17'!D1131</f>
        <v>35.81</v>
      </c>
      <c r="F1131" s="428">
        <f t="shared" si="154"/>
        <v>0</v>
      </c>
      <c r="G1131" s="20">
        <f>'[7]Rate Design Work eff 9-15-17'!G1131</f>
        <v>36.67</v>
      </c>
      <c r="I1131" s="428">
        <f t="shared" si="153"/>
        <v>0</v>
      </c>
      <c r="J1131" s="428"/>
      <c r="K1131" s="20" t="e">
        <f>'[7]Rate Design Work eff 10-14-16'!K1131</f>
        <v>#DIV/0!</v>
      </c>
      <c r="M1131" s="428" t="e">
        <f>'[7]Rate Design Work eff 10-14-16'!M1131</f>
        <v>#DIV/0!</v>
      </c>
      <c r="N1131" s="428"/>
      <c r="O1131" s="20" t="e">
        <f>'[7]Rate Design Work eff 10-14-16'!O1131</f>
        <v>#DIV/0!</v>
      </c>
      <c r="Q1131" s="428" t="e">
        <f>'[7]Rate Design Work eff 10-14-16'!Q1131</f>
        <v>#DIV/0!</v>
      </c>
      <c r="R1131" s="428"/>
      <c r="S1131" s="20" t="e">
        <f>'[7]Rate Design Work eff 10-14-16'!S1131</f>
        <v>#DIV/0!</v>
      </c>
      <c r="U1131" s="428" t="e">
        <f>'[7]Rate Design Work eff 10-14-16'!U1131</f>
        <v>#DIV/0!</v>
      </c>
      <c r="X1131" s="378"/>
      <c r="Y1131" s="378"/>
      <c r="Z1131" s="410"/>
      <c r="AA1131" s="565"/>
      <c r="AB1131" s="565"/>
      <c r="AC1131" s="380"/>
      <c r="AD1131" s="380"/>
      <c r="AE1131" s="380"/>
      <c r="AF1131" s="376"/>
      <c r="AG1131" s="376"/>
      <c r="AH1131" s="378"/>
      <c r="AI1131" s="378"/>
      <c r="AJ1131" s="382"/>
      <c r="AK1131" s="378"/>
      <c r="AL1131" s="409"/>
      <c r="AM1131" s="409"/>
      <c r="AN1131" s="409"/>
      <c r="AO1131" s="409"/>
      <c r="AP1131" s="409"/>
    </row>
    <row r="1132" spans="1:44">
      <c r="A1132" s="411" t="s">
        <v>374</v>
      </c>
      <c r="C1132" s="427">
        <f>'[7]Rate Design Work eff 10-14-16'!C1132</f>
        <v>0</v>
      </c>
      <c r="D1132" s="20">
        <f>'[7]Rate Design Work eff 9-15-17'!D1132</f>
        <v>28.83</v>
      </c>
      <c r="F1132" s="428">
        <f t="shared" si="154"/>
        <v>0</v>
      </c>
      <c r="G1132" s="20">
        <f>'[7]Rate Design Work eff 9-15-17'!G1132</f>
        <v>29.52</v>
      </c>
      <c r="I1132" s="428">
        <f>ROUND(G1132*$C1132,0)</f>
        <v>0</v>
      </c>
      <c r="J1132" s="428"/>
      <c r="K1132" s="20" t="e">
        <f>'[7]Rate Design Work eff 10-14-16'!K1132</f>
        <v>#DIV/0!</v>
      </c>
      <c r="M1132" s="428" t="e">
        <f>'[7]Rate Design Work eff 10-14-16'!M1132</f>
        <v>#DIV/0!</v>
      </c>
      <c r="N1132" s="428"/>
      <c r="O1132" s="20" t="e">
        <f>'[7]Rate Design Work eff 10-14-16'!O1132</f>
        <v>#DIV/0!</v>
      </c>
      <c r="Q1132" s="428" t="e">
        <f>'[7]Rate Design Work eff 10-14-16'!Q1132</f>
        <v>#DIV/0!</v>
      </c>
      <c r="R1132" s="428"/>
      <c r="S1132" s="20" t="e">
        <f>'[7]Rate Design Work eff 10-14-16'!S1132</f>
        <v>#DIV/0!</v>
      </c>
      <c r="U1132" s="428" t="e">
        <f>'[7]Rate Design Work eff 10-14-16'!U1132</f>
        <v>#DIV/0!</v>
      </c>
      <c r="X1132" s="378"/>
      <c r="Y1132" s="378"/>
      <c r="Z1132" s="410"/>
      <c r="AA1132" s="565"/>
      <c r="AB1132" s="565"/>
      <c r="AC1132" s="380"/>
      <c r="AD1132" s="380"/>
      <c r="AE1132" s="380"/>
      <c r="AF1132" s="376"/>
      <c r="AG1132" s="376"/>
      <c r="AH1132" s="378"/>
      <c r="AI1132" s="378"/>
      <c r="AJ1132" s="382"/>
      <c r="AK1132" s="378"/>
      <c r="AL1132" s="409"/>
      <c r="AM1132" s="409"/>
      <c r="AN1132" s="409"/>
      <c r="AO1132" s="409"/>
      <c r="AP1132" s="409"/>
    </row>
    <row r="1133" spans="1:44">
      <c r="A1133" s="411" t="s">
        <v>375</v>
      </c>
      <c r="C1133" s="427">
        <f>'[7]Rate Design Work eff 10-14-16'!C1133</f>
        <v>0</v>
      </c>
      <c r="D1133" s="20">
        <f>'[7]Rate Design Work eff 9-15-17'!D1133</f>
        <v>28.33</v>
      </c>
      <c r="F1133" s="428">
        <f t="shared" si="154"/>
        <v>0</v>
      </c>
      <c r="G1133" s="20">
        <f>'[7]Rate Design Work eff 9-15-17'!G1133</f>
        <v>29.01</v>
      </c>
      <c r="I1133" s="428">
        <f>ROUND(G1133*$C1133,0)</f>
        <v>0</v>
      </c>
      <c r="J1133" s="428"/>
      <c r="K1133" s="20" t="e">
        <f>'[7]Rate Design Work eff 10-14-16'!K1133</f>
        <v>#DIV/0!</v>
      </c>
      <c r="M1133" s="428" t="e">
        <f>'[7]Rate Design Work eff 10-14-16'!M1133</f>
        <v>#DIV/0!</v>
      </c>
      <c r="N1133" s="428"/>
      <c r="O1133" s="20" t="e">
        <f>'[7]Rate Design Work eff 10-14-16'!O1133</f>
        <v>#DIV/0!</v>
      </c>
      <c r="Q1133" s="428" t="e">
        <f>'[7]Rate Design Work eff 10-14-16'!Q1133</f>
        <v>#DIV/0!</v>
      </c>
      <c r="R1133" s="428"/>
      <c r="S1133" s="20" t="e">
        <f>'[7]Rate Design Work eff 10-14-16'!S1133</f>
        <v>#DIV/0!</v>
      </c>
      <c r="U1133" s="428" t="e">
        <f>'[7]Rate Design Work eff 10-14-16'!U1133</f>
        <v>#DIV/0!</v>
      </c>
      <c r="X1133" s="378"/>
      <c r="Y1133" s="378"/>
      <c r="Z1133" s="410"/>
      <c r="AA1133" s="565"/>
      <c r="AB1133" s="565"/>
      <c r="AC1133" s="380"/>
      <c r="AD1133" s="380"/>
      <c r="AE1133" s="380"/>
      <c r="AF1133" s="376"/>
      <c r="AG1133" s="376"/>
      <c r="AH1133" s="378"/>
      <c r="AI1133" s="378"/>
      <c r="AJ1133" s="382"/>
      <c r="AK1133" s="378"/>
      <c r="AL1133" s="409"/>
      <c r="AM1133" s="409"/>
      <c r="AN1133" s="409"/>
      <c r="AO1133" s="409"/>
      <c r="AP1133" s="409"/>
    </row>
    <row r="1134" spans="1:44">
      <c r="A1134" s="411" t="s">
        <v>376</v>
      </c>
      <c r="C1134" s="427">
        <f>'[7]Rate Design Work eff 10-14-16'!C1134</f>
        <v>0</v>
      </c>
      <c r="D1134" s="20">
        <f>'[7]Rate Design Work eff 9-15-17'!D1134</f>
        <v>30.85</v>
      </c>
      <c r="F1134" s="428">
        <f t="shared" si="154"/>
        <v>0</v>
      </c>
      <c r="G1134" s="20">
        <f>'[7]Rate Design Work eff 9-15-17'!G1134</f>
        <v>31.59</v>
      </c>
      <c r="I1134" s="428">
        <f>ROUND(G1134*$C1134,0)</f>
        <v>0</v>
      </c>
      <c r="J1134" s="428"/>
      <c r="K1134" s="20" t="e">
        <f>'[7]Rate Design Work eff 10-14-16'!K1134</f>
        <v>#DIV/0!</v>
      </c>
      <c r="M1134" s="428" t="e">
        <f>'[7]Rate Design Work eff 10-14-16'!M1134</f>
        <v>#DIV/0!</v>
      </c>
      <c r="N1134" s="428"/>
      <c r="O1134" s="20" t="e">
        <f>'[7]Rate Design Work eff 10-14-16'!O1134</f>
        <v>#DIV/0!</v>
      </c>
      <c r="Q1134" s="428" t="e">
        <f>'[7]Rate Design Work eff 10-14-16'!Q1134</f>
        <v>#DIV/0!</v>
      </c>
      <c r="R1134" s="428"/>
      <c r="S1134" s="20" t="e">
        <f>'[7]Rate Design Work eff 10-14-16'!S1134</f>
        <v>#DIV/0!</v>
      </c>
      <c r="U1134" s="428" t="e">
        <f>'[7]Rate Design Work eff 10-14-16'!U1134</f>
        <v>#DIV/0!</v>
      </c>
      <c r="X1134" s="378"/>
      <c r="Y1134" s="378"/>
      <c r="Z1134" s="410"/>
      <c r="AA1134" s="565"/>
      <c r="AB1134" s="565"/>
      <c r="AC1134" s="380"/>
      <c r="AD1134" s="380"/>
      <c r="AE1134" s="380"/>
      <c r="AF1134" s="376"/>
      <c r="AG1134" s="376"/>
      <c r="AH1134" s="378"/>
      <c r="AI1134" s="378"/>
      <c r="AJ1134" s="382"/>
      <c r="AK1134" s="378"/>
      <c r="AL1134" s="409"/>
      <c r="AM1134" s="409"/>
      <c r="AN1134" s="409"/>
      <c r="AO1134" s="409"/>
      <c r="AP1134" s="409"/>
    </row>
    <row r="1135" spans="1:44">
      <c r="A1135" s="411" t="s">
        <v>17</v>
      </c>
      <c r="C1135" s="427">
        <f>'[7]Rate Design Work eff 10-14-16'!C1135</f>
        <v>2124</v>
      </c>
      <c r="D1135" s="20"/>
      <c r="F1135" s="428"/>
      <c r="G1135" s="20"/>
      <c r="I1135" s="428"/>
      <c r="J1135" s="428"/>
      <c r="K1135" s="20"/>
      <c r="M1135" s="428"/>
      <c r="N1135" s="428"/>
      <c r="O1135" s="20"/>
      <c r="Q1135" s="428"/>
      <c r="R1135" s="428"/>
      <c r="S1135" s="20"/>
      <c r="U1135" s="428"/>
      <c r="X1135" s="378"/>
      <c r="Y1135" s="378"/>
      <c r="Z1135" s="410"/>
      <c r="AA1135" s="565"/>
      <c r="AB1135" s="565"/>
      <c r="AC1135" s="380"/>
      <c r="AD1135" s="380"/>
      <c r="AE1135" s="380"/>
      <c r="AF1135" s="376"/>
      <c r="AG1135" s="376"/>
      <c r="AH1135" s="378"/>
      <c r="AI1135" s="378"/>
      <c r="AJ1135" s="378"/>
      <c r="AK1135" s="378"/>
      <c r="AL1135" s="409"/>
      <c r="AM1135" s="409"/>
      <c r="AN1135" s="409"/>
      <c r="AO1135" s="409"/>
      <c r="AP1135" s="409"/>
    </row>
    <row r="1136" spans="1:44" s="26" customFormat="1">
      <c r="A1136" s="25" t="s">
        <v>377</v>
      </c>
      <c r="C1136" s="27">
        <f>C1137</f>
        <v>3883379.6674147383</v>
      </c>
      <c r="D1136" s="24">
        <f>'[7]Rate Design Work eff 9-15-17'!D1136</f>
        <v>0</v>
      </c>
      <c r="E1136" s="28"/>
      <c r="F1136" s="29"/>
      <c r="G1136" s="30">
        <f>'[7]Rate Design Work eff 9-15-17'!G1136</f>
        <v>0</v>
      </c>
      <c r="H1136" s="153" t="s">
        <v>15</v>
      </c>
      <c r="I1136" s="153">
        <f>ROUND(G1136*$C1136/100,0)</f>
        <v>0</v>
      </c>
      <c r="J1136" s="153"/>
      <c r="K1136" s="30" t="str">
        <f>'[7]Rate Design Work eff 10-14-16'!K1136</f>
        <v xml:space="preserve"> </v>
      </c>
      <c r="L1136" s="31" t="s">
        <v>14</v>
      </c>
      <c r="M1136" s="428">
        <f>'[7]Rate Design Work eff 10-14-16'!M1136</f>
        <v>0</v>
      </c>
      <c r="N1136" s="29"/>
      <c r="O1136" s="30" t="str">
        <f>'[7]Rate Design Work eff 10-14-16'!O1136</f>
        <v xml:space="preserve"> </v>
      </c>
      <c r="P1136" s="31" t="s">
        <v>14</v>
      </c>
      <c r="Q1136" s="428">
        <f>'[7]Rate Design Work eff 10-14-16'!Q1136</f>
        <v>0</v>
      </c>
      <c r="R1136" s="29"/>
      <c r="S1136" s="30">
        <f>'[7]Rate Design Work eff 10-14-16'!S1136</f>
        <v>0</v>
      </c>
      <c r="T1136" s="31" t="s">
        <v>15</v>
      </c>
      <c r="U1136" s="428">
        <f>'[7]Rate Design Work eff 10-14-16'!U1136</f>
        <v>0</v>
      </c>
      <c r="V1136" s="32">
        <f>'[7]NPC Spread'!J51</f>
        <v>89506.790674119737</v>
      </c>
      <c r="W1136" s="22" t="s">
        <v>16</v>
      </c>
      <c r="Z1136" s="33"/>
      <c r="AA1136" s="33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R1136" s="32"/>
    </row>
    <row r="1137" spans="1:44">
      <c r="A1137" s="411" t="s">
        <v>44</v>
      </c>
      <c r="C1137" s="427">
        <v>3883379.6674147383</v>
      </c>
      <c r="D1137" s="24"/>
      <c r="E1137" s="409"/>
      <c r="F1137" s="436">
        <f>SUM(F1112:F1134)</f>
        <v>770147</v>
      </c>
      <c r="G1137" s="24"/>
      <c r="H1137" s="409"/>
      <c r="I1137" s="436">
        <f>SUM(I1112:I1136)</f>
        <v>788386</v>
      </c>
      <c r="J1137" s="436"/>
      <c r="K1137" s="24"/>
      <c r="L1137" s="409"/>
      <c r="M1137" s="436" t="e">
        <f>SUM(M1112:M1136)</f>
        <v>#DIV/0!</v>
      </c>
      <c r="N1137" s="436"/>
      <c r="O1137" s="24"/>
      <c r="P1137" s="409"/>
      <c r="Q1137" s="436" t="e">
        <f>SUM(Q1112:Q1136)</f>
        <v>#DIV/0!</v>
      </c>
      <c r="R1137" s="436"/>
      <c r="S1137" s="24"/>
      <c r="T1137" s="409"/>
      <c r="U1137" s="436" t="e">
        <f>SUM(U1112:U1136)</f>
        <v>#DIV/0!</v>
      </c>
      <c r="X1137" s="378"/>
      <c r="Y1137" s="378"/>
      <c r="Z1137" s="567"/>
      <c r="AA1137" s="409"/>
      <c r="AB1137" s="409"/>
      <c r="AC1137" s="48"/>
      <c r="AD1137" s="48"/>
      <c r="AE1137" s="48"/>
      <c r="AF1137" s="376"/>
      <c r="AG1137" s="376"/>
      <c r="AH1137" s="383"/>
      <c r="AI1137" s="376"/>
      <c r="AJ1137" s="376"/>
      <c r="AK1137" s="376"/>
      <c r="AL1137" s="409"/>
      <c r="AM1137" s="409"/>
      <c r="AN1137" s="409"/>
      <c r="AO1137" s="409"/>
      <c r="AP1137" s="409"/>
    </row>
    <row r="1138" spans="1:44">
      <c r="A1138" s="411" t="s">
        <v>18</v>
      </c>
      <c r="C1138" s="427">
        <f>'[7]Table 2'!H124</f>
        <v>49178.118055078899</v>
      </c>
      <c r="D1138" s="24"/>
      <c r="E1138" s="409"/>
      <c r="F1138" s="436">
        <f>'[7]Table 3'!E124</f>
        <v>11953.205380162623</v>
      </c>
      <c r="G1138" s="24"/>
      <c r="H1138" s="409"/>
      <c r="I1138" s="436">
        <f>F1138</f>
        <v>11953.205380162623</v>
      </c>
      <c r="J1138" s="436"/>
      <c r="K1138" s="24"/>
      <c r="L1138" s="409"/>
      <c r="M1138" s="436" t="e">
        <f>$I$1138*V1143/($V$1143+$W$1143+$X$1143)</f>
        <v>#DIV/0!</v>
      </c>
      <c r="N1138" s="438"/>
      <c r="O1138" s="439"/>
      <c r="P1138" s="439"/>
      <c r="Q1138" s="436" t="e">
        <f>$I$1138*W1143/($V$1143+$W$1143+$X$1143)</f>
        <v>#DIV/0!</v>
      </c>
      <c r="R1138" s="438"/>
      <c r="S1138" s="439"/>
      <c r="T1138" s="439"/>
      <c r="U1138" s="436" t="e">
        <f>$I$1138*X1143/($V$1143+$W$1143+$X$1143)</f>
        <v>#DIV/0!</v>
      </c>
      <c r="V1138" s="173"/>
      <c r="X1138" s="48"/>
      <c r="Y1138" s="48"/>
      <c r="Z1138" s="565"/>
      <c r="AA1138" s="409"/>
      <c r="AB1138" s="409"/>
      <c r="AC1138" s="409"/>
      <c r="AD1138" s="409"/>
      <c r="AE1138" s="409"/>
      <c r="AF1138" s="378"/>
      <c r="AG1138" s="376"/>
      <c r="AH1138" s="409"/>
      <c r="AI1138" s="409"/>
      <c r="AJ1138" s="409"/>
      <c r="AK1138" s="409"/>
      <c r="AL1138" s="409"/>
      <c r="AM1138" s="409"/>
      <c r="AN1138" s="409"/>
      <c r="AO1138" s="409"/>
      <c r="AP1138" s="409"/>
    </row>
    <row r="1139" spans="1:44" ht="16.5" thickBot="1">
      <c r="A1139" s="411" t="s">
        <v>19</v>
      </c>
      <c r="C1139" s="441">
        <f>C1137+C1138</f>
        <v>3932557.785469817</v>
      </c>
      <c r="D1139" s="442"/>
      <c r="E1139" s="442"/>
      <c r="F1139" s="443">
        <f>F1137+F1138</f>
        <v>782100.20538016257</v>
      </c>
      <c r="G1139" s="442"/>
      <c r="H1139" s="442"/>
      <c r="I1139" s="443">
        <f>I1137+I1138</f>
        <v>800339.20538016257</v>
      </c>
      <c r="J1139" s="442"/>
      <c r="K1139" s="442"/>
      <c r="L1139" s="443"/>
      <c r="M1139" s="443" t="e">
        <f>M1137+M1138</f>
        <v>#DIV/0!</v>
      </c>
      <c r="N1139" s="442"/>
      <c r="O1139" s="442"/>
      <c r="P1139" s="443"/>
      <c r="Q1139" s="443" t="e">
        <f>Q1137+Q1138</f>
        <v>#DIV/0!</v>
      </c>
      <c r="R1139" s="442"/>
      <c r="S1139" s="442"/>
      <c r="T1139" s="443"/>
      <c r="U1139" s="443" t="e">
        <f>U1137+U1138</f>
        <v>#DIV/0!</v>
      </c>
      <c r="V1139" s="568" t="s">
        <v>78</v>
      </c>
      <c r="W1139" s="473">
        <f>'[7]Rate Spread targets'!X38*1000</f>
        <v>800356.82676552574</v>
      </c>
      <c r="X1139" s="134">
        <f>(I1139-F1139)/F1139</f>
        <v>2.332054112060283E-2</v>
      </c>
      <c r="Y1139" s="40"/>
      <c r="AF1139" s="376"/>
      <c r="AG1139" s="376"/>
      <c r="AH1139" s="409"/>
      <c r="AI1139" s="409"/>
      <c r="AJ1139" s="409"/>
      <c r="AK1139" s="409"/>
      <c r="AL1139" s="409"/>
      <c r="AM1139" s="409"/>
      <c r="AN1139" s="409"/>
      <c r="AO1139" s="409"/>
      <c r="AP1139" s="409"/>
    </row>
    <row r="1140" spans="1:44" ht="16.5" thickTop="1">
      <c r="A1140" s="569" t="s">
        <v>344</v>
      </c>
      <c r="C1140" s="447"/>
      <c r="D1140" s="438"/>
      <c r="E1140" s="438"/>
      <c r="F1140" s="438"/>
      <c r="G1140" s="438"/>
      <c r="H1140" s="438"/>
      <c r="I1140" s="438"/>
      <c r="J1140" s="438"/>
      <c r="K1140" s="438"/>
      <c r="L1140" s="438"/>
      <c r="M1140" s="438"/>
      <c r="N1140" s="438"/>
      <c r="O1140" s="438"/>
      <c r="P1140" s="438"/>
      <c r="Q1140" s="438"/>
      <c r="R1140" s="438"/>
      <c r="S1140" s="438"/>
      <c r="T1140" s="438"/>
      <c r="U1140" s="438"/>
      <c r="V1140" s="570"/>
      <c r="W1140" s="571"/>
      <c r="X1140" s="572"/>
      <c r="Y1140" s="40"/>
      <c r="AF1140" s="376"/>
      <c r="AG1140" s="376"/>
      <c r="AH1140" s="409"/>
      <c r="AI1140" s="409"/>
      <c r="AJ1140" s="409"/>
      <c r="AK1140" s="409"/>
      <c r="AL1140" s="409"/>
      <c r="AM1140" s="409"/>
      <c r="AN1140" s="409"/>
      <c r="AO1140" s="409"/>
      <c r="AP1140" s="409"/>
    </row>
    <row r="1141" spans="1:44">
      <c r="C1141" s="447"/>
      <c r="D1141" s="438"/>
      <c r="E1141" s="438"/>
      <c r="F1141" s="438"/>
      <c r="G1141" s="438"/>
      <c r="H1141" s="438"/>
      <c r="I1141" s="438"/>
      <c r="J1141" s="438"/>
      <c r="K1141" s="438"/>
      <c r="L1141" s="438"/>
      <c r="M1141" s="438"/>
      <c r="N1141" s="438"/>
      <c r="O1141" s="438"/>
      <c r="P1141" s="438"/>
      <c r="Q1141" s="438"/>
      <c r="R1141" s="438"/>
      <c r="S1141" s="438"/>
      <c r="T1141" s="438"/>
      <c r="U1141" s="438" t="s">
        <v>14</v>
      </c>
      <c r="V1141" s="573" t="s">
        <v>21</v>
      </c>
      <c r="W1141" s="200">
        <f>W1139-I1139</f>
        <v>17.621385363163427</v>
      </c>
      <c r="X1141" s="574">
        <v>-0.13519999999999999</v>
      </c>
      <c r="Y1141" s="40"/>
      <c r="AF1141" s="376"/>
      <c r="AG1141" s="376"/>
      <c r="AH1141" s="409"/>
      <c r="AI1141" s="409"/>
      <c r="AJ1141" s="409"/>
      <c r="AK1141" s="409"/>
      <c r="AL1141" s="409"/>
      <c r="AM1141" s="409"/>
      <c r="AN1141" s="409"/>
      <c r="AO1141" s="409"/>
      <c r="AP1141" s="409"/>
    </row>
    <row r="1142" spans="1:44">
      <c r="C1142" s="447"/>
      <c r="D1142" s="438"/>
      <c r="E1142" s="438"/>
      <c r="F1142" s="438"/>
      <c r="G1142" s="438"/>
      <c r="H1142" s="438"/>
      <c r="I1142" s="438"/>
      <c r="J1142" s="438"/>
      <c r="K1142" s="438"/>
      <c r="L1142" s="438"/>
      <c r="M1142" s="438"/>
      <c r="N1142" s="438"/>
      <c r="O1142" s="438"/>
      <c r="P1142" s="438"/>
      <c r="Q1142" s="438"/>
      <c r="R1142" s="438"/>
      <c r="S1142" s="438"/>
      <c r="T1142" s="438"/>
      <c r="U1142" s="438" t="s">
        <v>14</v>
      </c>
      <c r="V1142" s="456"/>
      <c r="W1142" s="456"/>
      <c r="X1142" s="456"/>
      <c r="Y1142" s="40"/>
      <c r="AF1142" s="376"/>
      <c r="AG1142" s="376"/>
      <c r="AH1142" s="409"/>
      <c r="AI1142" s="409"/>
      <c r="AJ1142" s="409"/>
      <c r="AK1142" s="409"/>
      <c r="AL1142" s="409"/>
      <c r="AM1142" s="409"/>
      <c r="AN1142" s="409"/>
      <c r="AO1142" s="409"/>
      <c r="AP1142" s="409"/>
    </row>
    <row r="1143" spans="1:44">
      <c r="C1143" s="447"/>
      <c r="D1143" s="438"/>
      <c r="E1143" s="438"/>
      <c r="F1143" s="438"/>
      <c r="G1143" s="438"/>
      <c r="H1143" s="438"/>
      <c r="I1143" s="438"/>
      <c r="J1143" s="438"/>
      <c r="K1143" s="438"/>
      <c r="L1143" s="438"/>
      <c r="M1143" s="438"/>
      <c r="N1143" s="438"/>
      <c r="O1143" s="438"/>
      <c r="P1143" s="438"/>
      <c r="Q1143" s="438"/>
      <c r="R1143" s="438"/>
      <c r="S1143" s="438"/>
      <c r="T1143" s="438"/>
      <c r="U1143" s="438"/>
      <c r="V1143" s="449"/>
      <c r="W1143" s="449"/>
      <c r="X1143" s="449"/>
      <c r="Y1143" s="40"/>
      <c r="AF1143" s="376"/>
      <c r="AG1143" s="376"/>
      <c r="AH1143" s="409"/>
      <c r="AI1143" s="409"/>
      <c r="AJ1143" s="409"/>
      <c r="AK1143" s="409"/>
      <c r="AL1143" s="409"/>
      <c r="AM1143" s="409"/>
      <c r="AN1143" s="409"/>
      <c r="AO1143" s="409"/>
      <c r="AP1143" s="409"/>
    </row>
    <row r="1144" spans="1:44">
      <c r="A1144" s="452"/>
      <c r="B1144" s="452"/>
      <c r="C1144" s="459"/>
      <c r="D1144" s="459" t="s">
        <v>14</v>
      </c>
      <c r="E1144" s="459"/>
      <c r="F1144" s="428"/>
      <c r="G1144" s="459" t="s">
        <v>14</v>
      </c>
      <c r="H1144" s="459"/>
      <c r="I1144" s="428" t="s">
        <v>14</v>
      </c>
      <c r="J1144" s="428"/>
      <c r="K1144" s="459" t="s">
        <v>14</v>
      </c>
      <c r="L1144" s="459"/>
      <c r="M1144" s="428" t="s">
        <v>14</v>
      </c>
      <c r="N1144" s="428"/>
      <c r="O1144" s="459" t="s">
        <v>14</v>
      </c>
      <c r="P1144" s="459"/>
      <c r="Q1144" s="428" t="s">
        <v>14</v>
      </c>
      <c r="R1144" s="428"/>
      <c r="S1144" s="459" t="s">
        <v>14</v>
      </c>
      <c r="T1144" s="459"/>
      <c r="U1144" s="428" t="s">
        <v>14</v>
      </c>
      <c r="W1144" s="411"/>
      <c r="X1144" s="411"/>
      <c r="Y1144" s="45"/>
      <c r="AA1144" s="575"/>
      <c r="AB1144" s="575"/>
      <c r="AC1144" s="575"/>
      <c r="AD1144" s="575"/>
      <c r="AE1144" s="575"/>
      <c r="AF1144" s="376"/>
      <c r="AG1144" s="376"/>
      <c r="AH1144" s="409"/>
      <c r="AI1144" s="409"/>
      <c r="AJ1144" s="409"/>
      <c r="AK1144" s="409"/>
      <c r="AL1144" s="409"/>
      <c r="AM1144" s="409"/>
      <c r="AN1144" s="409"/>
      <c r="AO1144" s="409"/>
      <c r="AP1144" s="409"/>
    </row>
    <row r="1145" spans="1:44">
      <c r="A1145" s="458" t="s">
        <v>378</v>
      </c>
      <c r="B1145" s="452"/>
      <c r="C1145" s="452"/>
      <c r="D1145" s="452"/>
      <c r="E1145" s="452"/>
      <c r="F1145" s="452"/>
      <c r="G1145" s="452"/>
      <c r="H1145" s="452"/>
      <c r="I1145" s="452"/>
      <c r="J1145" s="452"/>
      <c r="K1145" s="452"/>
      <c r="L1145" s="452"/>
      <c r="M1145" s="452"/>
      <c r="N1145" s="452"/>
      <c r="O1145" s="452"/>
      <c r="P1145" s="452"/>
      <c r="Q1145" s="452"/>
      <c r="R1145" s="452"/>
      <c r="S1145" s="452"/>
      <c r="T1145" s="452"/>
      <c r="U1145" s="452"/>
      <c r="V1145" s="376"/>
      <c r="W1145" s="48"/>
      <c r="X1145" s="376"/>
      <c r="Y1145" s="376"/>
      <c r="Z1145" s="409"/>
      <c r="AA1145" s="409"/>
      <c r="AB1145" s="409"/>
      <c r="AC1145" s="409"/>
      <c r="AD1145" s="409"/>
      <c r="AE1145" s="409"/>
      <c r="AF1145" s="409"/>
      <c r="AG1145" s="376"/>
      <c r="AH1145" s="376"/>
      <c r="AI1145" s="376"/>
      <c r="AJ1145" s="376"/>
      <c r="AK1145" s="376"/>
      <c r="AL1145" s="409"/>
      <c r="AM1145" s="409"/>
      <c r="AN1145" s="409"/>
      <c r="AO1145" s="409"/>
      <c r="AP1145" s="409"/>
    </row>
    <row r="1146" spans="1:44">
      <c r="A1146" s="452" t="s">
        <v>379</v>
      </c>
      <c r="B1146" s="452"/>
      <c r="C1146" s="452"/>
      <c r="D1146" s="452"/>
      <c r="E1146" s="452"/>
      <c r="F1146" s="452"/>
      <c r="G1146" s="452"/>
      <c r="H1146" s="452"/>
      <c r="I1146" s="452"/>
      <c r="J1146" s="452"/>
      <c r="K1146" s="452"/>
      <c r="L1146" s="452"/>
      <c r="M1146" s="452"/>
      <c r="N1146" s="452"/>
      <c r="O1146" s="452"/>
      <c r="P1146" s="452"/>
      <c r="Q1146" s="452"/>
      <c r="R1146" s="452"/>
      <c r="S1146" s="452"/>
      <c r="T1146" s="452"/>
      <c r="U1146" s="452"/>
      <c r="V1146" s="409"/>
      <c r="W1146" s="410"/>
      <c r="X1146" s="410"/>
      <c r="Y1146" s="410"/>
      <c r="Z1146" s="409"/>
      <c r="AA1146" s="409"/>
      <c r="AB1146" s="409"/>
      <c r="AC1146" s="409"/>
      <c r="AD1146" s="409"/>
      <c r="AE1146" s="409"/>
      <c r="AF1146" s="409"/>
      <c r="AG1146" s="376"/>
      <c r="AH1146" s="376"/>
      <c r="AI1146" s="376"/>
      <c r="AJ1146" s="376"/>
      <c r="AK1146" s="376"/>
      <c r="AL1146" s="409"/>
      <c r="AM1146" s="409"/>
      <c r="AN1146" s="409"/>
      <c r="AO1146" s="409"/>
      <c r="AP1146" s="409"/>
    </row>
    <row r="1147" spans="1:44">
      <c r="A1147" s="452"/>
      <c r="B1147" s="452"/>
      <c r="C1147" s="452"/>
      <c r="D1147" s="452"/>
      <c r="E1147" s="452"/>
      <c r="F1147" s="452"/>
      <c r="G1147" s="452"/>
      <c r="H1147" s="452"/>
      <c r="I1147" s="452"/>
      <c r="J1147" s="452"/>
      <c r="K1147" s="452"/>
      <c r="L1147" s="452"/>
      <c r="M1147" s="452"/>
      <c r="N1147" s="452"/>
      <c r="O1147" s="452"/>
      <c r="P1147" s="452"/>
      <c r="Q1147" s="452"/>
      <c r="R1147" s="452"/>
      <c r="S1147" s="452"/>
      <c r="T1147" s="452"/>
      <c r="U1147" s="452"/>
      <c r="V1147" s="409"/>
      <c r="W1147" s="410"/>
      <c r="X1147" s="410" t="s">
        <v>14</v>
      </c>
      <c r="Y1147" s="410"/>
      <c r="Z1147" s="409"/>
      <c r="AA1147" s="409"/>
      <c r="AB1147" s="409"/>
      <c r="AC1147" s="409"/>
      <c r="AD1147" s="409"/>
      <c r="AE1147" s="409"/>
      <c r="AF1147" s="409"/>
      <c r="AG1147" s="376"/>
      <c r="AH1147" s="376"/>
      <c r="AI1147" s="376"/>
      <c r="AJ1147" s="376"/>
      <c r="AK1147" s="376"/>
      <c r="AL1147" s="409"/>
      <c r="AM1147" s="409"/>
      <c r="AN1147" s="409"/>
      <c r="AO1147" s="409"/>
      <c r="AP1147" s="409"/>
    </row>
    <row r="1148" spans="1:44">
      <c r="A1148" s="452" t="s">
        <v>380</v>
      </c>
      <c r="B1148" s="452"/>
      <c r="C1148" s="459"/>
      <c r="D1148" s="463"/>
      <c r="E1148" s="452"/>
      <c r="F1148" s="428">
        <f>'[7]Rate Design Work eff 10-14-16'!F1147</f>
        <v>19085.726609179299</v>
      </c>
      <c r="G1148" s="463"/>
      <c r="H1148" s="452"/>
      <c r="I1148" s="428">
        <f>'[7]Rate Design Work eff 10-14-16'!I1147</f>
        <v>19085.726609179299</v>
      </c>
      <c r="J1148" s="428"/>
      <c r="K1148" s="463"/>
      <c r="L1148" s="452"/>
      <c r="M1148" s="428">
        <f>I1148</f>
        <v>19085.726609179299</v>
      </c>
      <c r="N1148" s="428"/>
      <c r="O1148" s="463"/>
      <c r="P1148" s="452"/>
      <c r="Q1148" s="428" t="s">
        <v>14</v>
      </c>
      <c r="R1148" s="428"/>
      <c r="S1148" s="463"/>
      <c r="T1148" s="452"/>
      <c r="U1148" s="428" t="str">
        <f>Q1148</f>
        <v xml:space="preserve"> </v>
      </c>
      <c r="V1148" s="409"/>
      <c r="W1148" s="410"/>
      <c r="X1148" s="410" t="s">
        <v>14</v>
      </c>
      <c r="Y1148" s="410"/>
      <c r="Z1148" s="409"/>
      <c r="AA1148" s="409"/>
      <c r="AB1148" s="409"/>
      <c r="AC1148" s="409"/>
      <c r="AD1148" s="409"/>
      <c r="AE1148" s="409"/>
      <c r="AF1148" s="409"/>
      <c r="AG1148" s="409"/>
      <c r="AH1148" s="409"/>
      <c r="AI1148" s="409"/>
      <c r="AJ1148" s="409"/>
      <c r="AK1148" s="409"/>
      <c r="AL1148" s="409"/>
      <c r="AM1148" s="409"/>
      <c r="AN1148" s="409"/>
      <c r="AO1148" s="409"/>
      <c r="AP1148" s="409"/>
    </row>
    <row r="1149" spans="1:44">
      <c r="A1149" s="452" t="s">
        <v>381</v>
      </c>
      <c r="B1149" s="452"/>
      <c r="C1149" s="427">
        <f>'[7]Rate Design Work eff 10-14-16'!C1148</f>
        <v>209541.66875847799</v>
      </c>
      <c r="D1149" s="545">
        <f>'[7]Rate Design Work eff 9-15-17'!D1148</f>
        <v>8.3360000000000003</v>
      </c>
      <c r="E1149" s="452" t="s">
        <v>15</v>
      </c>
      <c r="F1149" s="576">
        <f>ROUND(D1149*C1149/100,0)</f>
        <v>17467</v>
      </c>
      <c r="G1149" s="545">
        <f>'[7]Rate Design Work eff 9-15-17'!G1148</f>
        <v>8.7520000000000007</v>
      </c>
      <c r="H1149" s="452" t="s">
        <v>15</v>
      </c>
      <c r="I1149" s="428">
        <f>ROUND(G1149*$C1149/100,0)</f>
        <v>18339</v>
      </c>
      <c r="J1149" s="428"/>
      <c r="K1149" s="545" t="e">
        <f>'[7]Rate Design Work eff 10-14-16'!K1148</f>
        <v>#DIV/0!</v>
      </c>
      <c r="L1149" s="452" t="s">
        <v>15</v>
      </c>
      <c r="M1149" s="428" t="e">
        <f>'[7]Rate Design Work eff 10-14-16'!M1148</f>
        <v>#DIV/0!</v>
      </c>
      <c r="N1149" s="428"/>
      <c r="O1149" s="545" t="e">
        <f>'[7]Rate Design Work eff 10-14-16'!O1148</f>
        <v>#DIV/0!</v>
      </c>
      <c r="P1149" s="452" t="s">
        <v>15</v>
      </c>
      <c r="Q1149" s="428" t="e">
        <f>'[7]Rate Design Work eff 10-14-16'!Q1148</f>
        <v>#DIV/0!</v>
      </c>
      <c r="R1149" s="428"/>
      <c r="S1149" s="545" t="e">
        <f>'[7]Rate Design Work eff 10-14-16'!S1148</f>
        <v>#DIV/0!</v>
      </c>
      <c r="T1149" s="452" t="s">
        <v>15</v>
      </c>
      <c r="U1149" s="428" t="e">
        <f>'[7]Rate Design Work eff 10-14-16'!U1148</f>
        <v>#DIV/0!</v>
      </c>
      <c r="V1149" s="409"/>
      <c r="W1149" s="410"/>
      <c r="X1149" s="410"/>
      <c r="Y1149" s="410"/>
      <c r="Z1149" s="409"/>
      <c r="AA1149" s="409"/>
      <c r="AB1149" s="409"/>
      <c r="AC1149" s="409"/>
      <c r="AD1149" s="409"/>
      <c r="AE1149" s="409"/>
      <c r="AF1149" s="409"/>
      <c r="AG1149" s="409"/>
      <c r="AH1149" s="409"/>
      <c r="AI1149" s="409"/>
      <c r="AJ1149" s="409"/>
      <c r="AK1149" s="409"/>
      <c r="AL1149" s="409"/>
      <c r="AM1149" s="409"/>
      <c r="AN1149" s="409"/>
      <c r="AO1149" s="409"/>
      <c r="AP1149" s="409"/>
    </row>
    <row r="1150" spans="1:44">
      <c r="A1150" s="452" t="s">
        <v>382</v>
      </c>
      <c r="B1150" s="452"/>
      <c r="C1150" s="427">
        <f>'[7]Rate Design Work eff 10-14-16'!C1149</f>
        <v>0</v>
      </c>
      <c r="D1150" s="545">
        <f>'[7]Rate Design Work eff 9-15-17'!D1149</f>
        <v>9.3279999999999994</v>
      </c>
      <c r="E1150" s="452" t="s">
        <v>15</v>
      </c>
      <c r="F1150" s="576">
        <f>ROUND(D1150*C1150/100,0)</f>
        <v>0</v>
      </c>
      <c r="G1150" s="545">
        <f>'[7]Rate Design Work eff 9-15-17'!G1149</f>
        <v>9.7940000000000005</v>
      </c>
      <c r="H1150" s="452" t="s">
        <v>15</v>
      </c>
      <c r="I1150" s="428">
        <f>ROUND(G1150*$C1150/100,0)</f>
        <v>0</v>
      </c>
      <c r="J1150" s="428"/>
      <c r="K1150" s="545" t="e">
        <f>'[7]Rate Design Work eff 10-14-16'!K1149</f>
        <v>#DIV/0!</v>
      </c>
      <c r="L1150" s="452" t="s">
        <v>15</v>
      </c>
      <c r="M1150" s="428" t="e">
        <f>'[7]Rate Design Work eff 10-14-16'!M1149</f>
        <v>#DIV/0!</v>
      </c>
      <c r="N1150" s="428"/>
      <c r="O1150" s="545" t="e">
        <f>'[7]Rate Design Work eff 10-14-16'!O1149</f>
        <v>#DIV/0!</v>
      </c>
      <c r="P1150" s="452" t="s">
        <v>15</v>
      </c>
      <c r="Q1150" s="428" t="e">
        <f>'[7]Rate Design Work eff 10-14-16'!Q1149</f>
        <v>#DIV/0!</v>
      </c>
      <c r="R1150" s="428"/>
      <c r="S1150" s="545" t="e">
        <f>'[7]Rate Design Work eff 10-14-16'!S1149</f>
        <v>#DIV/0!</v>
      </c>
      <c r="T1150" s="452" t="s">
        <v>15</v>
      </c>
      <c r="U1150" s="428" t="e">
        <f>'[7]Rate Design Work eff 10-14-16'!U1149</f>
        <v>#DIV/0!</v>
      </c>
      <c r="V1150" s="409"/>
      <c r="W1150" s="410"/>
      <c r="X1150" s="409"/>
      <c r="Y1150" s="409"/>
      <c r="Z1150" s="409"/>
      <c r="AA1150" s="409"/>
      <c r="AB1150" s="409"/>
      <c r="AC1150" s="409"/>
      <c r="AD1150" s="409"/>
      <c r="AE1150" s="409"/>
      <c r="AF1150" s="409"/>
      <c r="AG1150" s="409"/>
      <c r="AH1150" s="409"/>
      <c r="AI1150" s="409"/>
      <c r="AJ1150" s="409"/>
      <c r="AK1150" s="409"/>
      <c r="AL1150" s="409"/>
      <c r="AM1150" s="409"/>
      <c r="AN1150" s="409"/>
      <c r="AO1150" s="409"/>
      <c r="AP1150" s="409"/>
    </row>
    <row r="1151" spans="1:44">
      <c r="A1151" s="452" t="s">
        <v>17</v>
      </c>
      <c r="B1151" s="452"/>
      <c r="C1151" s="427">
        <f>'[7]Rate Design Work eff 10-14-16'!C1150</f>
        <v>14</v>
      </c>
      <c r="D1151" s="577"/>
      <c r="E1151" s="452"/>
      <c r="F1151" s="428"/>
      <c r="G1151" s="577"/>
      <c r="H1151" s="452"/>
      <c r="I1151" s="428"/>
      <c r="J1151" s="428"/>
      <c r="K1151" s="577"/>
      <c r="L1151" s="452"/>
      <c r="M1151" s="428"/>
      <c r="N1151" s="428"/>
      <c r="O1151" s="577"/>
      <c r="P1151" s="452"/>
      <c r="Q1151" s="428"/>
      <c r="R1151" s="428"/>
      <c r="S1151" s="577"/>
      <c r="T1151" s="452"/>
      <c r="U1151" s="428"/>
      <c r="V1151" s="409"/>
      <c r="W1151" s="410"/>
      <c r="X1151" s="410"/>
      <c r="Y1151" s="410"/>
      <c r="Z1151" s="409"/>
      <c r="AA1151" s="409"/>
      <c r="AB1151" s="409"/>
      <c r="AC1151" s="409"/>
      <c r="AD1151" s="409"/>
      <c r="AE1151" s="409"/>
      <c r="AF1151" s="409"/>
      <c r="AG1151" s="409"/>
      <c r="AH1151" s="409"/>
      <c r="AI1151" s="409"/>
      <c r="AJ1151" s="409"/>
      <c r="AK1151" s="409"/>
      <c r="AL1151" s="409"/>
      <c r="AM1151" s="409"/>
      <c r="AN1151" s="409"/>
      <c r="AO1151" s="409"/>
      <c r="AP1151" s="409"/>
    </row>
    <row r="1152" spans="1:44" s="26" customFormat="1">
      <c r="A1152" s="25" t="s">
        <v>140</v>
      </c>
      <c r="C1152" s="27">
        <f>C1154</f>
        <v>209541.66875847799</v>
      </c>
      <c r="D1152" s="24">
        <f>'[7]Rate Design Work eff 9-15-17'!D1151</f>
        <v>0</v>
      </c>
      <c r="E1152" s="28"/>
      <c r="F1152" s="29"/>
      <c r="G1152" s="30">
        <v>0</v>
      </c>
      <c r="H1152" s="153" t="s">
        <v>15</v>
      </c>
      <c r="I1152" s="153">
        <f>ROUND(G1152*$C1152/100,0)</f>
        <v>0</v>
      </c>
      <c r="J1152" s="153"/>
      <c r="K1152" s="30" t="s">
        <v>14</v>
      </c>
      <c r="L1152" s="31" t="s">
        <v>14</v>
      </c>
      <c r="M1152" s="428">
        <f>'[7]Rate Design Work eff 10-14-16'!M1151</f>
        <v>0</v>
      </c>
      <c r="N1152" s="29"/>
      <c r="O1152" s="30" t="s">
        <v>14</v>
      </c>
      <c r="P1152" s="31" t="s">
        <v>14</v>
      </c>
      <c r="Q1152" s="428">
        <f>'[7]Rate Design Work eff 10-14-16'!Q1151</f>
        <v>0</v>
      </c>
      <c r="R1152" s="29"/>
      <c r="S1152" s="30">
        <f>'[7]Rate Design Work eff 10-14-16'!S1151</f>
        <v>0</v>
      </c>
      <c r="T1152" s="31" t="s">
        <v>15</v>
      </c>
      <c r="U1152" s="428">
        <f>'[7]Rate Design Work eff 10-14-16'!U1151</f>
        <v>0</v>
      </c>
      <c r="V1152" s="32">
        <f>'[7]NPC Spread'!J52</f>
        <v>4829.6597009163306</v>
      </c>
      <c r="W1152" s="22" t="s">
        <v>16</v>
      </c>
      <c r="Z1152" s="33"/>
      <c r="AA1152" s="33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R1152" s="32"/>
    </row>
    <row r="1153" spans="1:44" s="26" customFormat="1">
      <c r="A1153" s="76" t="s">
        <v>383</v>
      </c>
      <c r="B1153" s="77"/>
      <c r="C1153" s="207"/>
      <c r="D1153" s="203">
        <f>'[7]Rate Design Work eff 9-15-17'!D1152</f>
        <v>8.3360000000000003</v>
      </c>
      <c r="E1153" s="83" t="s">
        <v>15</v>
      </c>
      <c r="F1153" s="81"/>
      <c r="G1153" s="203">
        <f>G1149+G1152</f>
        <v>8.7520000000000007</v>
      </c>
      <c r="H1153" s="83" t="s">
        <v>15</v>
      </c>
      <c r="I1153" s="168"/>
      <c r="J1153" s="168"/>
      <c r="K1153" s="203" t="e">
        <f>K1149+K1152</f>
        <v>#DIV/0!</v>
      </c>
      <c r="L1153" s="83" t="s">
        <v>15</v>
      </c>
      <c r="M1153" s="168"/>
      <c r="N1153" s="168"/>
      <c r="O1153" s="203" t="e">
        <f>O1149+O1152</f>
        <v>#DIV/0!</v>
      </c>
      <c r="P1153" s="83" t="s">
        <v>15</v>
      </c>
      <c r="Q1153" s="168"/>
      <c r="R1153" s="168"/>
      <c r="S1153" s="203" t="e">
        <f>S1149+S1152</f>
        <v>#DIV/0!</v>
      </c>
      <c r="T1153" s="83" t="s">
        <v>15</v>
      </c>
      <c r="U1153" s="168"/>
      <c r="V1153" s="32"/>
      <c r="W1153" s="22"/>
      <c r="X1153" s="45" t="s">
        <v>14</v>
      </c>
      <c r="Z1153" s="33"/>
      <c r="AA1153" s="33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R1153" s="32"/>
    </row>
    <row r="1154" spans="1:44">
      <c r="A1154" s="411" t="s">
        <v>384</v>
      </c>
      <c r="C1154" s="427">
        <f>SUM(C1149:C1150)</f>
        <v>209541.66875847799</v>
      </c>
      <c r="D1154" s="24"/>
      <c r="E1154" s="409"/>
      <c r="F1154" s="436">
        <f>SUM(F1148:F1150)</f>
        <v>36552.726609179299</v>
      </c>
      <c r="G1154" s="24"/>
      <c r="H1154" s="409"/>
      <c r="I1154" s="436">
        <f>SUM(I1148:I1153)</f>
        <v>37424.726609179299</v>
      </c>
      <c r="J1154" s="436"/>
      <c r="K1154" s="24"/>
      <c r="L1154" s="409"/>
      <c r="M1154" s="436" t="e">
        <f>SUM(M1148:M1153)</f>
        <v>#DIV/0!</v>
      </c>
      <c r="N1154" s="436"/>
      <c r="O1154" s="24"/>
      <c r="P1154" s="409"/>
      <c r="Q1154" s="436" t="e">
        <f>SUM(Q1148:Q1153)</f>
        <v>#DIV/0!</v>
      </c>
      <c r="R1154" s="436"/>
      <c r="S1154" s="24"/>
      <c r="T1154" s="409"/>
      <c r="U1154" s="436" t="e">
        <f>SUM(U1148:U1153)</f>
        <v>#DIV/0!</v>
      </c>
      <c r="V1154" s="409"/>
      <c r="W1154" s="410"/>
      <c r="X1154" s="410"/>
      <c r="Y1154" s="410"/>
      <c r="Z1154" s="409"/>
      <c r="AA1154" s="409"/>
      <c r="AB1154" s="409"/>
      <c r="AC1154" s="409"/>
      <c r="AD1154" s="409"/>
      <c r="AE1154" s="409"/>
      <c r="AF1154" s="409"/>
      <c r="AG1154" s="409"/>
      <c r="AH1154" s="409"/>
      <c r="AI1154" s="409"/>
      <c r="AJ1154" s="409"/>
      <c r="AK1154" s="409"/>
      <c r="AL1154" s="409"/>
      <c r="AM1154" s="409"/>
      <c r="AN1154" s="409"/>
      <c r="AO1154" s="409"/>
      <c r="AP1154" s="409"/>
    </row>
    <row r="1155" spans="1:44">
      <c r="A1155" s="411" t="s">
        <v>385</v>
      </c>
      <c r="C1155" s="427">
        <f>'[7]Table 2'!H121</f>
        <v>2653.5816237928889</v>
      </c>
      <c r="D1155" s="24"/>
      <c r="E1155" s="409"/>
      <c r="F1155" s="436">
        <f>'[7]Table 3'!E121</f>
        <v>567.41534451217819</v>
      </c>
      <c r="G1155" s="24"/>
      <c r="H1155" s="409"/>
      <c r="I1155" s="436">
        <f>F1155</f>
        <v>567.41534451217819</v>
      </c>
      <c r="J1155" s="436"/>
      <c r="K1155" s="24"/>
      <c r="L1155" s="409"/>
      <c r="M1155" s="436" t="e">
        <f>$I$1155*V1159/($V$1159+$W$1159+$X$1159)</f>
        <v>#DIV/0!</v>
      </c>
      <c r="N1155" s="438"/>
      <c r="O1155" s="439"/>
      <c r="P1155" s="439"/>
      <c r="Q1155" s="436" t="e">
        <f>$I$1155*W1159/($V$1159+$W$1159+$X$1159)</f>
        <v>#DIV/0!</v>
      </c>
      <c r="R1155" s="438"/>
      <c r="S1155" s="439"/>
      <c r="T1155" s="439"/>
      <c r="U1155" s="436" t="e">
        <f>$I$1155*X1159/($V$1159+$W$1159+$X$1159)</f>
        <v>#DIV/0!</v>
      </c>
      <c r="V1155" s="173"/>
      <c r="W1155" s="174"/>
      <c r="X1155" s="410"/>
      <c r="Y1155" s="410"/>
      <c r="Z1155" s="409"/>
      <c r="AA1155" s="409"/>
      <c r="AB1155" s="409"/>
      <c r="AC1155" s="409"/>
      <c r="AD1155" s="409"/>
      <c r="AE1155" s="409"/>
      <c r="AF1155" s="409"/>
      <c r="AG1155" s="409"/>
      <c r="AH1155" s="409"/>
      <c r="AI1155" s="409"/>
      <c r="AJ1155" s="409"/>
      <c r="AK1155" s="409"/>
      <c r="AL1155" s="409"/>
      <c r="AM1155" s="409"/>
      <c r="AN1155" s="409"/>
      <c r="AO1155" s="409"/>
      <c r="AP1155" s="409"/>
    </row>
    <row r="1156" spans="1:44" ht="16.5" thickBot="1">
      <c r="A1156" s="452" t="s">
        <v>19</v>
      </c>
      <c r="B1156" s="452"/>
      <c r="C1156" s="550">
        <f>C1154+C1155</f>
        <v>212195.25038227087</v>
      </c>
      <c r="D1156" s="578"/>
      <c r="E1156" s="500"/>
      <c r="F1156" s="443">
        <f>F1154+F1155</f>
        <v>37120.141953691476</v>
      </c>
      <c r="G1156" s="578"/>
      <c r="H1156" s="500"/>
      <c r="I1156" s="443">
        <f>I1154+I1155</f>
        <v>37992.141953691476</v>
      </c>
      <c r="J1156" s="442"/>
      <c r="K1156" s="578"/>
      <c r="L1156" s="500"/>
      <c r="M1156" s="443" t="e">
        <f>M1154+M1155</f>
        <v>#DIV/0!</v>
      </c>
      <c r="N1156" s="442"/>
      <c r="O1156" s="578"/>
      <c r="P1156" s="500"/>
      <c r="Q1156" s="443" t="e">
        <f>Q1154+Q1155</f>
        <v>#DIV/0!</v>
      </c>
      <c r="R1156" s="442"/>
      <c r="S1156" s="578"/>
      <c r="T1156" s="500"/>
      <c r="U1156" s="443" t="e">
        <f>U1154+U1155</f>
        <v>#DIV/0!</v>
      </c>
      <c r="V1156" s="568" t="s">
        <v>78</v>
      </c>
      <c r="W1156" s="473">
        <f>'[7]Rate Spread targets'!X39*1000</f>
        <v>37991.880991169499</v>
      </c>
      <c r="X1156" s="134">
        <f>(I1156-F1156)/F1156</f>
        <v>2.3491289475343249E-2</v>
      </c>
      <c r="Y1156" s="201"/>
      <c r="Z1156" s="409"/>
      <c r="AA1156" s="409"/>
      <c r="AB1156" s="409"/>
      <c r="AC1156" s="409"/>
      <c r="AD1156" s="409"/>
      <c r="AE1156" s="409"/>
      <c r="AF1156" s="409"/>
      <c r="AG1156" s="409"/>
      <c r="AH1156" s="409"/>
      <c r="AI1156" s="409"/>
      <c r="AJ1156" s="409"/>
      <c r="AK1156" s="409"/>
      <c r="AL1156" s="409"/>
      <c r="AM1156" s="409"/>
      <c r="AN1156" s="409"/>
      <c r="AO1156" s="409"/>
      <c r="AP1156" s="409"/>
    </row>
    <row r="1157" spans="1:44" ht="16.5" thickTop="1">
      <c r="A1157" s="452"/>
      <c r="B1157" s="452"/>
      <c r="C1157" s="452"/>
      <c r="D1157" s="546" t="s">
        <v>14</v>
      </c>
      <c r="E1157" s="452"/>
      <c r="F1157" s="452"/>
      <c r="G1157" s="546" t="s">
        <v>14</v>
      </c>
      <c r="H1157" s="452"/>
      <c r="I1157" s="428" t="s">
        <v>14</v>
      </c>
      <c r="J1157" s="428"/>
      <c r="K1157" s="546" t="s">
        <v>14</v>
      </c>
      <c r="L1157" s="452"/>
      <c r="M1157" s="428" t="s">
        <v>14</v>
      </c>
      <c r="N1157" s="428"/>
      <c r="O1157" s="546" t="s">
        <v>14</v>
      </c>
      <c r="P1157" s="452"/>
      <c r="Q1157" s="428" t="s">
        <v>14</v>
      </c>
      <c r="R1157" s="428"/>
      <c r="S1157" s="546" t="s">
        <v>14</v>
      </c>
      <c r="T1157" s="452"/>
      <c r="U1157" s="428" t="s">
        <v>14</v>
      </c>
      <c r="V1157" s="573" t="s">
        <v>21</v>
      </c>
      <c r="W1157" s="454">
        <f>W1156-I1156</f>
        <v>-0.26096252197748981</v>
      </c>
      <c r="X1157" s="140" t="s">
        <v>14</v>
      </c>
      <c r="Y1157" s="45"/>
      <c r="Z1157" s="409"/>
      <c r="AA1157" s="409"/>
      <c r="AB1157" s="409"/>
      <c r="AC1157" s="409"/>
      <c r="AD1157" s="409"/>
      <c r="AE1157" s="409"/>
      <c r="AF1157" s="409"/>
      <c r="AG1157" s="409"/>
      <c r="AH1157" s="409"/>
      <c r="AI1157" s="409"/>
      <c r="AJ1157" s="409"/>
      <c r="AK1157" s="409"/>
      <c r="AL1157" s="409"/>
      <c r="AM1157" s="409"/>
      <c r="AN1157" s="409"/>
      <c r="AO1157" s="409"/>
      <c r="AP1157" s="409"/>
    </row>
    <row r="1158" spans="1:44">
      <c r="A1158" s="452"/>
      <c r="B1158" s="452"/>
      <c r="C1158" s="452"/>
      <c r="D1158" s="546"/>
      <c r="E1158" s="452"/>
      <c r="F1158" s="452"/>
      <c r="G1158" s="546"/>
      <c r="H1158" s="452"/>
      <c r="I1158" s="428"/>
      <c r="J1158" s="428"/>
      <c r="K1158" s="546"/>
      <c r="L1158" s="452"/>
      <c r="M1158" s="428"/>
      <c r="N1158" s="428"/>
      <c r="O1158" s="546"/>
      <c r="P1158" s="452"/>
      <c r="Q1158" s="428"/>
      <c r="R1158" s="428"/>
      <c r="S1158" s="546"/>
      <c r="T1158" s="452"/>
      <c r="U1158" s="428"/>
      <c r="V1158" s="456"/>
      <c r="W1158" s="456"/>
      <c r="X1158" s="456"/>
      <c r="Y1158" s="45"/>
      <c r="Z1158" s="409"/>
      <c r="AA1158" s="409"/>
      <c r="AB1158" s="409"/>
      <c r="AC1158" s="409"/>
      <c r="AD1158" s="409"/>
      <c r="AE1158" s="409"/>
      <c r="AF1158" s="409"/>
      <c r="AG1158" s="409"/>
      <c r="AH1158" s="409"/>
      <c r="AI1158" s="409"/>
      <c r="AJ1158" s="409"/>
      <c r="AK1158" s="409"/>
      <c r="AL1158" s="409"/>
      <c r="AM1158" s="409"/>
      <c r="AN1158" s="409"/>
      <c r="AO1158" s="409"/>
      <c r="AP1158" s="409"/>
    </row>
    <row r="1159" spans="1:44">
      <c r="A1159" s="452"/>
      <c r="B1159" s="452"/>
      <c r="C1159" s="452"/>
      <c r="D1159" s="546"/>
      <c r="E1159" s="452"/>
      <c r="F1159" s="452"/>
      <c r="G1159" s="546"/>
      <c r="H1159" s="452"/>
      <c r="I1159" s="428"/>
      <c r="J1159" s="428"/>
      <c r="K1159" s="546"/>
      <c r="L1159" s="452"/>
      <c r="M1159" s="428"/>
      <c r="N1159" s="428"/>
      <c r="O1159" s="546"/>
      <c r="P1159" s="452"/>
      <c r="Q1159" s="428"/>
      <c r="R1159" s="428"/>
      <c r="S1159" s="546"/>
      <c r="T1159" s="452"/>
      <c r="U1159" s="428"/>
      <c r="V1159" s="449"/>
      <c r="W1159" s="449"/>
      <c r="X1159" s="449"/>
      <c r="Y1159" s="45"/>
      <c r="Z1159" s="409"/>
      <c r="AA1159" s="409"/>
      <c r="AB1159" s="409"/>
      <c r="AC1159" s="409"/>
      <c r="AD1159" s="409"/>
      <c r="AE1159" s="409"/>
      <c r="AF1159" s="409"/>
      <c r="AG1159" s="409"/>
      <c r="AH1159" s="409"/>
      <c r="AI1159" s="409"/>
      <c r="AJ1159" s="409"/>
      <c r="AK1159" s="409"/>
      <c r="AL1159" s="409"/>
      <c r="AM1159" s="409"/>
      <c r="AN1159" s="409"/>
      <c r="AO1159" s="409"/>
      <c r="AP1159" s="409"/>
    </row>
    <row r="1160" spans="1:44">
      <c r="A1160" s="458" t="s">
        <v>386</v>
      </c>
      <c r="B1160" s="452"/>
      <c r="C1160" s="452"/>
      <c r="D1160" s="452"/>
      <c r="E1160" s="452"/>
      <c r="F1160" s="452"/>
      <c r="G1160" s="452"/>
      <c r="H1160" s="452"/>
      <c r="I1160" s="452"/>
      <c r="J1160" s="452"/>
      <c r="K1160" s="452"/>
      <c r="L1160" s="452"/>
      <c r="M1160" s="452"/>
      <c r="N1160" s="452"/>
      <c r="O1160" s="452"/>
      <c r="P1160" s="452"/>
      <c r="Q1160" s="452"/>
      <c r="R1160" s="452"/>
      <c r="S1160" s="452"/>
      <c r="T1160" s="452"/>
      <c r="U1160" s="452"/>
      <c r="V1160" s="409"/>
      <c r="W1160" s="410"/>
      <c r="X1160" s="410"/>
      <c r="Y1160" s="410"/>
      <c r="Z1160" s="409"/>
      <c r="AA1160" s="409"/>
      <c r="AB1160" s="409"/>
      <c r="AC1160" s="409"/>
      <c r="AD1160" s="409"/>
      <c r="AE1160" s="409"/>
      <c r="AF1160" s="409"/>
      <c r="AG1160" s="409"/>
      <c r="AH1160" s="409"/>
      <c r="AI1160" s="409"/>
      <c r="AJ1160" s="409"/>
      <c r="AK1160" s="409"/>
      <c r="AL1160" s="409"/>
      <c r="AM1160" s="409"/>
      <c r="AN1160" s="409"/>
      <c r="AO1160" s="409"/>
      <c r="AP1160" s="409"/>
    </row>
    <row r="1161" spans="1:44">
      <c r="A1161" s="452" t="s">
        <v>387</v>
      </c>
      <c r="B1161" s="452"/>
      <c r="C1161" s="452"/>
      <c r="D1161" s="452"/>
      <c r="E1161" s="452"/>
      <c r="F1161" s="452"/>
      <c r="G1161" s="452"/>
      <c r="H1161" s="452"/>
      <c r="I1161" s="452"/>
      <c r="J1161" s="452"/>
      <c r="K1161" s="452"/>
      <c r="L1161" s="452"/>
      <c r="M1161" s="452"/>
      <c r="N1161" s="452"/>
      <c r="O1161" s="452"/>
      <c r="P1161" s="452"/>
      <c r="Q1161" s="452"/>
      <c r="R1161" s="452"/>
      <c r="S1161" s="452"/>
      <c r="T1161" s="452"/>
      <c r="U1161" s="452"/>
      <c r="V1161" s="409"/>
      <c r="W1161" s="410"/>
      <c r="X1161" s="410"/>
      <c r="Y1161" s="410"/>
      <c r="Z1161" s="409"/>
      <c r="AA1161" s="409"/>
      <c r="AB1161" s="409"/>
      <c r="AC1161" s="409"/>
      <c r="AD1161" s="409"/>
      <c r="AE1161" s="409"/>
      <c r="AF1161" s="409"/>
      <c r="AG1161" s="409"/>
      <c r="AH1161" s="409"/>
      <c r="AI1161" s="409"/>
      <c r="AJ1161" s="409"/>
      <c r="AK1161" s="409"/>
      <c r="AL1161" s="409"/>
      <c r="AM1161" s="409"/>
      <c r="AN1161" s="409"/>
      <c r="AO1161" s="409"/>
      <c r="AP1161" s="409"/>
    </row>
    <row r="1162" spans="1:44">
      <c r="A1162" s="452"/>
      <c r="B1162" s="452"/>
      <c r="C1162" s="452"/>
      <c r="D1162" s="546"/>
      <c r="E1162" s="452"/>
      <c r="F1162" s="452"/>
      <c r="G1162" s="546"/>
      <c r="H1162" s="452"/>
      <c r="I1162" s="452"/>
      <c r="J1162" s="452"/>
      <c r="K1162" s="546"/>
      <c r="L1162" s="452"/>
      <c r="M1162" s="452"/>
      <c r="N1162" s="452"/>
      <c r="O1162" s="546"/>
      <c r="P1162" s="452"/>
      <c r="Q1162" s="452"/>
      <c r="R1162" s="452"/>
      <c r="S1162" s="546"/>
      <c r="T1162" s="452"/>
      <c r="U1162" s="452"/>
      <c r="V1162" s="409"/>
      <c r="W1162" s="410"/>
      <c r="X1162" s="410"/>
      <c r="Y1162" s="410"/>
      <c r="Z1162" s="409"/>
      <c r="AA1162" s="409"/>
      <c r="AB1162" s="409"/>
      <c r="AC1162" s="409"/>
      <c r="AD1162" s="409"/>
      <c r="AE1162" s="409"/>
      <c r="AF1162" s="409"/>
      <c r="AG1162" s="409"/>
      <c r="AH1162" s="409"/>
      <c r="AI1162" s="409"/>
      <c r="AJ1162" s="409"/>
      <c r="AK1162" s="409"/>
      <c r="AL1162" s="409"/>
      <c r="AM1162" s="409"/>
      <c r="AN1162" s="409"/>
      <c r="AO1162" s="409"/>
      <c r="AP1162" s="409"/>
    </row>
    <row r="1163" spans="1:44">
      <c r="A1163" s="452" t="s">
        <v>380</v>
      </c>
      <c r="B1163" s="452"/>
      <c r="C1163" s="459"/>
      <c r="D1163" s="463"/>
      <c r="E1163" s="452"/>
      <c r="F1163" s="428">
        <f>F1178+F1207</f>
        <v>2258.3938334562231</v>
      </c>
      <c r="G1163" s="463"/>
      <c r="H1163" s="452"/>
      <c r="I1163" s="428">
        <f>I1178+I1207</f>
        <v>2258.3938334562231</v>
      </c>
      <c r="J1163" s="428"/>
      <c r="K1163" s="463"/>
      <c r="L1163" s="452"/>
      <c r="M1163" s="428" t="e">
        <f>M1178+M1207</f>
        <v>#REF!</v>
      </c>
      <c r="N1163" s="428"/>
      <c r="O1163" s="463"/>
      <c r="P1163" s="452"/>
      <c r="Q1163" s="428" t="e">
        <f>Q1178+Q1207</f>
        <v>#DIV/0!</v>
      </c>
      <c r="R1163" s="428"/>
      <c r="S1163" s="463"/>
      <c r="T1163" s="452"/>
      <c r="U1163" s="428" t="e">
        <f>U1178+U1207</f>
        <v>#DIV/0!</v>
      </c>
      <c r="V1163" s="409"/>
      <c r="W1163" s="410"/>
      <c r="X1163" s="410"/>
      <c r="Y1163" s="410"/>
      <c r="Z1163" s="409"/>
      <c r="AA1163" s="409"/>
      <c r="AB1163" s="409"/>
      <c r="AC1163" s="409"/>
      <c r="AD1163" s="409"/>
      <c r="AE1163" s="409"/>
      <c r="AF1163" s="409"/>
      <c r="AG1163" s="409"/>
      <c r="AH1163" s="409"/>
      <c r="AI1163" s="409"/>
      <c r="AJ1163" s="409"/>
      <c r="AK1163" s="409"/>
      <c r="AL1163" s="409"/>
      <c r="AM1163" s="409"/>
      <c r="AN1163" s="409"/>
      <c r="AO1163" s="409"/>
      <c r="AP1163" s="409"/>
    </row>
    <row r="1164" spans="1:44">
      <c r="A1164" s="452" t="s">
        <v>388</v>
      </c>
      <c r="B1164" s="452"/>
      <c r="C1164" s="427">
        <f>C1194+C1208+C1209</f>
        <v>2331237.4144894434</v>
      </c>
      <c r="D1164" s="545" t="s">
        <v>14</v>
      </c>
      <c r="E1164" s="452" t="s">
        <v>14</v>
      </c>
      <c r="F1164" s="576">
        <f>F1194+F1209</f>
        <v>164236</v>
      </c>
      <c r="G1164" s="545" t="s">
        <v>14</v>
      </c>
      <c r="H1164" s="452" t="s">
        <v>14</v>
      </c>
      <c r="I1164" s="428">
        <f>I1194+I1209</f>
        <v>168199.12225541333</v>
      </c>
      <c r="J1164" s="428"/>
      <c r="K1164" s="545" t="s">
        <v>14</v>
      </c>
      <c r="L1164" s="452" t="s">
        <v>14</v>
      </c>
      <c r="M1164" s="428" t="e">
        <f>M1194+M1209</f>
        <v>#DIV/0!</v>
      </c>
      <c r="N1164" s="428"/>
      <c r="O1164" s="545" t="s">
        <v>14</v>
      </c>
      <c r="P1164" s="452" t="s">
        <v>14</v>
      </c>
      <c r="Q1164" s="428" t="e">
        <f>Q1194+Q1209</f>
        <v>#DIV/0!</v>
      </c>
      <c r="R1164" s="428"/>
      <c r="S1164" s="545" t="s">
        <v>14</v>
      </c>
      <c r="T1164" s="452" t="s">
        <v>14</v>
      </c>
      <c r="U1164" s="428" t="e">
        <f>U1194+U1209</f>
        <v>#DIV/0!</v>
      </c>
      <c r="V1164" s="409"/>
      <c r="W1164" s="410"/>
      <c r="X1164" s="410"/>
      <c r="Y1164" s="410"/>
      <c r="Z1164" s="409"/>
      <c r="AA1164" s="409"/>
      <c r="AB1164" s="409"/>
      <c r="AC1164" s="409"/>
      <c r="AD1164" s="409"/>
      <c r="AE1164" s="409"/>
      <c r="AF1164" s="409"/>
      <c r="AG1164" s="409"/>
      <c r="AH1164" s="409"/>
      <c r="AI1164" s="409"/>
      <c r="AJ1164" s="409"/>
      <c r="AK1164" s="409"/>
      <c r="AL1164" s="409"/>
      <c r="AM1164" s="409"/>
      <c r="AN1164" s="409"/>
      <c r="AO1164" s="409"/>
      <c r="AP1164" s="409"/>
    </row>
    <row r="1165" spans="1:44">
      <c r="A1165" s="452" t="s">
        <v>389</v>
      </c>
      <c r="B1165" s="452"/>
      <c r="C1165" s="427">
        <f>C1195</f>
        <v>2267439.2993954606</v>
      </c>
      <c r="D1165" s="579" t="s">
        <v>14</v>
      </c>
      <c r="E1165" s="452" t="s">
        <v>14</v>
      </c>
      <c r="F1165" s="428">
        <f>F1180+F1181+F1182+F1183+F1184+F1185+F1188+F1189+F1190+F1191+F1192</f>
        <v>159739.89404560489</v>
      </c>
      <c r="G1165" s="579" t="s">
        <v>14</v>
      </c>
      <c r="H1165" s="452" t="s">
        <v>14</v>
      </c>
      <c r="I1165" s="428">
        <f>I1180+I1181+I1182+I1183+I1184+I1185+I1188+I1189+I1190+I1191+I1192</f>
        <v>163555.17538404744</v>
      </c>
      <c r="J1165" s="428"/>
      <c r="K1165" s="579" t="s">
        <v>14</v>
      </c>
      <c r="L1165" s="452" t="s">
        <v>14</v>
      </c>
      <c r="M1165" s="428" t="e">
        <f>M1180+M1181+M1182+M1183+M1184+M1185+M1188+M1189+M1190+M1191+M1192</f>
        <v>#DIV/0!</v>
      </c>
      <c r="N1165" s="428"/>
      <c r="O1165" s="579" t="s">
        <v>14</v>
      </c>
      <c r="P1165" s="452" t="s">
        <v>14</v>
      </c>
      <c r="Q1165" s="428" t="e">
        <f>Q1180+Q1181+Q1182+Q1183+Q1184+Q1185+Q1188+Q1189+Q1190+Q1191+Q1192</f>
        <v>#DIV/0!</v>
      </c>
      <c r="R1165" s="428"/>
      <c r="S1165" s="579" t="s">
        <v>14</v>
      </c>
      <c r="T1165" s="452" t="s">
        <v>14</v>
      </c>
      <c r="U1165" s="428" t="e">
        <f>U1180+U1181+U1182+U1183+U1184+U1185+U1188+U1189+U1190+U1191+U1192</f>
        <v>#DIV/0!</v>
      </c>
      <c r="V1165" s="409"/>
      <c r="W1165" s="410"/>
      <c r="X1165" s="504" t="s">
        <v>14</v>
      </c>
      <c r="Z1165" s="409"/>
      <c r="AA1165" s="409"/>
      <c r="AB1165" s="409"/>
      <c r="AC1165" s="409"/>
      <c r="AD1165" s="409"/>
      <c r="AE1165" s="409"/>
      <c r="AF1165" s="409"/>
      <c r="AG1165" s="409"/>
      <c r="AH1165" s="409"/>
      <c r="AI1165" s="409"/>
      <c r="AJ1165" s="409"/>
      <c r="AK1165" s="409"/>
      <c r="AL1165" s="409"/>
      <c r="AM1165" s="409"/>
      <c r="AN1165" s="409"/>
      <c r="AO1165" s="409"/>
      <c r="AP1165" s="409"/>
    </row>
    <row r="1166" spans="1:44">
      <c r="A1166" s="452" t="s">
        <v>17</v>
      </c>
      <c r="B1166" s="452"/>
      <c r="C1166" s="427">
        <f>C1196+C1210</f>
        <v>81.416666666666671</v>
      </c>
      <c r="D1166" s="577"/>
      <c r="E1166" s="452"/>
      <c r="F1166" s="428"/>
      <c r="G1166" s="577"/>
      <c r="H1166" s="452"/>
      <c r="I1166" s="428"/>
      <c r="J1166" s="428"/>
      <c r="K1166" s="577"/>
      <c r="L1166" s="452"/>
      <c r="M1166" s="428"/>
      <c r="N1166" s="428"/>
      <c r="O1166" s="577"/>
      <c r="P1166" s="452"/>
      <c r="Q1166" s="428"/>
      <c r="R1166" s="428"/>
      <c r="S1166" s="577"/>
      <c r="T1166" s="452"/>
      <c r="U1166" s="428"/>
      <c r="V1166" s="409"/>
      <c r="W1166" s="410"/>
      <c r="X1166" s="410"/>
      <c r="Y1166" s="410"/>
      <c r="Z1166" s="409"/>
      <c r="AA1166" s="409"/>
      <c r="AB1166" s="409"/>
      <c r="AC1166" s="409"/>
      <c r="AD1166" s="409"/>
      <c r="AE1166" s="409"/>
      <c r="AF1166" s="409"/>
      <c r="AG1166" s="409"/>
      <c r="AH1166" s="409"/>
      <c r="AI1166" s="409"/>
      <c r="AJ1166" s="409"/>
      <c r="AK1166" s="409"/>
      <c r="AL1166" s="409"/>
      <c r="AM1166" s="409"/>
      <c r="AN1166" s="409"/>
      <c r="AO1166" s="409"/>
      <c r="AP1166" s="409"/>
    </row>
    <row r="1167" spans="1:44" s="26" customFormat="1">
      <c r="A1167" s="25" t="s">
        <v>377</v>
      </c>
      <c r="C1167" s="27">
        <f>C1168</f>
        <v>4598676.713884904</v>
      </c>
      <c r="D1167" s="24">
        <f>'[7]Rate Design Work eff 9-15-17'!D1166</f>
        <v>0</v>
      </c>
      <c r="E1167" s="28"/>
      <c r="F1167" s="29"/>
      <c r="G1167" s="30">
        <f>'[7]Rate Design Work eff 9-15-17'!G1166</f>
        <v>0</v>
      </c>
      <c r="H1167" s="153" t="s">
        <v>15</v>
      </c>
      <c r="I1167" s="153">
        <f>ROUND(G1167*$C1167/100,0)</f>
        <v>0</v>
      </c>
      <c r="J1167" s="153"/>
      <c r="K1167" s="30" t="s">
        <v>14</v>
      </c>
      <c r="L1167" s="31" t="s">
        <v>14</v>
      </c>
      <c r="M1167" s="29">
        <f>K1167*C1167</f>
        <v>0</v>
      </c>
      <c r="N1167" s="29"/>
      <c r="O1167" s="30" t="s">
        <v>14</v>
      </c>
      <c r="P1167" s="31" t="s">
        <v>14</v>
      </c>
      <c r="Q1167" s="29">
        <f>O1167*C1167</f>
        <v>0</v>
      </c>
      <c r="R1167" s="29"/>
      <c r="S1167" s="30">
        <f>G1167</f>
        <v>0</v>
      </c>
      <c r="T1167" s="31" t="s">
        <v>15</v>
      </c>
      <c r="U1167" s="29">
        <f>I1167</f>
        <v>0</v>
      </c>
      <c r="V1167" s="180">
        <f>'[7]NPC Spread'!J53</f>
        <v>105993.44624000302</v>
      </c>
      <c r="W1167" s="580" t="s">
        <v>16</v>
      </c>
      <c r="Z1167" s="33"/>
      <c r="AA1167" s="33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R1167" s="32"/>
    </row>
    <row r="1168" spans="1:44">
      <c r="A1168" s="411" t="s">
        <v>384</v>
      </c>
      <c r="C1168" s="427">
        <f>C1199+C1212</f>
        <v>4598676.713884904</v>
      </c>
      <c r="D1168" s="24"/>
      <c r="E1168" s="409"/>
      <c r="F1168" s="436">
        <f>F1199+F1212</f>
        <v>326234.28787906107</v>
      </c>
      <c r="G1168" s="24"/>
      <c r="H1168" s="409"/>
      <c r="I1168" s="436">
        <f>I1199+I1212</f>
        <v>334012.69147291698</v>
      </c>
      <c r="J1168" s="436"/>
      <c r="K1168" s="24"/>
      <c r="L1168" s="409"/>
      <c r="M1168" s="436" t="e">
        <f>M1199+M1212</f>
        <v>#DIV/0!</v>
      </c>
      <c r="N1168" s="436"/>
      <c r="O1168" s="24"/>
      <c r="P1168" s="409"/>
      <c r="Q1168" s="436" t="e">
        <f>Q1199+Q1212</f>
        <v>#DIV/0!</v>
      </c>
      <c r="R1168" s="436"/>
      <c r="S1168" s="24"/>
      <c r="T1168" s="409"/>
      <c r="U1168" s="436" t="e">
        <f>U1199+U1212</f>
        <v>#DIV/0!</v>
      </c>
      <c r="X1168" s="410"/>
      <c r="Y1168" s="410"/>
      <c r="Z1168" s="409"/>
      <c r="AA1168" s="409"/>
      <c r="AB1168" s="409"/>
      <c r="AC1168" s="409"/>
      <c r="AD1168" s="409"/>
      <c r="AE1168" s="409"/>
      <c r="AF1168" s="409"/>
      <c r="AG1168" s="409"/>
      <c r="AH1168" s="409"/>
      <c r="AI1168" s="409"/>
      <c r="AJ1168" s="409"/>
      <c r="AK1168" s="409"/>
      <c r="AL1168" s="409"/>
      <c r="AM1168" s="409"/>
      <c r="AN1168" s="409"/>
      <c r="AO1168" s="409"/>
      <c r="AP1168" s="409"/>
    </row>
    <row r="1169" spans="1:42">
      <c r="A1169" s="411" t="s">
        <v>385</v>
      </c>
      <c r="C1169" s="427">
        <f>C1200+C1213</f>
        <v>58236.455278948066</v>
      </c>
      <c r="D1169" s="24"/>
      <c r="E1169" s="409"/>
      <c r="F1169" s="436">
        <f>F1200+F1213</f>
        <v>5063.9173543015222</v>
      </c>
      <c r="G1169" s="24"/>
      <c r="H1169" s="409"/>
      <c r="I1169" s="436">
        <f>F1169</f>
        <v>5063.9173543015222</v>
      </c>
      <c r="J1169" s="436"/>
      <c r="K1169" s="24"/>
      <c r="L1169" s="409"/>
      <c r="M1169" s="436" t="e">
        <f>M1200+M1213</f>
        <v>#DIV/0!</v>
      </c>
      <c r="N1169" s="436"/>
      <c r="O1169" s="24"/>
      <c r="P1169" s="409"/>
      <c r="Q1169" s="436" t="e">
        <f>Q1200+Q1213</f>
        <v>#DIV/0!</v>
      </c>
      <c r="R1169" s="436"/>
      <c r="S1169" s="24"/>
      <c r="T1169" s="409"/>
      <c r="U1169" s="436" t="e">
        <f>U1200+U1213</f>
        <v>#DIV/0!</v>
      </c>
      <c r="V1169" s="173"/>
      <c r="W1169" s="174"/>
      <c r="X1169" s="410"/>
      <c r="Y1169" s="410"/>
      <c r="Z1169" s="409"/>
      <c r="AA1169" s="409"/>
      <c r="AB1169" s="409"/>
      <c r="AC1169" s="409"/>
      <c r="AD1169" s="409"/>
      <c r="AE1169" s="409"/>
      <c r="AF1169" s="409"/>
      <c r="AG1169" s="409"/>
      <c r="AH1169" s="409"/>
      <c r="AI1169" s="409"/>
      <c r="AJ1169" s="409"/>
      <c r="AK1169" s="409"/>
      <c r="AL1169" s="409"/>
      <c r="AM1169" s="409"/>
      <c r="AN1169" s="409"/>
      <c r="AO1169" s="409"/>
      <c r="AP1169" s="409"/>
    </row>
    <row r="1170" spans="1:42" ht="16.5" thickBot="1">
      <c r="A1170" s="452" t="s">
        <v>19</v>
      </c>
      <c r="B1170" s="452"/>
      <c r="C1170" s="550">
        <f>C1168+C1169</f>
        <v>4656913.169163852</v>
      </c>
      <c r="D1170" s="578"/>
      <c r="E1170" s="500"/>
      <c r="F1170" s="443">
        <f>F1168+F1169</f>
        <v>331298.20523336262</v>
      </c>
      <c r="G1170" s="578"/>
      <c r="H1170" s="500"/>
      <c r="I1170" s="443">
        <f>I1168+I1169</f>
        <v>339076.60882721853</v>
      </c>
      <c r="J1170" s="442"/>
      <c r="K1170" s="578"/>
      <c r="L1170" s="500"/>
      <c r="M1170" s="443" t="e">
        <f>M1168+M1169</f>
        <v>#DIV/0!</v>
      </c>
      <c r="N1170" s="442"/>
      <c r="O1170" s="578"/>
      <c r="P1170" s="500"/>
      <c r="Q1170" s="443" t="e">
        <f>Q1168+Q1169</f>
        <v>#DIV/0!</v>
      </c>
      <c r="R1170" s="442"/>
      <c r="S1170" s="578"/>
      <c r="T1170" s="500"/>
      <c r="U1170" s="443" t="e">
        <f>U1168+U1169</f>
        <v>#DIV/0!</v>
      </c>
      <c r="V1170" s="568" t="s">
        <v>78</v>
      </c>
      <c r="W1170" s="473">
        <f>'[7]Rate Spread targets'!X40*1000</f>
        <v>339087.49844314903</v>
      </c>
      <c r="X1170" s="134">
        <f>(I1170-F1170)/F1170</f>
        <v>2.3478556391142814E-2</v>
      </c>
      <c r="Y1170" s="201"/>
      <c r="Z1170" s="409"/>
      <c r="AA1170" s="409"/>
      <c r="AB1170" s="409"/>
      <c r="AC1170" s="409"/>
      <c r="AD1170" s="409"/>
      <c r="AE1170" s="409"/>
      <c r="AF1170" s="409"/>
      <c r="AG1170" s="409"/>
      <c r="AH1170" s="409"/>
      <c r="AI1170" s="409"/>
      <c r="AJ1170" s="409"/>
      <c r="AK1170" s="409"/>
      <c r="AL1170" s="409"/>
      <c r="AM1170" s="409"/>
      <c r="AN1170" s="409"/>
      <c r="AO1170" s="409"/>
      <c r="AP1170" s="409"/>
    </row>
    <row r="1171" spans="1:42" ht="16.5" thickTop="1">
      <c r="A1171" s="581" t="s">
        <v>344</v>
      </c>
      <c r="B1171" s="452"/>
      <c r="C1171" s="530"/>
      <c r="D1171" s="582"/>
      <c r="E1171" s="503"/>
      <c r="F1171" s="438"/>
      <c r="G1171" s="582"/>
      <c r="H1171" s="503"/>
      <c r="I1171" s="438"/>
      <c r="J1171" s="438"/>
      <c r="K1171" s="582"/>
      <c r="L1171" s="503"/>
      <c r="M1171" s="438"/>
      <c r="N1171" s="438"/>
      <c r="O1171" s="582"/>
      <c r="P1171" s="503"/>
      <c r="Q1171" s="438"/>
      <c r="R1171" s="438"/>
      <c r="S1171" s="582"/>
      <c r="T1171" s="503"/>
      <c r="U1171" s="438"/>
      <c r="V1171" s="570"/>
      <c r="W1171" s="449"/>
      <c r="X1171" s="572"/>
      <c r="Y1171" s="201"/>
      <c r="Z1171" s="409"/>
      <c r="AA1171" s="409"/>
      <c r="AB1171" s="409"/>
      <c r="AC1171" s="409"/>
      <c r="AD1171" s="409"/>
      <c r="AE1171" s="409"/>
      <c r="AF1171" s="409"/>
      <c r="AG1171" s="409"/>
      <c r="AH1171" s="409"/>
      <c r="AI1171" s="409"/>
      <c r="AJ1171" s="409"/>
      <c r="AK1171" s="409"/>
      <c r="AL1171" s="409"/>
      <c r="AM1171" s="409"/>
      <c r="AN1171" s="409"/>
      <c r="AO1171" s="409"/>
      <c r="AP1171" s="409"/>
    </row>
    <row r="1172" spans="1:42">
      <c r="A1172" s="452"/>
      <c r="B1172" s="452"/>
      <c r="C1172" s="530"/>
      <c r="D1172" s="582"/>
      <c r="E1172" s="503"/>
      <c r="F1172" s="438"/>
      <c r="G1172" s="582"/>
      <c r="H1172" s="503"/>
      <c r="I1172" s="438"/>
      <c r="J1172" s="438"/>
      <c r="K1172" s="582"/>
      <c r="L1172" s="503"/>
      <c r="M1172" s="438"/>
      <c r="N1172" s="438"/>
      <c r="O1172" s="582"/>
      <c r="P1172" s="503"/>
      <c r="Q1172" s="438"/>
      <c r="R1172" s="438"/>
      <c r="S1172" s="582"/>
      <c r="T1172" s="503"/>
      <c r="U1172" s="438"/>
      <c r="V1172" s="573" t="s">
        <v>21</v>
      </c>
      <c r="W1172" s="454">
        <f>W1170-I1170</f>
        <v>10.88961593050044</v>
      </c>
      <c r="X1172" s="559"/>
      <c r="Y1172" s="201"/>
      <c r="Z1172" s="409"/>
      <c r="AA1172" s="409"/>
      <c r="AB1172" s="409"/>
      <c r="AC1172" s="409"/>
      <c r="AD1172" s="409"/>
      <c r="AE1172" s="409"/>
      <c r="AF1172" s="409"/>
      <c r="AG1172" s="409"/>
      <c r="AH1172" s="409"/>
      <c r="AI1172" s="409"/>
      <c r="AJ1172" s="409"/>
      <c r="AK1172" s="409"/>
      <c r="AL1172" s="409"/>
      <c r="AM1172" s="409"/>
      <c r="AN1172" s="409"/>
      <c r="AO1172" s="409"/>
      <c r="AP1172" s="409"/>
    </row>
    <row r="1173" spans="1:42">
      <c r="A1173" s="452"/>
      <c r="B1173" s="452"/>
      <c r="C1173" s="530"/>
      <c r="D1173" s="582"/>
      <c r="E1173" s="503"/>
      <c r="F1173" s="438"/>
      <c r="G1173" s="582"/>
      <c r="H1173" s="503"/>
      <c r="I1173" s="438"/>
      <c r="J1173" s="438"/>
      <c r="K1173" s="582"/>
      <c r="L1173" s="503"/>
      <c r="M1173" s="438"/>
      <c r="N1173" s="438"/>
      <c r="O1173" s="582"/>
      <c r="P1173" s="503"/>
      <c r="Q1173" s="438"/>
      <c r="R1173" s="438"/>
      <c r="S1173" s="582"/>
      <c r="T1173" s="503"/>
      <c r="U1173" s="438"/>
      <c r="V1173" s="456"/>
      <c r="W1173" s="456"/>
      <c r="X1173" s="456"/>
      <c r="Y1173" s="201"/>
      <c r="Z1173" s="409"/>
      <c r="AA1173" s="409"/>
      <c r="AB1173" s="409"/>
      <c r="AC1173" s="409"/>
      <c r="AD1173" s="409"/>
      <c r="AE1173" s="409"/>
      <c r="AF1173" s="409"/>
      <c r="AG1173" s="409"/>
      <c r="AH1173" s="409"/>
      <c r="AI1173" s="409"/>
      <c r="AJ1173" s="409"/>
      <c r="AK1173" s="409"/>
      <c r="AL1173" s="409"/>
      <c r="AM1173" s="409"/>
      <c r="AN1173" s="409"/>
      <c r="AO1173" s="409"/>
      <c r="AP1173" s="409"/>
    </row>
    <row r="1174" spans="1:42">
      <c r="A1174" s="452"/>
      <c r="B1174" s="452"/>
      <c r="C1174" s="530"/>
      <c r="D1174" s="582" t="s">
        <v>14</v>
      </c>
      <c r="E1174" s="503"/>
      <c r="F1174" s="438"/>
      <c r="G1174" s="582" t="s">
        <v>14</v>
      </c>
      <c r="H1174" s="503"/>
      <c r="I1174" s="438" t="s">
        <v>14</v>
      </c>
      <c r="J1174" s="438"/>
      <c r="K1174" s="582" t="s">
        <v>14</v>
      </c>
      <c r="L1174" s="503"/>
      <c r="M1174" s="438" t="s">
        <v>14</v>
      </c>
      <c r="N1174" s="438"/>
      <c r="O1174" s="582" t="s">
        <v>14</v>
      </c>
      <c r="P1174" s="503"/>
      <c r="Q1174" s="438" t="s">
        <v>14</v>
      </c>
      <c r="R1174" s="438"/>
      <c r="S1174" s="582" t="s">
        <v>14</v>
      </c>
      <c r="T1174" s="503"/>
      <c r="U1174" s="438" t="s">
        <v>14</v>
      </c>
      <c r="V1174" s="449"/>
      <c r="W1174" s="449"/>
      <c r="X1174" s="449"/>
      <c r="Y1174" s="410"/>
      <c r="Z1174" s="409"/>
      <c r="AA1174" s="409"/>
      <c r="AB1174" s="409"/>
      <c r="AC1174" s="409"/>
      <c r="AD1174" s="409"/>
      <c r="AE1174" s="409"/>
      <c r="AF1174" s="409"/>
      <c r="AG1174" s="409"/>
      <c r="AH1174" s="409"/>
      <c r="AI1174" s="409"/>
      <c r="AJ1174" s="409"/>
      <c r="AK1174" s="409"/>
      <c r="AL1174" s="409"/>
      <c r="AM1174" s="409"/>
      <c r="AN1174" s="409"/>
      <c r="AO1174" s="409"/>
      <c r="AP1174" s="409"/>
    </row>
    <row r="1175" spans="1:42">
      <c r="A1175" s="458" t="s">
        <v>390</v>
      </c>
      <c r="B1175" s="452"/>
      <c r="C1175" s="452"/>
      <c r="D1175" s="452"/>
      <c r="E1175" s="452"/>
      <c r="F1175" s="452"/>
      <c r="G1175" s="452"/>
      <c r="H1175" s="452"/>
      <c r="I1175" s="452"/>
      <c r="J1175" s="452"/>
      <c r="K1175" s="452"/>
      <c r="L1175" s="452"/>
      <c r="M1175" s="452"/>
      <c r="N1175" s="452"/>
      <c r="O1175" s="452"/>
      <c r="P1175" s="452"/>
      <c r="Q1175" s="452"/>
      <c r="R1175" s="452"/>
      <c r="S1175" s="452"/>
      <c r="T1175" s="452"/>
      <c r="U1175" s="452"/>
      <c r="V1175" s="449"/>
      <c r="W1175" s="410"/>
      <c r="X1175" s="410"/>
      <c r="Y1175" s="410"/>
      <c r="Z1175" s="409"/>
      <c r="AA1175" s="409"/>
      <c r="AB1175" s="409"/>
      <c r="AC1175" s="409"/>
      <c r="AD1175" s="409"/>
      <c r="AE1175" s="409"/>
      <c r="AF1175" s="409"/>
      <c r="AG1175" s="409"/>
      <c r="AH1175" s="409"/>
      <c r="AI1175" s="409"/>
      <c r="AJ1175" s="409"/>
      <c r="AK1175" s="409"/>
      <c r="AL1175" s="409"/>
      <c r="AM1175" s="409"/>
      <c r="AN1175" s="409"/>
      <c r="AO1175" s="409"/>
      <c r="AP1175" s="409"/>
    </row>
    <row r="1176" spans="1:42">
      <c r="A1176" s="452" t="s">
        <v>391</v>
      </c>
      <c r="B1176" s="452"/>
      <c r="C1176" s="452"/>
      <c r="D1176" s="452"/>
      <c r="E1176" s="452"/>
      <c r="F1176" s="452"/>
      <c r="G1176" s="452"/>
      <c r="H1176" s="452"/>
      <c r="I1176" s="452"/>
      <c r="J1176" s="452"/>
      <c r="K1176" s="452"/>
      <c r="L1176" s="452"/>
      <c r="M1176" s="452"/>
      <c r="N1176" s="452"/>
      <c r="O1176" s="452"/>
      <c r="P1176" s="452"/>
      <c r="Q1176" s="452"/>
      <c r="R1176" s="452"/>
      <c r="S1176" s="452"/>
      <c r="T1176" s="452"/>
      <c r="U1176" s="452"/>
      <c r="V1176" s="409"/>
      <c r="W1176" s="410"/>
      <c r="X1176" s="410"/>
      <c r="Y1176" s="410"/>
      <c r="Z1176" s="409"/>
      <c r="AA1176" s="409"/>
      <c r="AB1176" s="409"/>
      <c r="AC1176" s="409"/>
      <c r="AD1176" s="409"/>
      <c r="AE1176" s="409"/>
      <c r="AF1176" s="409"/>
      <c r="AG1176" s="409"/>
      <c r="AH1176" s="409"/>
      <c r="AI1176" s="409"/>
      <c r="AJ1176" s="409"/>
      <c r="AK1176" s="409"/>
      <c r="AL1176" s="409"/>
      <c r="AM1176" s="409"/>
      <c r="AN1176" s="409"/>
      <c r="AO1176" s="409"/>
      <c r="AP1176" s="409"/>
    </row>
    <row r="1177" spans="1:42">
      <c r="A1177" s="452"/>
      <c r="B1177" s="452"/>
      <c r="C1177" s="452"/>
      <c r="D1177" s="546"/>
      <c r="E1177" s="452"/>
      <c r="F1177" s="452"/>
      <c r="G1177" s="546"/>
      <c r="H1177" s="452"/>
      <c r="I1177" s="452"/>
      <c r="J1177" s="452"/>
      <c r="K1177" s="546"/>
      <c r="L1177" s="452"/>
      <c r="M1177" s="452"/>
      <c r="N1177" s="452"/>
      <c r="O1177" s="546"/>
      <c r="P1177" s="452"/>
      <c r="Q1177" s="452"/>
      <c r="R1177" s="452"/>
      <c r="S1177" s="546"/>
      <c r="T1177" s="452"/>
      <c r="U1177" s="452"/>
      <c r="V1177" s="409"/>
      <c r="W1177" s="410"/>
      <c r="X1177" s="410"/>
      <c r="Y1177" s="410"/>
      <c r="Z1177" s="409"/>
      <c r="AA1177" s="409"/>
      <c r="AB1177" s="409"/>
      <c r="AC1177" s="409"/>
      <c r="AD1177" s="409"/>
      <c r="AE1177" s="409"/>
      <c r="AF1177" s="409"/>
      <c r="AG1177" s="409"/>
      <c r="AH1177" s="409"/>
      <c r="AI1177" s="409"/>
      <c r="AJ1177" s="409"/>
      <c r="AK1177" s="409"/>
      <c r="AL1177" s="409"/>
      <c r="AM1177" s="409"/>
      <c r="AN1177" s="409"/>
      <c r="AO1177" s="409"/>
      <c r="AP1177" s="409"/>
    </row>
    <row r="1178" spans="1:42">
      <c r="A1178" s="452" t="s">
        <v>380</v>
      </c>
      <c r="B1178" s="452"/>
      <c r="C1178" s="459"/>
      <c r="D1178" s="463"/>
      <c r="E1178" s="452"/>
      <c r="F1178" s="428">
        <f>'[7]Rate Design Work eff 10-14-16'!F1176</f>
        <v>2258.3938334562231</v>
      </c>
      <c r="G1178" s="463"/>
      <c r="H1178" s="452"/>
      <c r="I1178" s="428">
        <f>'[7]Rate Design Work eff 10-14-16'!I1176</f>
        <v>2258.3938334562231</v>
      </c>
      <c r="J1178" s="428"/>
      <c r="K1178" s="463"/>
      <c r="L1178" s="452"/>
      <c r="M1178" s="428">
        <f>I1178</f>
        <v>2258.3938334562231</v>
      </c>
      <c r="N1178" s="428"/>
      <c r="O1178" s="463"/>
      <c r="P1178" s="452"/>
      <c r="Q1178" s="428" t="s">
        <v>14</v>
      </c>
      <c r="R1178" s="428"/>
      <c r="S1178" s="463"/>
      <c r="T1178" s="452"/>
      <c r="U1178" s="428" t="str">
        <f>Q1178</f>
        <v xml:space="preserve"> </v>
      </c>
      <c r="V1178" s="409"/>
      <c r="W1178" s="410"/>
      <c r="X1178" s="410"/>
      <c r="Y1178" s="410"/>
      <c r="Z1178" s="409"/>
      <c r="AA1178" s="409"/>
      <c r="AB1178" s="409"/>
      <c r="AC1178" s="409"/>
      <c r="AD1178" s="409"/>
      <c r="AE1178" s="409"/>
      <c r="AF1178" s="409"/>
      <c r="AG1178" s="409"/>
      <c r="AH1178" s="409"/>
      <c r="AI1178" s="409"/>
      <c r="AJ1178" s="409"/>
      <c r="AK1178" s="409"/>
      <c r="AL1178" s="409"/>
      <c r="AM1178" s="409"/>
      <c r="AN1178" s="409"/>
      <c r="AO1178" s="409"/>
      <c r="AP1178" s="409"/>
    </row>
    <row r="1179" spans="1:42">
      <c r="A1179" s="452" t="s">
        <v>355</v>
      </c>
      <c r="B1179" s="452"/>
      <c r="C1179" s="459"/>
      <c r="D1179" s="463"/>
      <c r="E1179" s="452"/>
      <c r="F1179" s="428"/>
      <c r="G1179" s="463"/>
      <c r="H1179" s="452"/>
      <c r="I1179" s="428"/>
      <c r="J1179" s="428"/>
      <c r="K1179" s="463"/>
      <c r="L1179" s="452"/>
      <c r="M1179" s="428"/>
      <c r="N1179" s="428"/>
      <c r="O1179" s="463"/>
      <c r="P1179" s="452"/>
      <c r="Q1179" s="428"/>
      <c r="R1179" s="428"/>
      <c r="S1179" s="463"/>
      <c r="T1179" s="452"/>
      <c r="U1179" s="428"/>
      <c r="V1179" s="409"/>
      <c r="Z1179" s="560" t="s">
        <v>14</v>
      </c>
      <c r="AA1179" s="410"/>
      <c r="AB1179" s="409"/>
      <c r="AC1179" s="409"/>
      <c r="AD1179" s="409"/>
      <c r="AE1179" s="409"/>
      <c r="AF1179" s="409"/>
      <c r="AG1179" s="409"/>
      <c r="AH1179" s="409"/>
      <c r="AI1179" s="409"/>
      <c r="AJ1179" s="409"/>
      <c r="AK1179" s="409"/>
      <c r="AL1179" s="409"/>
      <c r="AM1179" s="409"/>
      <c r="AN1179" s="409"/>
      <c r="AO1179" s="409"/>
      <c r="AP1179" s="409"/>
    </row>
    <row r="1180" spans="1:42">
      <c r="A1180" s="411" t="s">
        <v>392</v>
      </c>
      <c r="B1180" s="452"/>
      <c r="C1180" s="459">
        <f>'[7]Rate Design Work eff 10-14-16'!C1178</f>
        <v>4296.0202493777233</v>
      </c>
      <c r="D1180" s="463">
        <f>'[7]Rate Design Work eff 9-15-17'!D1178</f>
        <v>2.1800000000000002</v>
      </c>
      <c r="E1180" s="452"/>
      <c r="F1180" s="428">
        <f t="shared" ref="F1180:F1185" si="155">C1180*D1180</f>
        <v>9365.3241436434382</v>
      </c>
      <c r="G1180" s="463">
        <f>'[7]Rate Design Work eff 9-15-17'!G1178</f>
        <v>2.2400000000000002</v>
      </c>
      <c r="H1180" s="452"/>
      <c r="I1180" s="428">
        <f t="shared" ref="I1180:I1185" si="156">G1180*C1180</f>
        <v>9623.0853586061003</v>
      </c>
      <c r="J1180" s="428"/>
      <c r="K1180" s="463" t="e">
        <f>'[7]Rate Design Work eff 10-14-16'!K1178</f>
        <v>#DIV/0!</v>
      </c>
      <c r="L1180" s="452"/>
      <c r="M1180" s="428" t="e">
        <f>'[7]Rate Design Work eff 10-14-16'!M1178</f>
        <v>#DIV/0!</v>
      </c>
      <c r="N1180" s="428"/>
      <c r="O1180" s="463" t="e">
        <f>'[7]Rate Design Work eff 10-14-16'!O1178</f>
        <v>#DIV/0!</v>
      </c>
      <c r="P1180" s="452"/>
      <c r="Q1180" s="428" t="e">
        <f>'[7]Rate Design Work eff 10-14-16'!Q1178</f>
        <v>#DIV/0!</v>
      </c>
      <c r="R1180" s="428"/>
      <c r="S1180" s="463" t="e">
        <f>'[7]Rate Design Work eff 10-14-16'!S1178</f>
        <v>#DIV/0!</v>
      </c>
      <c r="T1180" s="452"/>
      <c r="U1180" s="428" t="e">
        <f>'[7]Rate Design Work eff 10-14-16'!U1178</f>
        <v>#DIV/0!</v>
      </c>
      <c r="V1180" s="409"/>
      <c r="Z1180" s="504" t="s">
        <v>14</v>
      </c>
      <c r="AA1180" s="583" t="s">
        <v>14</v>
      </c>
      <c r="AB1180" s="409"/>
      <c r="AC1180" s="409"/>
      <c r="AD1180" s="477" t="s">
        <v>14</v>
      </c>
      <c r="AE1180" s="409"/>
      <c r="AF1180" s="409"/>
      <c r="AG1180" s="409"/>
      <c r="AH1180" s="409"/>
      <c r="AI1180" s="409"/>
      <c r="AJ1180" s="409"/>
      <c r="AK1180" s="409"/>
      <c r="AL1180" s="409"/>
      <c r="AM1180" s="409"/>
      <c r="AN1180" s="409"/>
      <c r="AO1180" s="409"/>
      <c r="AP1180" s="409"/>
    </row>
    <row r="1181" spans="1:42">
      <c r="A1181" s="411" t="s">
        <v>393</v>
      </c>
      <c r="B1181" s="452"/>
      <c r="C1181" s="459">
        <f>'[7]Rate Design Work eff 10-14-16'!C1179</f>
        <v>8160.0336742749596</v>
      </c>
      <c r="D1181" s="463">
        <f>'[7]Rate Design Work eff 9-15-17'!D1179</f>
        <v>3.1</v>
      </c>
      <c r="E1181" s="452"/>
      <c r="F1181" s="428">
        <f t="shared" si="155"/>
        <v>25296.104390252374</v>
      </c>
      <c r="G1181" s="463">
        <f>'[7]Rate Design Work eff 9-15-17'!G1179</f>
        <v>3.17</v>
      </c>
      <c r="H1181" s="452"/>
      <c r="I1181" s="428">
        <f t="shared" si="156"/>
        <v>25867.306747451621</v>
      </c>
      <c r="J1181" s="428"/>
      <c r="K1181" s="463" t="e">
        <f>'[7]Rate Design Work eff 10-14-16'!K1179</f>
        <v>#DIV/0!</v>
      </c>
      <c r="L1181" s="452"/>
      <c r="M1181" s="428" t="e">
        <f>'[7]Rate Design Work eff 10-14-16'!M1179</f>
        <v>#DIV/0!</v>
      </c>
      <c r="N1181" s="428"/>
      <c r="O1181" s="463" t="e">
        <f>'[7]Rate Design Work eff 10-14-16'!O1179</f>
        <v>#DIV/0!</v>
      </c>
      <c r="P1181" s="452"/>
      <c r="Q1181" s="428" t="e">
        <f>'[7]Rate Design Work eff 10-14-16'!Q1179</f>
        <v>#DIV/0!</v>
      </c>
      <c r="R1181" s="428"/>
      <c r="S1181" s="463" t="e">
        <f>'[7]Rate Design Work eff 10-14-16'!S1179</f>
        <v>#DIV/0!</v>
      </c>
      <c r="T1181" s="452"/>
      <c r="U1181" s="428" t="e">
        <f>'[7]Rate Design Work eff 10-14-16'!U1179</f>
        <v>#DIV/0!</v>
      </c>
      <c r="V1181" s="409"/>
      <c r="Z1181" s="504" t="s">
        <v>14</v>
      </c>
      <c r="AA1181" s="583" t="s">
        <v>14</v>
      </c>
      <c r="AB1181" s="409"/>
      <c r="AC1181" s="409"/>
      <c r="AD1181" s="409"/>
      <c r="AE1181" s="409"/>
      <c r="AF1181" s="409"/>
      <c r="AG1181" s="409"/>
      <c r="AH1181" s="409"/>
      <c r="AI1181" s="409"/>
      <c r="AJ1181" s="409"/>
      <c r="AK1181" s="409"/>
      <c r="AL1181" s="409"/>
      <c r="AM1181" s="409"/>
      <c r="AN1181" s="409"/>
      <c r="AO1181" s="409"/>
      <c r="AP1181" s="409"/>
    </row>
    <row r="1182" spans="1:42">
      <c r="A1182" s="411" t="s">
        <v>394</v>
      </c>
      <c r="B1182" s="452"/>
      <c r="C1182" s="459">
        <f>'[7]Rate Design Work eff 10-14-16'!C1180</f>
        <v>60.009361129530397</v>
      </c>
      <c r="D1182" s="463">
        <f>'[7]Rate Design Work eff 9-15-17'!D1180</f>
        <v>4.51</v>
      </c>
      <c r="E1182" s="452"/>
      <c r="F1182" s="428">
        <f t="shared" si="155"/>
        <v>270.64221869418208</v>
      </c>
      <c r="G1182" s="463">
        <f>'[7]Rate Design Work eff 9-15-17'!G1180</f>
        <v>4.62</v>
      </c>
      <c r="H1182" s="452"/>
      <c r="I1182" s="428">
        <f t="shared" si="156"/>
        <v>277.24324841843043</v>
      </c>
      <c r="J1182" s="428"/>
      <c r="K1182" s="463" t="e">
        <f>'[7]Rate Design Work eff 10-14-16'!K1180</f>
        <v>#DIV/0!</v>
      </c>
      <c r="L1182" s="452"/>
      <c r="M1182" s="428" t="e">
        <f>'[7]Rate Design Work eff 10-14-16'!M1180</f>
        <v>#DIV/0!</v>
      </c>
      <c r="N1182" s="428"/>
      <c r="O1182" s="463" t="e">
        <f>'[7]Rate Design Work eff 10-14-16'!O1180</f>
        <v>#DIV/0!</v>
      </c>
      <c r="P1182" s="452"/>
      <c r="Q1182" s="428" t="e">
        <f>'[7]Rate Design Work eff 10-14-16'!Q1180</f>
        <v>#DIV/0!</v>
      </c>
      <c r="R1182" s="428"/>
      <c r="S1182" s="463" t="e">
        <f>'[7]Rate Design Work eff 10-14-16'!S1180</f>
        <v>#DIV/0!</v>
      </c>
      <c r="T1182" s="452"/>
      <c r="U1182" s="428" t="e">
        <f>'[7]Rate Design Work eff 10-14-16'!U1180</f>
        <v>#DIV/0!</v>
      </c>
      <c r="V1182" s="409"/>
      <c r="Z1182" s="504" t="s">
        <v>14</v>
      </c>
      <c r="AA1182" s="583" t="s">
        <v>14</v>
      </c>
      <c r="AB1182" s="409"/>
      <c r="AC1182" s="409"/>
      <c r="AD1182" s="409"/>
      <c r="AE1182" s="409"/>
      <c r="AF1182" s="409"/>
      <c r="AG1182" s="409"/>
      <c r="AH1182" s="409"/>
      <c r="AI1182" s="409"/>
      <c r="AJ1182" s="409"/>
      <c r="AK1182" s="409"/>
      <c r="AL1182" s="409"/>
      <c r="AM1182" s="409"/>
      <c r="AN1182" s="409"/>
      <c r="AO1182" s="409"/>
      <c r="AP1182" s="409"/>
    </row>
    <row r="1183" spans="1:42">
      <c r="A1183" s="411" t="s">
        <v>395</v>
      </c>
      <c r="B1183" s="452"/>
      <c r="C1183" s="459">
        <f>'[7]Rate Design Work eff 10-14-16'!C1181</f>
        <v>11666.5444855351</v>
      </c>
      <c r="D1183" s="463">
        <f>'[7]Rate Design Work eff 9-15-17'!D1181</f>
        <v>5.99</v>
      </c>
      <c r="E1183" s="452"/>
      <c r="F1183" s="428">
        <f t="shared" si="155"/>
        <v>69882.601468355249</v>
      </c>
      <c r="G1183" s="463">
        <f>'[7]Rate Design Work eff 9-15-17'!G1181</f>
        <v>6.13</v>
      </c>
      <c r="H1183" s="452"/>
      <c r="I1183" s="428">
        <f t="shared" si="156"/>
        <v>71515.917696330158</v>
      </c>
      <c r="J1183" s="428"/>
      <c r="K1183" s="463" t="e">
        <f>'[7]Rate Design Work eff 10-14-16'!K1181</f>
        <v>#DIV/0!</v>
      </c>
      <c r="L1183" s="452"/>
      <c r="M1183" s="428" t="e">
        <f>'[7]Rate Design Work eff 10-14-16'!M1181</f>
        <v>#DIV/0!</v>
      </c>
      <c r="N1183" s="428"/>
      <c r="O1183" s="463" t="e">
        <f>'[7]Rate Design Work eff 10-14-16'!O1181</f>
        <v>#DIV/0!</v>
      </c>
      <c r="P1183" s="452"/>
      <c r="Q1183" s="428" t="e">
        <f>'[7]Rate Design Work eff 10-14-16'!Q1181</f>
        <v>#DIV/0!</v>
      </c>
      <c r="R1183" s="428"/>
      <c r="S1183" s="463" t="e">
        <f>'[7]Rate Design Work eff 10-14-16'!S1181</f>
        <v>#DIV/0!</v>
      </c>
      <c r="T1183" s="452"/>
      <c r="U1183" s="428" t="e">
        <f>'[7]Rate Design Work eff 10-14-16'!U1181</f>
        <v>#DIV/0!</v>
      </c>
      <c r="V1183" s="409"/>
      <c r="Z1183" s="504" t="s">
        <v>14</v>
      </c>
      <c r="AA1183" s="583" t="s">
        <v>14</v>
      </c>
      <c r="AB1183" s="409"/>
      <c r="AC1183" s="409"/>
      <c r="AD1183" s="409"/>
      <c r="AE1183" s="409"/>
      <c r="AF1183" s="409"/>
      <c r="AG1183" s="409"/>
      <c r="AH1183" s="409"/>
      <c r="AI1183" s="409"/>
      <c r="AJ1183" s="409"/>
      <c r="AK1183" s="409"/>
      <c r="AL1183" s="409"/>
      <c r="AM1183" s="409"/>
      <c r="AN1183" s="409"/>
      <c r="AO1183" s="409"/>
      <c r="AP1183" s="409"/>
    </row>
    <row r="1184" spans="1:42">
      <c r="A1184" s="411" t="s">
        <v>396</v>
      </c>
      <c r="B1184" s="452"/>
      <c r="C1184" s="459">
        <f>'[7]Rate Design Work eff 10-14-16'!C1182</f>
        <v>4355.9951802476999</v>
      </c>
      <c r="D1184" s="463">
        <f>'[7]Rate Design Work eff 9-15-17'!D1182</f>
        <v>8.1</v>
      </c>
      <c r="E1184" s="452"/>
      <c r="F1184" s="428">
        <f t="shared" si="155"/>
        <v>35283.560960006369</v>
      </c>
      <c r="G1184" s="463">
        <f>'[7]Rate Design Work eff 9-15-17'!G1182</f>
        <v>8.3000000000000007</v>
      </c>
      <c r="H1184" s="452"/>
      <c r="I1184" s="428">
        <f t="shared" si="156"/>
        <v>36154.759996055909</v>
      </c>
      <c r="J1184" s="428"/>
      <c r="K1184" s="463" t="e">
        <f>'[7]Rate Design Work eff 10-14-16'!K1182</f>
        <v>#DIV/0!</v>
      </c>
      <c r="L1184" s="452"/>
      <c r="M1184" s="428" t="e">
        <f>'[7]Rate Design Work eff 10-14-16'!M1182</f>
        <v>#DIV/0!</v>
      </c>
      <c r="N1184" s="428"/>
      <c r="O1184" s="463" t="e">
        <f>'[7]Rate Design Work eff 10-14-16'!O1182</f>
        <v>#DIV/0!</v>
      </c>
      <c r="P1184" s="452"/>
      <c r="Q1184" s="428" t="e">
        <f>'[7]Rate Design Work eff 10-14-16'!Q1182</f>
        <v>#DIV/0!</v>
      </c>
      <c r="R1184" s="428"/>
      <c r="S1184" s="463" t="e">
        <f>'[7]Rate Design Work eff 10-14-16'!S1182</f>
        <v>#DIV/0!</v>
      </c>
      <c r="T1184" s="452"/>
      <c r="U1184" s="428" t="e">
        <f>'[7]Rate Design Work eff 10-14-16'!U1182</f>
        <v>#DIV/0!</v>
      </c>
      <c r="V1184" s="409"/>
      <c r="Z1184" s="504" t="s">
        <v>14</v>
      </c>
      <c r="AA1184" s="583" t="s">
        <v>14</v>
      </c>
      <c r="AB1184" s="409"/>
      <c r="AC1184" s="409"/>
      <c r="AD1184" s="409"/>
      <c r="AE1184" s="409"/>
      <c r="AF1184" s="409"/>
      <c r="AG1184" s="409"/>
      <c r="AH1184" s="409"/>
      <c r="AI1184" s="409"/>
      <c r="AJ1184" s="409"/>
      <c r="AK1184" s="409"/>
      <c r="AL1184" s="409"/>
      <c r="AM1184" s="409"/>
      <c r="AN1184" s="409"/>
      <c r="AO1184" s="409"/>
      <c r="AP1184" s="409"/>
    </row>
    <row r="1185" spans="1:44">
      <c r="A1185" s="411" t="s">
        <v>397</v>
      </c>
      <c r="B1185" s="452"/>
      <c r="C1185" s="459">
        <f>'[7]Rate Design Work eff 10-14-16'!C1183</f>
        <v>1584.0049084397799</v>
      </c>
      <c r="D1185" s="463">
        <f>'[7]Rate Design Work eff 9-15-17'!D1183</f>
        <v>12.4</v>
      </c>
      <c r="E1185" s="452"/>
      <c r="F1185" s="428">
        <f t="shared" si="155"/>
        <v>19641.660864653273</v>
      </c>
      <c r="G1185" s="463">
        <f>'[7]Rate Design Work eff 9-15-17'!G1183</f>
        <v>12.7</v>
      </c>
      <c r="H1185" s="452"/>
      <c r="I1185" s="428">
        <f t="shared" si="156"/>
        <v>20116.862337185205</v>
      </c>
      <c r="J1185" s="428"/>
      <c r="K1185" s="463" t="e">
        <f>'[7]Rate Design Work eff 10-14-16'!K1183</f>
        <v>#DIV/0!</v>
      </c>
      <c r="L1185" s="452"/>
      <c r="M1185" s="428" t="e">
        <f>'[7]Rate Design Work eff 10-14-16'!M1183</f>
        <v>#DIV/0!</v>
      </c>
      <c r="N1185" s="428"/>
      <c r="O1185" s="463" t="e">
        <f>'[7]Rate Design Work eff 10-14-16'!O1183</f>
        <v>#DIV/0!</v>
      </c>
      <c r="P1185" s="452"/>
      <c r="Q1185" s="428" t="e">
        <f>'[7]Rate Design Work eff 10-14-16'!Q1183</f>
        <v>#DIV/0!</v>
      </c>
      <c r="R1185" s="428"/>
      <c r="S1185" s="463" t="e">
        <f>'[7]Rate Design Work eff 10-14-16'!S1183</f>
        <v>#DIV/0!</v>
      </c>
      <c r="T1185" s="452"/>
      <c r="U1185" s="428" t="e">
        <f>'[7]Rate Design Work eff 10-14-16'!U1183</f>
        <v>#DIV/0!</v>
      </c>
      <c r="X1185" s="201" t="s">
        <v>14</v>
      </c>
      <c r="Y1185" s="40"/>
      <c r="Z1185" s="504" t="s">
        <v>14</v>
      </c>
      <c r="AA1185" s="583" t="s">
        <v>14</v>
      </c>
      <c r="AB1185" s="409"/>
      <c r="AC1185" s="409"/>
      <c r="AD1185" s="409"/>
      <c r="AE1185" s="409"/>
      <c r="AF1185" s="409"/>
      <c r="AG1185" s="409"/>
      <c r="AH1185" s="409"/>
      <c r="AI1185" s="409"/>
      <c r="AJ1185" s="409"/>
      <c r="AK1185" s="409"/>
      <c r="AL1185" s="409"/>
      <c r="AM1185" s="409"/>
      <c r="AN1185" s="409"/>
      <c r="AO1185" s="409"/>
      <c r="AP1185" s="409"/>
    </row>
    <row r="1186" spans="1:44">
      <c r="B1186" s="452"/>
      <c r="C1186" s="459"/>
      <c r="D1186" s="463"/>
      <c r="E1186" s="452"/>
      <c r="F1186" s="428"/>
      <c r="G1186" s="463"/>
      <c r="H1186" s="452"/>
      <c r="I1186" s="428"/>
      <c r="J1186" s="428"/>
      <c r="K1186" s="463"/>
      <c r="L1186" s="452"/>
      <c r="M1186" s="428"/>
      <c r="N1186" s="428"/>
      <c r="O1186" s="463"/>
      <c r="P1186" s="452"/>
      <c r="Q1186" s="428"/>
      <c r="R1186" s="428"/>
      <c r="S1186" s="463"/>
      <c r="T1186" s="452"/>
      <c r="U1186" s="428"/>
      <c r="V1186" s="409"/>
      <c r="W1186" s="465" t="s">
        <v>109</v>
      </c>
      <c r="Z1186" s="410"/>
      <c r="AA1186" s="504" t="s">
        <v>14</v>
      </c>
      <c r="AB1186" s="409"/>
      <c r="AC1186" s="409"/>
      <c r="AD1186" s="409"/>
      <c r="AE1186" s="409"/>
      <c r="AF1186" s="409"/>
      <c r="AG1186" s="409"/>
      <c r="AH1186" s="409"/>
      <c r="AI1186" s="409"/>
      <c r="AJ1186" s="409"/>
      <c r="AK1186" s="409"/>
      <c r="AL1186" s="409"/>
      <c r="AM1186" s="409"/>
      <c r="AN1186" s="409"/>
      <c r="AO1186" s="409"/>
      <c r="AP1186" s="409"/>
    </row>
    <row r="1187" spans="1:44">
      <c r="A1187" s="411" t="s">
        <v>369</v>
      </c>
      <c r="B1187" s="452"/>
      <c r="C1187" s="459"/>
      <c r="D1187" s="463"/>
      <c r="E1187" s="452"/>
      <c r="F1187" s="428"/>
      <c r="G1187" s="463" t="s">
        <v>14</v>
      </c>
      <c r="H1187" s="452"/>
      <c r="I1187" s="428"/>
      <c r="J1187" s="428"/>
      <c r="K1187" s="463" t="s">
        <v>14</v>
      </c>
      <c r="L1187" s="452"/>
      <c r="M1187" s="428"/>
      <c r="N1187" s="428"/>
      <c r="O1187" s="463" t="s">
        <v>14</v>
      </c>
      <c r="P1187" s="452"/>
      <c r="Q1187" s="428"/>
      <c r="R1187" s="428"/>
      <c r="S1187" s="463" t="s">
        <v>14</v>
      </c>
      <c r="T1187" s="452"/>
      <c r="U1187" s="428"/>
      <c r="V1187" s="409"/>
      <c r="Z1187" s="410"/>
      <c r="AA1187" s="504" t="s">
        <v>14</v>
      </c>
      <c r="AB1187" s="409"/>
      <c r="AC1187" s="409"/>
      <c r="AD1187" s="409"/>
      <c r="AE1187" s="409"/>
      <c r="AF1187" s="409"/>
      <c r="AG1187" s="409"/>
      <c r="AH1187" s="409"/>
      <c r="AI1187" s="409"/>
      <c r="AJ1187" s="409"/>
      <c r="AK1187" s="409"/>
      <c r="AL1187" s="409"/>
      <c r="AM1187" s="409"/>
      <c r="AN1187" s="409"/>
      <c r="AO1187" s="409"/>
      <c r="AP1187" s="409"/>
    </row>
    <row r="1188" spans="1:44">
      <c r="A1188" s="411" t="s">
        <v>398</v>
      </c>
      <c r="B1188" s="452"/>
      <c r="C1188" s="459">
        <f>'[7]Rate Design Work eff 10-14-16'!C1186</f>
        <v>0</v>
      </c>
      <c r="D1188" s="463">
        <f>'[7]Rate Design Work eff 9-15-17'!D1186</f>
        <v>2.75</v>
      </c>
      <c r="E1188" s="452"/>
      <c r="F1188" s="428">
        <f>C1188*D1188</f>
        <v>0</v>
      </c>
      <c r="G1188" s="463">
        <f>'[7]Rate Design Work eff 9-15-17'!G1186</f>
        <v>2.81</v>
      </c>
      <c r="H1188" s="452"/>
      <c r="I1188" s="428">
        <f>G1188*C1188</f>
        <v>0</v>
      </c>
      <c r="J1188" s="428"/>
      <c r="K1188" s="463" t="e">
        <f>'[7]Rate Design Work eff 10-14-16'!K1186</f>
        <v>#DIV/0!</v>
      </c>
      <c r="L1188" s="452"/>
      <c r="M1188" s="428" t="e">
        <f>'[7]Rate Design Work eff 10-14-16'!M1186</f>
        <v>#DIV/0!</v>
      </c>
      <c r="N1188" s="428"/>
      <c r="O1188" s="463" t="e">
        <f>'[7]Rate Design Work eff 10-14-16'!O1186</f>
        <v>#DIV/0!</v>
      </c>
      <c r="P1188" s="452"/>
      <c r="Q1188" s="428" t="e">
        <f>'[7]Rate Design Work eff 10-14-16'!Q1186</f>
        <v>#DIV/0!</v>
      </c>
      <c r="R1188" s="428"/>
      <c r="S1188" s="463" t="e">
        <f>'[7]Rate Design Work eff 10-14-16'!S1186</f>
        <v>#DIV/0!</v>
      </c>
      <c r="T1188" s="452"/>
      <c r="U1188" s="428" t="e">
        <f>'[7]Rate Design Work eff 10-14-16'!U1186</f>
        <v>#DIV/0!</v>
      </c>
      <c r="V1188" s="409"/>
      <c r="Z1188" s="504" t="s">
        <v>14</v>
      </c>
      <c r="AA1188" s="583" t="s">
        <v>14</v>
      </c>
      <c r="AB1188" s="409"/>
      <c r="AC1188" s="409"/>
      <c r="AD1188" s="409"/>
      <c r="AE1188" s="409"/>
      <c r="AF1188" s="409"/>
      <c r="AG1188" s="409"/>
      <c r="AH1188" s="409"/>
      <c r="AI1188" s="409"/>
      <c r="AJ1188" s="409"/>
      <c r="AK1188" s="409"/>
      <c r="AL1188" s="409"/>
      <c r="AM1188" s="409"/>
      <c r="AN1188" s="409"/>
      <c r="AO1188" s="409"/>
      <c r="AP1188" s="409"/>
    </row>
    <row r="1189" spans="1:44">
      <c r="A1189" s="411" t="s">
        <v>399</v>
      </c>
      <c r="B1189" s="452"/>
      <c r="C1189" s="459">
        <f>'[7]Rate Design Work eff 10-14-16'!C1187</f>
        <v>0</v>
      </c>
      <c r="D1189" s="463">
        <f>'[7]Rate Design Work eff 9-15-17'!D1187</f>
        <v>4.79</v>
      </c>
      <c r="E1189" s="452"/>
      <c r="F1189" s="428">
        <f>C1189*D1189</f>
        <v>0</v>
      </c>
      <c r="G1189" s="463">
        <f>'[7]Rate Design Work eff 9-15-17'!G1187</f>
        <v>4.91</v>
      </c>
      <c r="H1189" s="452"/>
      <c r="I1189" s="428">
        <f>G1189*C1189</f>
        <v>0</v>
      </c>
      <c r="J1189" s="428"/>
      <c r="K1189" s="463" t="e">
        <f>'[7]Rate Design Work eff 10-14-16'!K1187</f>
        <v>#DIV/0!</v>
      </c>
      <c r="L1189" s="452"/>
      <c r="M1189" s="428" t="e">
        <f>'[7]Rate Design Work eff 10-14-16'!M1187</f>
        <v>#DIV/0!</v>
      </c>
      <c r="N1189" s="428"/>
      <c r="O1189" s="463" t="e">
        <f>'[7]Rate Design Work eff 10-14-16'!O1187</f>
        <v>#DIV/0!</v>
      </c>
      <c r="P1189" s="452"/>
      <c r="Q1189" s="428" t="e">
        <f>'[7]Rate Design Work eff 10-14-16'!Q1187</f>
        <v>#DIV/0!</v>
      </c>
      <c r="R1189" s="428"/>
      <c r="S1189" s="463" t="e">
        <f>'[7]Rate Design Work eff 10-14-16'!S1187</f>
        <v>#DIV/0!</v>
      </c>
      <c r="T1189" s="452"/>
      <c r="U1189" s="428" t="e">
        <f>'[7]Rate Design Work eff 10-14-16'!U1187</f>
        <v>#DIV/0!</v>
      </c>
      <c r="V1189" s="409"/>
      <c r="Z1189" s="504" t="s">
        <v>14</v>
      </c>
      <c r="AA1189" s="583" t="s">
        <v>14</v>
      </c>
      <c r="AB1189" s="409"/>
      <c r="AC1189" s="409"/>
      <c r="AD1189" s="409"/>
      <c r="AE1189" s="409"/>
      <c r="AF1189" s="409"/>
      <c r="AG1189" s="409"/>
      <c r="AH1189" s="409"/>
      <c r="AI1189" s="409"/>
      <c r="AJ1189" s="409"/>
      <c r="AK1189" s="409"/>
      <c r="AL1189" s="409"/>
      <c r="AM1189" s="409"/>
      <c r="AN1189" s="409"/>
      <c r="AO1189" s="409"/>
      <c r="AP1189" s="409"/>
    </row>
    <row r="1190" spans="1:44">
      <c r="A1190" s="411" t="s">
        <v>400</v>
      </c>
      <c r="B1190" s="452"/>
      <c r="C1190" s="459">
        <f>'[7]Rate Design Work eff 10-14-16'!C1188</f>
        <v>0</v>
      </c>
      <c r="D1190" s="463">
        <f>'[7]Rate Design Work eff 9-15-17'!D1188</f>
        <v>6.62</v>
      </c>
      <c r="E1190" s="452"/>
      <c r="F1190" s="428">
        <f>C1190*D1190</f>
        <v>0</v>
      </c>
      <c r="G1190" s="463">
        <f>'[7]Rate Design Work eff 9-15-17'!G1188</f>
        <v>6.78</v>
      </c>
      <c r="H1190" s="452"/>
      <c r="I1190" s="428">
        <f>G1190*C1190</f>
        <v>0</v>
      </c>
      <c r="J1190" s="428"/>
      <c r="K1190" s="463" t="e">
        <f>'[7]Rate Design Work eff 10-14-16'!K1188</f>
        <v>#DIV/0!</v>
      </c>
      <c r="L1190" s="452"/>
      <c r="M1190" s="428" t="e">
        <f>'[7]Rate Design Work eff 10-14-16'!M1188</f>
        <v>#DIV/0!</v>
      </c>
      <c r="N1190" s="428"/>
      <c r="O1190" s="463" t="e">
        <f>'[7]Rate Design Work eff 10-14-16'!O1188</f>
        <v>#DIV/0!</v>
      </c>
      <c r="P1190" s="452"/>
      <c r="Q1190" s="428" t="e">
        <f>'[7]Rate Design Work eff 10-14-16'!Q1188</f>
        <v>#DIV/0!</v>
      </c>
      <c r="R1190" s="428"/>
      <c r="S1190" s="463" t="e">
        <f>'[7]Rate Design Work eff 10-14-16'!S1188</f>
        <v>#DIV/0!</v>
      </c>
      <c r="T1190" s="452"/>
      <c r="U1190" s="428" t="e">
        <f>'[7]Rate Design Work eff 10-14-16'!U1188</f>
        <v>#DIV/0!</v>
      </c>
      <c r="V1190" s="409" t="s">
        <v>14</v>
      </c>
      <c r="Z1190" s="504" t="s">
        <v>14</v>
      </c>
      <c r="AA1190" s="583" t="s">
        <v>14</v>
      </c>
      <c r="AB1190" s="409"/>
      <c r="AC1190" s="409"/>
      <c r="AD1190" s="409"/>
      <c r="AE1190" s="409"/>
      <c r="AF1190" s="409"/>
      <c r="AG1190" s="409"/>
      <c r="AH1190" s="409"/>
      <c r="AI1190" s="409"/>
      <c r="AJ1190" s="409"/>
      <c r="AK1190" s="409"/>
      <c r="AL1190" s="409"/>
      <c r="AM1190" s="409"/>
      <c r="AN1190" s="409"/>
      <c r="AO1190" s="409"/>
      <c r="AP1190" s="409"/>
    </row>
    <row r="1191" spans="1:44">
      <c r="A1191" s="411" t="s">
        <v>401</v>
      </c>
      <c r="B1191" s="452"/>
      <c r="C1191" s="459">
        <f>'[7]Rate Design Work eff 10-14-16'!C1189</f>
        <v>0</v>
      </c>
      <c r="D1191" s="463">
        <f>'[7]Rate Design Work eff 9-15-17'!D1189</f>
        <v>10.5</v>
      </c>
      <c r="E1191" s="452"/>
      <c r="F1191" s="428">
        <f>C1191*D1191</f>
        <v>0</v>
      </c>
      <c r="G1191" s="463">
        <f>'[7]Rate Design Work eff 9-15-17'!G1189</f>
        <v>10.75</v>
      </c>
      <c r="H1191" s="452"/>
      <c r="I1191" s="428">
        <f>G1191*C1191</f>
        <v>0</v>
      </c>
      <c r="J1191" s="428"/>
      <c r="K1191" s="463" t="e">
        <f>'[7]Rate Design Work eff 10-14-16'!K1189</f>
        <v>#DIV/0!</v>
      </c>
      <c r="L1191" s="452"/>
      <c r="M1191" s="428" t="e">
        <f>'[7]Rate Design Work eff 10-14-16'!M1189</f>
        <v>#DIV/0!</v>
      </c>
      <c r="N1191" s="428"/>
      <c r="O1191" s="463" t="e">
        <f>'[7]Rate Design Work eff 10-14-16'!O1189</f>
        <v>#DIV/0!</v>
      </c>
      <c r="P1191" s="452"/>
      <c r="Q1191" s="428" t="e">
        <f>'[7]Rate Design Work eff 10-14-16'!Q1189</f>
        <v>#DIV/0!</v>
      </c>
      <c r="R1191" s="428"/>
      <c r="S1191" s="463" t="e">
        <f>'[7]Rate Design Work eff 10-14-16'!S1189</f>
        <v>#DIV/0!</v>
      </c>
      <c r="T1191" s="452"/>
      <c r="U1191" s="428" t="e">
        <f>'[7]Rate Design Work eff 10-14-16'!U1189</f>
        <v>#DIV/0!</v>
      </c>
      <c r="V1191" s="409"/>
      <c r="Z1191" s="504" t="s">
        <v>14</v>
      </c>
      <c r="AA1191" s="583" t="s">
        <v>14</v>
      </c>
      <c r="AB1191" s="409"/>
      <c r="AC1191" s="409"/>
      <c r="AD1191" s="409"/>
      <c r="AE1191" s="409"/>
      <c r="AF1191" s="409"/>
      <c r="AG1191" s="409"/>
      <c r="AH1191" s="409"/>
      <c r="AI1191" s="409"/>
      <c r="AJ1191" s="409"/>
      <c r="AK1191" s="409"/>
      <c r="AL1191" s="409"/>
      <c r="AM1191" s="409"/>
      <c r="AN1191" s="409"/>
      <c r="AO1191" s="409"/>
      <c r="AP1191" s="409"/>
    </row>
    <row r="1192" spans="1:44">
      <c r="A1192" s="411" t="s">
        <v>402</v>
      </c>
      <c r="B1192" s="452"/>
      <c r="C1192" s="459">
        <f>'[7]Rate Design Work eff 10-14-16'!C1190</f>
        <v>0</v>
      </c>
      <c r="D1192" s="463">
        <f>'[7]Rate Design Work eff 9-15-17'!D1190</f>
        <v>24.94</v>
      </c>
      <c r="E1192" s="452"/>
      <c r="F1192" s="428">
        <f>C1192*D1192</f>
        <v>0</v>
      </c>
      <c r="G1192" s="463">
        <f>'[7]Rate Design Work eff 9-15-17'!G1190</f>
        <v>25.54</v>
      </c>
      <c r="H1192" s="452"/>
      <c r="I1192" s="428">
        <f>G1192*C1192</f>
        <v>0</v>
      </c>
      <c r="J1192" s="428"/>
      <c r="K1192" s="463" t="e">
        <f>'[7]Rate Design Work eff 10-14-16'!K1190</f>
        <v>#DIV/0!</v>
      </c>
      <c r="L1192" s="452"/>
      <c r="M1192" s="428" t="e">
        <f>'[7]Rate Design Work eff 10-14-16'!M1190</f>
        <v>#DIV/0!</v>
      </c>
      <c r="N1192" s="428"/>
      <c r="O1192" s="463" t="e">
        <f>'[7]Rate Design Work eff 10-14-16'!O1190</f>
        <v>#DIV/0!</v>
      </c>
      <c r="P1192" s="452"/>
      <c r="Q1192" s="428" t="e">
        <f>'[7]Rate Design Work eff 10-14-16'!Q1190</f>
        <v>#DIV/0!</v>
      </c>
      <c r="R1192" s="428"/>
      <c r="S1192" s="463" t="e">
        <f>'[7]Rate Design Work eff 10-14-16'!S1190</f>
        <v>#DIV/0!</v>
      </c>
      <c r="T1192" s="452"/>
      <c r="U1192" s="428" t="e">
        <f>'[7]Rate Design Work eff 10-14-16'!U1190</f>
        <v>#DIV/0!</v>
      </c>
      <c r="V1192" s="409"/>
      <c r="Z1192" s="504" t="s">
        <v>14</v>
      </c>
      <c r="AA1192" s="583" t="s">
        <v>14</v>
      </c>
      <c r="AB1192" s="409" t="s">
        <v>14</v>
      </c>
      <c r="AC1192" s="409"/>
      <c r="AD1192" s="409"/>
      <c r="AE1192" s="409"/>
      <c r="AF1192" s="409"/>
      <c r="AG1192" s="409"/>
      <c r="AH1192" s="409"/>
      <c r="AI1192" s="409"/>
      <c r="AJ1192" s="409"/>
      <c r="AK1192" s="409"/>
      <c r="AL1192" s="409"/>
      <c r="AM1192" s="409"/>
      <c r="AN1192" s="409"/>
      <c r="AO1192" s="409"/>
      <c r="AP1192" s="409"/>
    </row>
    <row r="1193" spans="1:44">
      <c r="A1193" s="452"/>
      <c r="B1193" s="452"/>
      <c r="C1193" s="459"/>
      <c r="D1193" s="463">
        <f>'[7]Rate Design Work eff 9-15-17'!D1191</f>
        <v>0</v>
      </c>
      <c r="E1193" s="452"/>
      <c r="F1193" s="428"/>
      <c r="G1193" s="463"/>
      <c r="H1193" s="452"/>
      <c r="I1193" s="428"/>
      <c r="J1193" s="428"/>
      <c r="K1193" s="463"/>
      <c r="L1193" s="452"/>
      <c r="M1193" s="428"/>
      <c r="N1193" s="428"/>
      <c r="O1193" s="463"/>
      <c r="P1193" s="452"/>
      <c r="Q1193" s="428"/>
      <c r="R1193" s="428"/>
      <c r="S1193" s="463"/>
      <c r="T1193" s="452"/>
      <c r="U1193" s="428"/>
      <c r="V1193" s="409"/>
      <c r="Z1193" s="410"/>
      <c r="AA1193" s="410"/>
      <c r="AB1193" s="409"/>
      <c r="AC1193" s="409"/>
      <c r="AD1193" s="409"/>
      <c r="AE1193" s="409"/>
      <c r="AF1193" s="409"/>
      <c r="AG1193" s="409"/>
      <c r="AH1193" s="409"/>
      <c r="AI1193" s="409"/>
      <c r="AJ1193" s="409"/>
      <c r="AK1193" s="409"/>
      <c r="AL1193" s="409"/>
      <c r="AM1193" s="409"/>
      <c r="AN1193" s="409"/>
      <c r="AO1193" s="409"/>
      <c r="AP1193" s="409"/>
    </row>
    <row r="1194" spans="1:44">
      <c r="A1194" s="452" t="s">
        <v>388</v>
      </c>
      <c r="B1194" s="452"/>
      <c r="C1194" s="427">
        <f>'[7]Rate Design Work eff 10-14-16'!C1192</f>
        <v>1180029.4144894434</v>
      </c>
      <c r="D1194" s="545">
        <f>'[7]Rate Design Work eff 9-15-17'!D1192</f>
        <v>7.0449999999999999</v>
      </c>
      <c r="E1194" s="452" t="s">
        <v>15</v>
      </c>
      <c r="F1194" s="576">
        <f>ROUND(D1194*C1194/100,0)</f>
        <v>83133</v>
      </c>
      <c r="G1194" s="545">
        <f>'[7]Rate Design Work eff 9-15-17'!G1192</f>
        <v>7.2149999999999999</v>
      </c>
      <c r="H1194" s="452" t="s">
        <v>15</v>
      </c>
      <c r="I1194" s="428">
        <f>G1194*C1194/100</f>
        <v>85139.122255413342</v>
      </c>
      <c r="J1194" s="428"/>
      <c r="K1194" s="545" t="e">
        <f>'[7]Rate Design Work eff 10-14-16'!K1192</f>
        <v>#DIV/0!</v>
      </c>
      <c r="L1194" s="452" t="s">
        <v>15</v>
      </c>
      <c r="M1194" s="428" t="e">
        <f>'[7]Rate Design Work eff 10-14-16'!M1192</f>
        <v>#DIV/0!</v>
      </c>
      <c r="N1194" s="428"/>
      <c r="O1194" s="545" t="e">
        <f>'[7]Rate Design Work eff 10-14-16'!O1192</f>
        <v>#DIV/0!</v>
      </c>
      <c r="P1194" s="452" t="s">
        <v>15</v>
      </c>
      <c r="Q1194" s="428" t="e">
        <f>'[7]Rate Design Work eff 10-14-16'!Q1192</f>
        <v>#DIV/0!</v>
      </c>
      <c r="R1194" s="428"/>
      <c r="S1194" s="545" t="e">
        <f>'[7]Rate Design Work eff 10-14-16'!S1192</f>
        <v>#DIV/0!</v>
      </c>
      <c r="T1194" s="452" t="s">
        <v>15</v>
      </c>
      <c r="U1194" s="428" t="e">
        <f>'[7]Rate Design Work eff 10-14-16'!U1192</f>
        <v>#DIV/0!</v>
      </c>
      <c r="V1194" s="409"/>
      <c r="W1194" s="584" t="s">
        <v>14</v>
      </c>
      <c r="X1194" s="465" t="s">
        <v>14</v>
      </c>
      <c r="Z1194" s="410"/>
      <c r="AA1194" s="410"/>
      <c r="AB1194" s="409"/>
      <c r="AC1194" s="409"/>
      <c r="AD1194" s="409"/>
      <c r="AE1194" s="409"/>
      <c r="AF1194" s="409"/>
      <c r="AG1194" s="409"/>
      <c r="AH1194" s="409"/>
      <c r="AI1194" s="409"/>
      <c r="AJ1194" s="409"/>
      <c r="AK1194" s="409"/>
      <c r="AL1194" s="409"/>
      <c r="AM1194" s="409"/>
      <c r="AN1194" s="409"/>
      <c r="AO1194" s="409"/>
      <c r="AP1194" s="409"/>
    </row>
    <row r="1195" spans="1:44">
      <c r="A1195" s="452" t="s">
        <v>403</v>
      </c>
      <c r="B1195" s="452"/>
      <c r="C1195" s="427">
        <f>'[7]Rate Design Work eff 10-14-16'!C1193</f>
        <v>2267439.2993954606</v>
      </c>
      <c r="D1195" s="541" t="s">
        <v>14</v>
      </c>
      <c r="E1195" s="452" t="s">
        <v>14</v>
      </c>
      <c r="F1195" s="576" t="s">
        <v>14</v>
      </c>
      <c r="G1195" s="541" t="s">
        <v>14</v>
      </c>
      <c r="H1195" s="452" t="s">
        <v>14</v>
      </c>
      <c r="I1195" s="428" t="s">
        <v>14</v>
      </c>
      <c r="J1195" s="428"/>
      <c r="K1195" s="541">
        <v>0</v>
      </c>
      <c r="L1195" s="452" t="s">
        <v>15</v>
      </c>
      <c r="M1195" s="428">
        <f>'[7]Rate Design Work eff 10-14-16'!M1193</f>
        <v>0</v>
      </c>
      <c r="N1195" s="428"/>
      <c r="O1195" s="541">
        <v>0</v>
      </c>
      <c r="P1195" s="452" t="s">
        <v>15</v>
      </c>
      <c r="Q1195" s="428">
        <f>'[7]Rate Design Work eff 10-14-16'!Q1193</f>
        <v>0</v>
      </c>
      <c r="R1195" s="428"/>
      <c r="S1195" s="541">
        <v>0</v>
      </c>
      <c r="T1195" s="452" t="s">
        <v>15</v>
      </c>
      <c r="U1195" s="428">
        <f>'[7]Rate Design Work eff 10-14-16'!U1193</f>
        <v>0</v>
      </c>
      <c r="V1195" s="409"/>
      <c r="Z1195" s="410"/>
      <c r="AA1195" s="504" t="s">
        <v>14</v>
      </c>
      <c r="AB1195" s="428" t="s">
        <v>14</v>
      </c>
      <c r="AC1195" s="428"/>
      <c r="AD1195" s="409"/>
      <c r="AE1195" s="409"/>
      <c r="AF1195" s="409"/>
      <c r="AG1195" s="409"/>
      <c r="AH1195" s="409"/>
      <c r="AI1195" s="409"/>
      <c r="AJ1195" s="409"/>
      <c r="AK1195" s="409"/>
      <c r="AL1195" s="409"/>
      <c r="AM1195" s="409"/>
      <c r="AN1195" s="409"/>
      <c r="AO1195" s="409"/>
      <c r="AP1195" s="409"/>
    </row>
    <row r="1196" spans="1:44">
      <c r="A1196" s="452" t="s">
        <v>17</v>
      </c>
      <c r="B1196" s="452"/>
      <c r="C1196" s="427">
        <f>'[7]Rate Design Work eff 10-14-16'!C1194</f>
        <v>59.249999999999972</v>
      </c>
      <c r="D1196" s="577"/>
      <c r="E1196" s="452"/>
      <c r="F1196" s="428"/>
      <c r="G1196" s="577"/>
      <c r="H1196" s="452"/>
      <c r="I1196" s="428"/>
      <c r="J1196" s="428"/>
      <c r="K1196" s="577"/>
      <c r="L1196" s="452"/>
      <c r="M1196" s="428"/>
      <c r="N1196" s="428"/>
      <c r="O1196" s="577"/>
      <c r="P1196" s="452"/>
      <c r="Q1196" s="428"/>
      <c r="R1196" s="428"/>
      <c r="S1196" s="577"/>
      <c r="T1196" s="452"/>
      <c r="U1196" s="428"/>
      <c r="V1196" s="409"/>
      <c r="W1196" s="410"/>
      <c r="X1196" s="410"/>
      <c r="Y1196" s="410"/>
      <c r="Z1196" s="409"/>
      <c r="AA1196" s="409"/>
      <c r="AB1196" s="409"/>
      <c r="AC1196" s="409"/>
      <c r="AD1196" s="409"/>
      <c r="AE1196" s="409"/>
      <c r="AF1196" s="409"/>
      <c r="AG1196" s="409"/>
      <c r="AH1196" s="409"/>
      <c r="AI1196" s="409"/>
      <c r="AJ1196" s="409"/>
      <c r="AK1196" s="409"/>
      <c r="AL1196" s="409"/>
      <c r="AM1196" s="409"/>
      <c r="AN1196" s="409"/>
      <c r="AO1196" s="409"/>
      <c r="AP1196" s="409"/>
    </row>
    <row r="1197" spans="1:44" s="26" customFormat="1">
      <c r="A1197" s="25" t="s">
        <v>377</v>
      </c>
      <c r="C1197" s="27">
        <f>C1199</f>
        <v>3447468.713884904</v>
      </c>
      <c r="D1197" s="24">
        <f>'[7]Rate Design Work eff 9-15-17'!D1195</f>
        <v>0</v>
      </c>
      <c r="E1197" s="28"/>
      <c r="F1197" s="29"/>
      <c r="G1197" s="30">
        <f>'[7]Rate Design Work eff 9-15-17'!G1195</f>
        <v>0</v>
      </c>
      <c r="H1197" s="31" t="s">
        <v>15</v>
      </c>
      <c r="I1197" s="153">
        <f>ROUND(G1197*$C1197/100,0)</f>
        <v>0</v>
      </c>
      <c r="J1197" s="153"/>
      <c r="K1197" s="30" t="str">
        <f>'[7]Rate Design Work eff 10-14-16'!K1195</f>
        <v xml:space="preserve"> </v>
      </c>
      <c r="L1197" s="31" t="s">
        <v>15</v>
      </c>
      <c r="M1197" s="428">
        <f>'[7]Rate Design Work eff 10-14-16'!M1195</f>
        <v>0</v>
      </c>
      <c r="N1197" s="153"/>
      <c r="O1197" s="30" t="str">
        <f>'[7]Rate Design Work eff 10-14-16'!O1195</f>
        <v xml:space="preserve"> </v>
      </c>
      <c r="P1197" s="31" t="s">
        <v>15</v>
      </c>
      <c r="Q1197" s="428">
        <f>'[7]Rate Design Work eff 10-14-16'!Q1195</f>
        <v>0</v>
      </c>
      <c r="R1197" s="153"/>
      <c r="S1197" s="30">
        <f>'[7]Rate Design Work eff 10-14-16'!S1195</f>
        <v>0</v>
      </c>
      <c r="T1197" s="31" t="s">
        <v>15</v>
      </c>
      <c r="U1197" s="428">
        <f>'[7]Rate Design Work eff 10-14-16'!U1195</f>
        <v>0</v>
      </c>
      <c r="W1197" s="22"/>
      <c r="Z1197" s="33"/>
      <c r="AA1197" s="33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R1197" s="32"/>
    </row>
    <row r="1198" spans="1:44" s="26" customFormat="1">
      <c r="A1198" s="76" t="s">
        <v>404</v>
      </c>
      <c r="B1198" s="77"/>
      <c r="C1198" s="207"/>
      <c r="D1198" s="203">
        <f>'[7]Rate Design Work eff 9-15-17'!D1196</f>
        <v>7.0449999999999999</v>
      </c>
      <c r="E1198" s="83" t="s">
        <v>15</v>
      </c>
      <c r="F1198" s="81"/>
      <c r="G1198" s="203">
        <f>G1194+G1197</f>
        <v>7.2149999999999999</v>
      </c>
      <c r="H1198" s="83" t="s">
        <v>15</v>
      </c>
      <c r="I1198" s="168"/>
      <c r="J1198" s="168"/>
      <c r="K1198" s="203" t="e">
        <f>K1194+K1197</f>
        <v>#DIV/0!</v>
      </c>
      <c r="L1198" s="83" t="s">
        <v>15</v>
      </c>
      <c r="M1198" s="168"/>
      <c r="N1198" s="168"/>
      <c r="O1198" s="203" t="e">
        <f>O1194+O1197</f>
        <v>#DIV/0!</v>
      </c>
      <c r="P1198" s="83" t="s">
        <v>15</v>
      </c>
      <c r="Q1198" s="168"/>
      <c r="R1198" s="168"/>
      <c r="S1198" s="203" t="e">
        <f>S1194+S1197</f>
        <v>#DIV/0!</v>
      </c>
      <c r="T1198" s="83" t="s">
        <v>15</v>
      </c>
      <c r="U1198" s="168"/>
      <c r="W1198" s="22"/>
      <c r="X1198" s="45" t="s">
        <v>14</v>
      </c>
      <c r="Z1198" s="33"/>
      <c r="AA1198" s="33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R1198" s="32"/>
    </row>
    <row r="1199" spans="1:44">
      <c r="A1199" s="411" t="s">
        <v>384</v>
      </c>
      <c r="C1199" s="427">
        <f>C1194+C1195</f>
        <v>3447468.713884904</v>
      </c>
      <c r="D1199" s="24"/>
      <c r="E1199" s="409"/>
      <c r="F1199" s="436">
        <f>SUM(F1178:F1195)</f>
        <v>245131.2878790611</v>
      </c>
      <c r="G1199" s="24"/>
      <c r="H1199" s="409"/>
      <c r="I1199" s="436">
        <f>SUM(I1178:I1198)</f>
        <v>250952.69147291698</v>
      </c>
      <c r="J1199" s="436"/>
      <c r="K1199" s="24"/>
      <c r="L1199" s="409"/>
      <c r="M1199" s="436" t="e">
        <f>SUM(M1178:M1197)</f>
        <v>#DIV/0!</v>
      </c>
      <c r="N1199" s="436"/>
      <c r="O1199" s="24"/>
      <c r="P1199" s="409"/>
      <c r="Q1199" s="436" t="e">
        <f>SUM(Q1178:Q1198)</f>
        <v>#DIV/0!</v>
      </c>
      <c r="R1199" s="436"/>
      <c r="S1199" s="24"/>
      <c r="T1199" s="409"/>
      <c r="U1199" s="436" t="e">
        <f>SUM(U1178:U1198)</f>
        <v>#DIV/0!</v>
      </c>
      <c r="V1199" s="409"/>
      <c r="W1199" s="410"/>
      <c r="X1199" s="410"/>
      <c r="Y1199" s="410"/>
      <c r="Z1199" s="409"/>
      <c r="AA1199" s="409"/>
      <c r="AB1199" s="409"/>
      <c r="AC1199" s="409"/>
      <c r="AD1199" s="409"/>
      <c r="AE1199" s="409"/>
      <c r="AF1199" s="409"/>
      <c r="AG1199" s="409"/>
      <c r="AH1199" s="409"/>
      <c r="AI1199" s="409"/>
      <c r="AJ1199" s="409"/>
      <c r="AK1199" s="409"/>
      <c r="AL1199" s="409"/>
      <c r="AM1199" s="409"/>
      <c r="AN1199" s="409"/>
      <c r="AO1199" s="409"/>
      <c r="AP1199" s="409"/>
    </row>
    <row r="1200" spans="1:44">
      <c r="A1200" s="411" t="s">
        <v>385</v>
      </c>
      <c r="C1200" s="427">
        <f>'[7]Table 2'!H122</f>
        <v>43657.854220442547</v>
      </c>
      <c r="D1200" s="24"/>
      <c r="E1200" s="409"/>
      <c r="F1200" s="436">
        <f>'[7]Table 3'!E122</f>
        <v>3805.7819926921766</v>
      </c>
      <c r="G1200" s="24"/>
      <c r="H1200" s="409"/>
      <c r="I1200" s="436">
        <f>F1200</f>
        <v>3805.7819926921766</v>
      </c>
      <c r="J1200" s="436"/>
      <c r="K1200" s="24"/>
      <c r="L1200" s="409"/>
      <c r="M1200" s="436" t="e">
        <f>$I$1200*V1174/($V$1174+$W$1174+$X$1174)</f>
        <v>#DIV/0!</v>
      </c>
      <c r="N1200" s="438"/>
      <c r="O1200" s="439"/>
      <c r="P1200" s="439"/>
      <c r="Q1200" s="436" t="e">
        <f>$I$1200*W1174/($V$1174+$W$1174+$X$1174)</f>
        <v>#DIV/0!</v>
      </c>
      <c r="R1200" s="438"/>
      <c r="S1200" s="439"/>
      <c r="T1200" s="439"/>
      <c r="U1200" s="436" t="e">
        <f>$I$1200*X1174/($V$1174+$W$1174+$X$1174)</f>
        <v>#DIV/0!</v>
      </c>
      <c r="V1200" s="49"/>
      <c r="W1200" s="48"/>
      <c r="X1200" s="410"/>
      <c r="Y1200" s="410"/>
      <c r="Z1200" s="409"/>
      <c r="AA1200" s="409"/>
      <c r="AB1200" s="409"/>
      <c r="AC1200" s="409"/>
      <c r="AD1200" s="409"/>
      <c r="AE1200" s="409"/>
      <c r="AF1200" s="409"/>
      <c r="AG1200" s="409"/>
      <c r="AH1200" s="409"/>
      <c r="AI1200" s="409"/>
      <c r="AJ1200" s="409"/>
      <c r="AK1200" s="409"/>
      <c r="AL1200" s="409"/>
      <c r="AM1200" s="409"/>
      <c r="AN1200" s="409"/>
      <c r="AO1200" s="409"/>
      <c r="AP1200" s="409"/>
    </row>
    <row r="1201" spans="1:44" ht="16.5" thickBot="1">
      <c r="A1201" s="452" t="s">
        <v>19</v>
      </c>
      <c r="B1201" s="452"/>
      <c r="C1201" s="550">
        <f>C1199+C1200</f>
        <v>3491126.5681053465</v>
      </c>
      <c r="D1201" s="578"/>
      <c r="E1201" s="500"/>
      <c r="F1201" s="443">
        <f>F1199+F1200</f>
        <v>248937.06987175328</v>
      </c>
      <c r="G1201" s="578"/>
      <c r="H1201" s="500"/>
      <c r="I1201" s="443">
        <f>I1199+I1200</f>
        <v>254758.47346560916</v>
      </c>
      <c r="J1201" s="438"/>
      <c r="K1201" s="578"/>
      <c r="L1201" s="500"/>
      <c r="M1201" s="443" t="e">
        <f>M1199+M1200</f>
        <v>#DIV/0!</v>
      </c>
      <c r="N1201" s="442"/>
      <c r="O1201" s="578"/>
      <c r="P1201" s="500"/>
      <c r="Q1201" s="443" t="e">
        <f>Q1199+Q1200</f>
        <v>#DIV/0!</v>
      </c>
      <c r="R1201" s="442"/>
      <c r="S1201" s="578"/>
      <c r="T1201" s="500"/>
      <c r="U1201" s="443" t="e">
        <f>U1199+U1200</f>
        <v>#DIV/0!</v>
      </c>
      <c r="V1201" s="50"/>
      <c r="W1201" s="51"/>
      <c r="X1201" s="410"/>
      <c r="Y1201" s="410"/>
      <c r="Z1201" s="409"/>
      <c r="AA1201" s="409"/>
      <c r="AB1201" s="409"/>
      <c r="AC1201" s="409"/>
      <c r="AD1201" s="409"/>
      <c r="AE1201" s="409"/>
      <c r="AF1201" s="409"/>
      <c r="AG1201" s="409"/>
      <c r="AH1201" s="409"/>
      <c r="AI1201" s="409"/>
      <c r="AJ1201" s="409"/>
      <c r="AK1201" s="409"/>
      <c r="AL1201" s="409"/>
      <c r="AM1201" s="409"/>
      <c r="AN1201" s="409"/>
      <c r="AO1201" s="409"/>
      <c r="AP1201" s="409"/>
    </row>
    <row r="1202" spans="1:44" ht="16.5" thickTop="1">
      <c r="A1202" s="581" t="s">
        <v>344</v>
      </c>
      <c r="B1202" s="452"/>
      <c r="C1202" s="530"/>
      <c r="D1202" s="582"/>
      <c r="E1202" s="503"/>
      <c r="F1202" s="438"/>
      <c r="G1202" s="582"/>
      <c r="H1202" s="503"/>
      <c r="I1202" s="438"/>
      <c r="J1202" s="438"/>
      <c r="K1202" s="582"/>
      <c r="L1202" s="503"/>
      <c r="M1202" s="438"/>
      <c r="N1202" s="438"/>
      <c r="O1202" s="582"/>
      <c r="P1202" s="503"/>
      <c r="Q1202" s="438"/>
      <c r="R1202" s="438"/>
      <c r="S1202" s="582"/>
      <c r="T1202" s="503"/>
      <c r="U1202" s="438"/>
      <c r="V1202" s="50"/>
      <c r="W1202" s="51"/>
      <c r="X1202" s="410"/>
      <c r="Y1202" s="410"/>
      <c r="Z1202" s="409"/>
      <c r="AA1202" s="409"/>
      <c r="AB1202" s="409"/>
      <c r="AC1202" s="409"/>
      <c r="AD1202" s="409"/>
      <c r="AE1202" s="409"/>
      <c r="AF1202" s="409"/>
      <c r="AG1202" s="409"/>
      <c r="AH1202" s="409"/>
      <c r="AI1202" s="409"/>
      <c r="AJ1202" s="409"/>
      <c r="AK1202" s="409"/>
      <c r="AL1202" s="409"/>
      <c r="AM1202" s="409"/>
      <c r="AN1202" s="409"/>
      <c r="AO1202" s="409"/>
      <c r="AP1202" s="409"/>
    </row>
    <row r="1203" spans="1:44">
      <c r="A1203" s="452"/>
      <c r="B1203" s="452"/>
      <c r="C1203" s="530"/>
      <c r="D1203" s="582" t="s">
        <v>14</v>
      </c>
      <c r="E1203" s="503"/>
      <c r="F1203" s="438"/>
      <c r="G1203" s="582" t="s">
        <v>14</v>
      </c>
      <c r="H1203" s="503"/>
      <c r="I1203" s="438" t="s">
        <v>14</v>
      </c>
      <c r="J1203" s="438"/>
      <c r="K1203" s="582" t="s">
        <v>14</v>
      </c>
      <c r="L1203" s="503"/>
      <c r="M1203" s="438" t="s">
        <v>14</v>
      </c>
      <c r="N1203" s="438"/>
      <c r="O1203" s="582" t="s">
        <v>14</v>
      </c>
      <c r="P1203" s="503"/>
      <c r="Q1203" s="438" t="s">
        <v>14</v>
      </c>
      <c r="R1203" s="438"/>
      <c r="S1203" s="582" t="s">
        <v>14</v>
      </c>
      <c r="T1203" s="503"/>
      <c r="U1203" s="438" t="e">
        <f>M1201+Q1201+U1201</f>
        <v>#DIV/0!</v>
      </c>
      <c r="V1203" s="456"/>
      <c r="W1203" s="456"/>
      <c r="X1203" s="456"/>
      <c r="Y1203" s="410"/>
      <c r="Z1203" s="409"/>
      <c r="AA1203" s="409"/>
      <c r="AB1203" s="409"/>
      <c r="AC1203" s="409"/>
      <c r="AD1203" s="409"/>
      <c r="AE1203" s="409"/>
      <c r="AF1203" s="409"/>
      <c r="AG1203" s="409"/>
      <c r="AH1203" s="409"/>
      <c r="AI1203" s="409"/>
      <c r="AJ1203" s="409"/>
      <c r="AK1203" s="409"/>
      <c r="AL1203" s="409"/>
      <c r="AM1203" s="409"/>
      <c r="AN1203" s="409"/>
      <c r="AO1203" s="409"/>
      <c r="AP1203" s="409"/>
    </row>
    <row r="1204" spans="1:44">
      <c r="A1204" s="458" t="s">
        <v>405</v>
      </c>
      <c r="B1204" s="452"/>
      <c r="C1204" s="452"/>
      <c r="D1204" s="452"/>
      <c r="E1204" s="452"/>
      <c r="F1204" s="452"/>
      <c r="G1204" s="452"/>
      <c r="H1204" s="452"/>
      <c r="I1204" s="452"/>
      <c r="J1204" s="452"/>
      <c r="K1204" s="452"/>
      <c r="L1204" s="452"/>
      <c r="M1204" s="452"/>
      <c r="N1204" s="452"/>
      <c r="O1204" s="452"/>
      <c r="P1204" s="452"/>
      <c r="Q1204" s="452"/>
      <c r="R1204" s="452"/>
      <c r="S1204" s="452"/>
      <c r="T1204" s="452"/>
      <c r="U1204" s="428" t="e">
        <f>U1203-I1201</f>
        <v>#DIV/0!</v>
      </c>
      <c r="V1204" s="449"/>
      <c r="W1204" s="449"/>
      <c r="X1204" s="449"/>
      <c r="Y1204" s="410"/>
      <c r="Z1204" s="409"/>
      <c r="AA1204" s="409"/>
      <c r="AB1204" s="409"/>
      <c r="AC1204" s="409"/>
      <c r="AD1204" s="409"/>
      <c r="AE1204" s="409"/>
      <c r="AF1204" s="409"/>
      <c r="AG1204" s="409"/>
      <c r="AH1204" s="409"/>
      <c r="AI1204" s="409"/>
      <c r="AJ1204" s="409"/>
      <c r="AK1204" s="409"/>
      <c r="AL1204" s="409"/>
      <c r="AM1204" s="409"/>
      <c r="AN1204" s="409"/>
      <c r="AO1204" s="409"/>
      <c r="AP1204" s="409"/>
    </row>
    <row r="1205" spans="1:44">
      <c r="A1205" s="452" t="s">
        <v>406</v>
      </c>
      <c r="B1205" s="452"/>
      <c r="C1205" s="452"/>
      <c r="D1205" s="452"/>
      <c r="E1205" s="452"/>
      <c r="F1205" s="452"/>
      <c r="G1205" s="452"/>
      <c r="H1205" s="452"/>
      <c r="I1205" s="452"/>
      <c r="J1205" s="452"/>
      <c r="K1205" s="452"/>
      <c r="L1205" s="452"/>
      <c r="M1205" s="452"/>
      <c r="N1205" s="452"/>
      <c r="O1205" s="452"/>
      <c r="P1205" s="452"/>
      <c r="Q1205" s="452"/>
      <c r="R1205" s="452"/>
      <c r="S1205" s="452"/>
      <c r="T1205" s="452"/>
      <c r="U1205" s="452"/>
      <c r="V1205" s="409"/>
      <c r="W1205" s="410"/>
      <c r="X1205" s="410"/>
      <c r="Y1205" s="410"/>
      <c r="Z1205" s="409"/>
      <c r="AA1205" s="409"/>
      <c r="AB1205" s="409"/>
      <c r="AC1205" s="409"/>
      <c r="AD1205" s="409"/>
      <c r="AE1205" s="409"/>
      <c r="AF1205" s="409"/>
      <c r="AG1205" s="409"/>
      <c r="AH1205" s="409"/>
      <c r="AI1205" s="409"/>
      <c r="AJ1205" s="409"/>
      <c r="AK1205" s="409"/>
      <c r="AL1205" s="409"/>
      <c r="AM1205" s="409"/>
      <c r="AN1205" s="409"/>
      <c r="AO1205" s="409"/>
      <c r="AP1205" s="409"/>
    </row>
    <row r="1206" spans="1:44">
      <c r="A1206" s="452"/>
      <c r="B1206" s="452"/>
      <c r="C1206" s="452"/>
      <c r="D1206" s="546"/>
      <c r="E1206" s="452"/>
      <c r="F1206" s="452"/>
      <c r="G1206" s="546"/>
      <c r="H1206" s="452"/>
      <c r="I1206" s="452"/>
      <c r="J1206" s="452"/>
      <c r="K1206" s="546"/>
      <c r="L1206" s="452"/>
      <c r="M1206" s="452"/>
      <c r="N1206" s="452"/>
      <c r="O1206" s="546"/>
      <c r="P1206" s="452"/>
      <c r="Q1206" s="452"/>
      <c r="R1206" s="452"/>
      <c r="S1206" s="546"/>
      <c r="T1206" s="452"/>
      <c r="U1206" s="452"/>
      <c r="V1206" s="409"/>
      <c r="W1206" s="410"/>
      <c r="X1206" s="410"/>
      <c r="Y1206" s="410"/>
      <c r="Z1206" s="409"/>
      <c r="AA1206" s="409"/>
      <c r="AB1206" s="409"/>
      <c r="AC1206" s="409"/>
      <c r="AD1206" s="409"/>
      <c r="AE1206" s="409"/>
      <c r="AF1206" s="409"/>
      <c r="AG1206" s="409"/>
      <c r="AH1206" s="409"/>
      <c r="AI1206" s="409"/>
      <c r="AJ1206" s="409"/>
      <c r="AK1206" s="409"/>
      <c r="AL1206" s="409"/>
      <c r="AM1206" s="409"/>
      <c r="AN1206" s="409"/>
      <c r="AO1206" s="409"/>
      <c r="AP1206" s="409"/>
    </row>
    <row r="1207" spans="1:44">
      <c r="A1207" s="452" t="s">
        <v>380</v>
      </c>
      <c r="B1207" s="452"/>
      <c r="C1207" s="459"/>
      <c r="D1207" s="463"/>
      <c r="E1207" s="452"/>
      <c r="F1207" s="428">
        <v>0</v>
      </c>
      <c r="G1207" s="463"/>
      <c r="H1207" s="452"/>
      <c r="I1207" s="428">
        <f>F1207</f>
        <v>0</v>
      </c>
      <c r="J1207" s="428"/>
      <c r="K1207" s="463"/>
      <c r="L1207" s="452"/>
      <c r="M1207" s="428" t="e">
        <f>'[7]Rate Design Work eff 10-14-16'!M1205</f>
        <v>#REF!</v>
      </c>
      <c r="N1207" s="428"/>
      <c r="O1207" s="463"/>
      <c r="P1207" s="452"/>
      <c r="Q1207" s="428" t="e">
        <f>'[7]Rate Design Work eff 10-14-16'!Q1205</f>
        <v>#DIV/0!</v>
      </c>
      <c r="R1207" s="428"/>
      <c r="S1207" s="463"/>
      <c r="T1207" s="452"/>
      <c r="U1207" s="428" t="e">
        <f>'[7]Rate Design Work eff 10-14-16'!U1205</f>
        <v>#DIV/0!</v>
      </c>
      <c r="V1207" s="409"/>
      <c r="W1207" s="410"/>
      <c r="X1207" s="410"/>
      <c r="Y1207" s="410"/>
      <c r="Z1207" s="409"/>
      <c r="AA1207" s="409"/>
      <c r="AB1207" s="409"/>
      <c r="AC1207" s="409"/>
      <c r="AD1207" s="409"/>
      <c r="AE1207" s="409"/>
      <c r="AF1207" s="409"/>
      <c r="AG1207" s="409"/>
      <c r="AH1207" s="409"/>
      <c r="AI1207" s="409"/>
      <c r="AJ1207" s="409"/>
      <c r="AK1207" s="409"/>
      <c r="AL1207" s="409"/>
      <c r="AM1207" s="409"/>
      <c r="AN1207" s="409"/>
      <c r="AO1207" s="409"/>
      <c r="AP1207" s="409"/>
    </row>
    <row r="1208" spans="1:44">
      <c r="A1208" s="452" t="s">
        <v>407</v>
      </c>
      <c r="B1208" s="452"/>
      <c r="C1208" s="427">
        <f>'[7]Rate Design Work eff 10-14-16'!C1205</f>
        <v>0</v>
      </c>
      <c r="D1208" s="545">
        <f>'[7]Rate Design Work eff 9-15-17'!D1205</f>
        <v>7.0449999999999999</v>
      </c>
      <c r="E1208" s="452" t="s">
        <v>15</v>
      </c>
      <c r="F1208" s="576">
        <f>ROUND(D1208*C1208/100,0)</f>
        <v>0</v>
      </c>
      <c r="G1208" s="545">
        <f>'[7]Rate Design Work eff 9-15-17'!G1205</f>
        <v>7.2149999999999999</v>
      </c>
      <c r="H1208" s="452" t="s">
        <v>15</v>
      </c>
      <c r="I1208" s="428">
        <f>ROUND(C1208*G1208/100,0)</f>
        <v>0</v>
      </c>
      <c r="J1208" s="428"/>
      <c r="K1208" s="545" t="e">
        <f>'[7]Rate Design Work eff 10-14-16'!K1205</f>
        <v>#DIV/0!</v>
      </c>
      <c r="L1208" s="452" t="s">
        <v>15</v>
      </c>
      <c r="M1208" s="428" t="e">
        <f>'[7]Rate Design Work eff 10-14-16'!M1206</f>
        <v>#DIV/0!</v>
      </c>
      <c r="N1208" s="428"/>
      <c r="O1208" s="545" t="e">
        <f>'[7]Rate Design Work eff 10-14-16'!O1205</f>
        <v>#DIV/0!</v>
      </c>
      <c r="P1208" s="452" t="s">
        <v>15</v>
      </c>
      <c r="Q1208" s="428" t="e">
        <f>'[7]Rate Design Work eff 10-14-16'!Q1206</f>
        <v>#DIV/0!</v>
      </c>
      <c r="R1208" s="428"/>
      <c r="S1208" s="545" t="e">
        <f>'[7]Rate Design Work eff 10-14-16'!S1205</f>
        <v>#DIV/0!</v>
      </c>
      <c r="T1208" s="452" t="s">
        <v>15</v>
      </c>
      <c r="U1208" s="428" t="e">
        <f>'[7]Rate Design Work eff 10-14-16'!U1206</f>
        <v>#DIV/0!</v>
      </c>
      <c r="V1208" s="409"/>
      <c r="W1208" s="410"/>
      <c r="X1208" s="410"/>
      <c r="Y1208" s="410"/>
      <c r="Z1208" s="409"/>
      <c r="AA1208" s="409"/>
      <c r="AB1208" s="409"/>
      <c r="AC1208" s="409"/>
      <c r="AD1208" s="409"/>
      <c r="AE1208" s="409"/>
      <c r="AF1208" s="409"/>
      <c r="AG1208" s="409"/>
      <c r="AH1208" s="409"/>
      <c r="AI1208" s="409"/>
      <c r="AJ1208" s="409"/>
      <c r="AK1208" s="409"/>
      <c r="AL1208" s="409"/>
      <c r="AM1208" s="409"/>
      <c r="AN1208" s="409"/>
      <c r="AO1208" s="409"/>
      <c r="AP1208" s="409"/>
    </row>
    <row r="1209" spans="1:44">
      <c r="A1209" s="452" t="s">
        <v>408</v>
      </c>
      <c r="B1209" s="452"/>
      <c r="C1209" s="427">
        <f>'[7]Rate Design Work eff 10-14-16'!C1206</f>
        <v>1151208</v>
      </c>
      <c r="D1209" s="579">
        <f>'[7]Rate Design Work eff 9-15-17'!D1206</f>
        <v>7.0449999999999999</v>
      </c>
      <c r="E1209" s="452" t="s">
        <v>15</v>
      </c>
      <c r="F1209" s="576">
        <f>ROUND(D1209*C1209/100,0)</f>
        <v>81103</v>
      </c>
      <c r="G1209" s="579">
        <f>G1208</f>
        <v>7.2149999999999999</v>
      </c>
      <c r="H1209" s="452" t="s">
        <v>15</v>
      </c>
      <c r="I1209" s="428">
        <f>ROUND(G1209*$C1209/100,0)</f>
        <v>83060</v>
      </c>
      <c r="J1209" s="428"/>
      <c r="K1209" s="579" t="e">
        <f>K1208</f>
        <v>#DIV/0!</v>
      </c>
      <c r="L1209" s="452" t="s">
        <v>15</v>
      </c>
      <c r="M1209" s="428">
        <f>'[7]Rate Design Work eff 10-14-16'!M1207</f>
        <v>0</v>
      </c>
      <c r="N1209" s="428"/>
      <c r="O1209" s="579" t="e">
        <f>O1208</f>
        <v>#DIV/0!</v>
      </c>
      <c r="P1209" s="452" t="s">
        <v>15</v>
      </c>
      <c r="Q1209" s="428">
        <f>'[7]Rate Design Work eff 10-14-16'!Q1207</f>
        <v>0</v>
      </c>
      <c r="R1209" s="428"/>
      <c r="S1209" s="579" t="e">
        <f>S1208</f>
        <v>#DIV/0!</v>
      </c>
      <c r="T1209" s="452" t="s">
        <v>15</v>
      </c>
      <c r="U1209" s="428">
        <f>'[7]Rate Design Work eff 10-14-16'!U1207</f>
        <v>0</v>
      </c>
      <c r="V1209" s="409"/>
      <c r="W1209" s="410"/>
      <c r="X1209" s="410"/>
      <c r="Y1209" s="410"/>
      <c r="Z1209" s="409"/>
      <c r="AA1209" s="409"/>
      <c r="AB1209" s="409"/>
      <c r="AC1209" s="409"/>
      <c r="AD1209" s="409"/>
      <c r="AE1209" s="409"/>
      <c r="AF1209" s="409"/>
      <c r="AG1209" s="409"/>
      <c r="AH1209" s="409"/>
      <c r="AI1209" s="409"/>
      <c r="AJ1209" s="409"/>
      <c r="AK1209" s="409"/>
      <c r="AL1209" s="409"/>
      <c r="AM1209" s="409"/>
      <c r="AN1209" s="409"/>
      <c r="AO1209" s="409"/>
      <c r="AP1209" s="409"/>
    </row>
    <row r="1210" spans="1:44">
      <c r="A1210" s="452" t="s">
        <v>17</v>
      </c>
      <c r="B1210" s="452"/>
      <c r="C1210" s="427">
        <f>'[7]Rate Design Work eff 10-14-16'!C1207</f>
        <v>22.1666666666667</v>
      </c>
      <c r="D1210" s="577"/>
      <c r="E1210" s="452"/>
      <c r="F1210" s="428"/>
      <c r="G1210" s="577"/>
      <c r="H1210" s="452"/>
      <c r="I1210" s="428"/>
      <c r="J1210" s="428"/>
      <c r="K1210" s="577"/>
      <c r="L1210" s="452"/>
      <c r="M1210" s="428"/>
      <c r="N1210" s="428"/>
      <c r="O1210" s="577"/>
      <c r="P1210" s="452"/>
      <c r="Q1210" s="428"/>
      <c r="R1210" s="428"/>
      <c r="S1210" s="577"/>
      <c r="T1210" s="452"/>
      <c r="U1210" s="428"/>
      <c r="V1210" s="409"/>
      <c r="W1210" s="410"/>
      <c r="X1210" s="410"/>
      <c r="Y1210" s="410"/>
      <c r="Z1210" s="409"/>
      <c r="AA1210" s="409"/>
      <c r="AB1210" s="409"/>
      <c r="AC1210" s="409"/>
      <c r="AD1210" s="409"/>
      <c r="AE1210" s="409"/>
      <c r="AF1210" s="409"/>
      <c r="AG1210" s="409"/>
      <c r="AH1210" s="409"/>
      <c r="AI1210" s="409"/>
      <c r="AJ1210" s="409"/>
      <c r="AK1210" s="409"/>
      <c r="AL1210" s="409"/>
      <c r="AM1210" s="409"/>
      <c r="AN1210" s="409"/>
      <c r="AO1210" s="409"/>
      <c r="AP1210" s="409"/>
    </row>
    <row r="1211" spans="1:44" s="26" customFormat="1">
      <c r="A1211" s="25" t="s">
        <v>377</v>
      </c>
      <c r="C1211" s="27">
        <f>C1212</f>
        <v>1151208</v>
      </c>
      <c r="D1211" s="24">
        <f>'[7]Rate Design Work eff 9-15-17'!D1208</f>
        <v>0</v>
      </c>
      <c r="E1211" s="28"/>
      <c r="F1211" s="29"/>
      <c r="G1211" s="30">
        <f>'[7]Rate Design Work eff 9-15-17'!G1208</f>
        <v>0</v>
      </c>
      <c r="H1211" s="31" t="s">
        <v>15</v>
      </c>
      <c r="I1211" s="153">
        <f>ROUND(G1211*$C1211/100,0)</f>
        <v>0</v>
      </c>
      <c r="J1211" s="153"/>
      <c r="K1211" s="30" t="str">
        <f>'[7]Rate Design Work eff 10-14-16'!K1208</f>
        <v xml:space="preserve"> </v>
      </c>
      <c r="L1211" s="31" t="s">
        <v>14</v>
      </c>
      <c r="M1211" s="428">
        <f>'[7]Rate Design Work eff 10-14-16'!Q1208</f>
        <v>0</v>
      </c>
      <c r="N1211" s="153"/>
      <c r="O1211" s="30" t="str">
        <f>'[7]Rate Design Work eff 10-14-16'!O1208</f>
        <v xml:space="preserve"> </v>
      </c>
      <c r="P1211" s="31" t="s">
        <v>14</v>
      </c>
      <c r="Q1211" s="428">
        <f>'[7]Rate Design Work eff 10-14-16'!Q1208</f>
        <v>0</v>
      </c>
      <c r="R1211" s="153"/>
      <c r="S1211" s="30">
        <f>'[7]Rate Design Work eff 10-14-16'!S1208</f>
        <v>0</v>
      </c>
      <c r="T1211" s="31" t="s">
        <v>15</v>
      </c>
      <c r="U1211" s="153">
        <f>ROUND(S1211*$C1211/100,0)</f>
        <v>0</v>
      </c>
      <c r="W1211" s="22"/>
      <c r="Z1211" s="33"/>
      <c r="AA1211" s="33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R1211" s="32"/>
    </row>
    <row r="1212" spans="1:44">
      <c r="A1212" s="411" t="s">
        <v>384</v>
      </c>
      <c r="C1212" s="427">
        <f>C1208+C1209</f>
        <v>1151208</v>
      </c>
      <c r="D1212" s="24"/>
      <c r="E1212" s="409"/>
      <c r="F1212" s="436">
        <f>SUM(F1207:F1209)</f>
        <v>81103</v>
      </c>
      <c r="G1212" s="24"/>
      <c r="H1212" s="409"/>
      <c r="I1212" s="436">
        <f>SUM(I1207:I1211)</f>
        <v>83060</v>
      </c>
      <c r="J1212" s="436"/>
      <c r="K1212" s="24"/>
      <c r="L1212" s="409"/>
      <c r="M1212" s="436" t="e">
        <f>SUM(M1207:M1211)</f>
        <v>#REF!</v>
      </c>
      <c r="N1212" s="436"/>
      <c r="O1212" s="24"/>
      <c r="P1212" s="409"/>
      <c r="Q1212" s="436" t="e">
        <f>SUM(Q1207:Q1211)</f>
        <v>#DIV/0!</v>
      </c>
      <c r="R1212" s="436"/>
      <c r="S1212" s="24"/>
      <c r="T1212" s="409"/>
      <c r="U1212" s="436" t="e">
        <f>SUM(U1207:U1211)</f>
        <v>#DIV/0!</v>
      </c>
      <c r="V1212" s="409"/>
      <c r="W1212" s="410"/>
      <c r="X1212" s="410"/>
      <c r="Y1212" s="410"/>
      <c r="Z1212" s="409"/>
      <c r="AA1212" s="409"/>
      <c r="AB1212" s="409"/>
      <c r="AC1212" s="409"/>
      <c r="AD1212" s="409"/>
      <c r="AE1212" s="409"/>
      <c r="AF1212" s="409"/>
      <c r="AG1212" s="409"/>
      <c r="AH1212" s="409"/>
      <c r="AI1212" s="409"/>
      <c r="AJ1212" s="409"/>
      <c r="AK1212" s="409"/>
      <c r="AL1212" s="409"/>
      <c r="AM1212" s="409"/>
      <c r="AN1212" s="409"/>
      <c r="AO1212" s="409"/>
      <c r="AP1212" s="409"/>
    </row>
    <row r="1213" spans="1:44">
      <c r="A1213" s="411" t="s">
        <v>385</v>
      </c>
      <c r="C1213" s="427">
        <f>'[7]Table 2'!H123</f>
        <v>14578.601058505523</v>
      </c>
      <c r="D1213" s="24"/>
      <c r="E1213" s="409"/>
      <c r="F1213" s="436">
        <f>'[7]Table 3'!E123</f>
        <v>1258.1353616093459</v>
      </c>
      <c r="G1213" s="24"/>
      <c r="H1213" s="409"/>
      <c r="I1213" s="436">
        <f>F1213</f>
        <v>1258.1353616093459</v>
      </c>
      <c r="J1213" s="436"/>
      <c r="K1213" s="24"/>
      <c r="L1213" s="409"/>
      <c r="M1213" s="436" t="e">
        <f>$I$1213*V1174/($V$1174+$W$1174+$X$1174)</f>
        <v>#DIV/0!</v>
      </c>
      <c r="N1213" s="438"/>
      <c r="O1213" s="439"/>
      <c r="P1213" s="439"/>
      <c r="Q1213" s="436" t="e">
        <f>$I$1213*W1174/($V$1174+$W$1174+$X$1174)</f>
        <v>#DIV/0!</v>
      </c>
      <c r="R1213" s="438"/>
      <c r="S1213" s="439"/>
      <c r="T1213" s="439"/>
      <c r="U1213" s="436" t="e">
        <f>$I$1213*X1174/($V$1174+$W$1174+$X$1174)</f>
        <v>#DIV/0!</v>
      </c>
      <c r="V1213" s="49"/>
      <c r="W1213" s="48"/>
      <c r="X1213" s="410"/>
      <c r="Y1213" s="410"/>
      <c r="Z1213" s="409"/>
      <c r="AA1213" s="409"/>
      <c r="AB1213" s="409"/>
      <c r="AC1213" s="409"/>
      <c r="AD1213" s="409"/>
      <c r="AE1213" s="409"/>
      <c r="AF1213" s="409"/>
      <c r="AG1213" s="409"/>
      <c r="AH1213" s="409"/>
      <c r="AI1213" s="409"/>
      <c r="AJ1213" s="409"/>
      <c r="AK1213" s="409"/>
      <c r="AL1213" s="409"/>
      <c r="AM1213" s="409"/>
      <c r="AN1213" s="409"/>
      <c r="AO1213" s="409"/>
      <c r="AP1213" s="409"/>
    </row>
    <row r="1214" spans="1:44" ht="16.5" thickBot="1">
      <c r="A1214" s="452" t="s">
        <v>19</v>
      </c>
      <c r="B1214" s="452"/>
      <c r="C1214" s="550">
        <f>C1212+C1213</f>
        <v>1165786.6010585055</v>
      </c>
      <c r="D1214" s="578"/>
      <c r="E1214" s="500"/>
      <c r="F1214" s="443">
        <f>F1212+F1213</f>
        <v>82361.13536160934</v>
      </c>
      <c r="G1214" s="578"/>
      <c r="H1214" s="500"/>
      <c r="I1214" s="443">
        <f>I1212+I1213</f>
        <v>84318.13536160934</v>
      </c>
      <c r="J1214" s="438"/>
      <c r="K1214" s="578"/>
      <c r="L1214" s="500"/>
      <c r="M1214" s="443" t="e">
        <f>M1212+M1213</f>
        <v>#REF!</v>
      </c>
      <c r="N1214" s="442"/>
      <c r="O1214" s="578"/>
      <c r="P1214" s="500"/>
      <c r="Q1214" s="443" t="e">
        <f>Q1212+Q1213</f>
        <v>#DIV/0!</v>
      </c>
      <c r="R1214" s="442"/>
      <c r="S1214" s="578"/>
      <c r="T1214" s="500"/>
      <c r="U1214" s="443" t="e">
        <f>U1212+U1213</f>
        <v>#DIV/0!</v>
      </c>
      <c r="V1214" s="50"/>
      <c r="W1214" s="51"/>
      <c r="X1214" s="410"/>
      <c r="Y1214" s="410"/>
      <c r="Z1214" s="409"/>
      <c r="AA1214" s="409"/>
      <c r="AB1214" s="409"/>
      <c r="AC1214" s="409"/>
      <c r="AD1214" s="409"/>
      <c r="AE1214" s="409"/>
      <c r="AF1214" s="409"/>
      <c r="AG1214" s="409"/>
      <c r="AH1214" s="409"/>
      <c r="AI1214" s="409"/>
      <c r="AJ1214" s="409"/>
      <c r="AK1214" s="409"/>
      <c r="AL1214" s="409"/>
      <c r="AM1214" s="409"/>
      <c r="AN1214" s="409"/>
      <c r="AO1214" s="409"/>
      <c r="AP1214" s="409"/>
    </row>
    <row r="1215" spans="1:44" ht="16.5" thickTop="1">
      <c r="A1215" s="581" t="s">
        <v>344</v>
      </c>
      <c r="B1215" s="452"/>
      <c r="C1215" s="530"/>
      <c r="D1215" s="582"/>
      <c r="E1215" s="503"/>
      <c r="F1215" s="438"/>
      <c r="G1215" s="582"/>
      <c r="H1215" s="503"/>
      <c r="I1215" s="438"/>
      <c r="J1215" s="438"/>
      <c r="K1215" s="582"/>
      <c r="L1215" s="503"/>
      <c r="M1215" s="438"/>
      <c r="N1215" s="438"/>
      <c r="O1215" s="582"/>
      <c r="P1215" s="503"/>
      <c r="Q1215" s="438"/>
      <c r="R1215" s="438"/>
      <c r="S1215" s="582"/>
      <c r="T1215" s="503"/>
      <c r="U1215" s="438"/>
      <c r="V1215" s="50"/>
      <c r="W1215" s="51"/>
      <c r="X1215" s="410"/>
      <c r="Y1215" s="410"/>
      <c r="Z1215" s="409"/>
      <c r="AA1215" s="409"/>
      <c r="AB1215" s="409"/>
      <c r="AC1215" s="409"/>
      <c r="AD1215" s="409"/>
      <c r="AE1215" s="409"/>
      <c r="AF1215" s="409"/>
      <c r="AG1215" s="409"/>
      <c r="AH1215" s="409"/>
      <c r="AI1215" s="409"/>
      <c r="AJ1215" s="409"/>
      <c r="AK1215" s="409"/>
      <c r="AL1215" s="409"/>
      <c r="AM1215" s="409"/>
      <c r="AN1215" s="409"/>
      <c r="AO1215" s="409"/>
      <c r="AP1215" s="409"/>
    </row>
    <row r="1216" spans="1:44">
      <c r="A1216" s="452"/>
      <c r="B1216" s="452"/>
      <c r="C1216" s="530"/>
      <c r="D1216" s="582"/>
      <c r="E1216" s="503"/>
      <c r="F1216" s="438"/>
      <c r="G1216" s="582"/>
      <c r="H1216" s="503"/>
      <c r="I1216" s="438"/>
      <c r="J1216" s="438"/>
      <c r="K1216" s="582"/>
      <c r="L1216" s="503"/>
      <c r="M1216" s="438"/>
      <c r="N1216" s="438"/>
      <c r="O1216" s="582"/>
      <c r="P1216" s="503"/>
      <c r="Q1216" s="438"/>
      <c r="R1216" s="438"/>
      <c r="S1216" s="582"/>
      <c r="T1216" s="503"/>
      <c r="U1216" s="438"/>
      <c r="V1216" s="456"/>
      <c r="W1216" s="456"/>
      <c r="X1216" s="456"/>
      <c r="Y1216" s="410"/>
      <c r="Z1216" s="409"/>
      <c r="AA1216" s="409"/>
      <c r="AB1216" s="409"/>
      <c r="AC1216" s="409"/>
      <c r="AD1216" s="409"/>
      <c r="AE1216" s="409"/>
      <c r="AF1216" s="409"/>
      <c r="AG1216" s="409"/>
      <c r="AH1216" s="409"/>
      <c r="AI1216" s="409"/>
      <c r="AJ1216" s="409"/>
      <c r="AK1216" s="409"/>
      <c r="AL1216" s="409"/>
      <c r="AM1216" s="409"/>
      <c r="AN1216" s="409"/>
      <c r="AO1216" s="409"/>
      <c r="AP1216" s="409"/>
    </row>
    <row r="1217" spans="1:44">
      <c r="A1217" s="452"/>
      <c r="B1217" s="452"/>
      <c r="C1217" s="530"/>
      <c r="D1217" s="582"/>
      <c r="E1217" s="503"/>
      <c r="F1217" s="438"/>
      <c r="G1217" s="582"/>
      <c r="H1217" s="503"/>
      <c r="I1217" s="438"/>
      <c r="J1217" s="438"/>
      <c r="K1217" s="582"/>
      <c r="L1217" s="503"/>
      <c r="M1217" s="438"/>
      <c r="N1217" s="438"/>
      <c r="O1217" s="582"/>
      <c r="P1217" s="503"/>
      <c r="Q1217" s="438"/>
      <c r="R1217" s="438"/>
      <c r="S1217" s="582"/>
      <c r="T1217" s="503"/>
      <c r="U1217" s="438"/>
      <c r="V1217" s="449"/>
      <c r="W1217" s="449"/>
      <c r="X1217" s="449"/>
      <c r="Y1217" s="410"/>
      <c r="Z1217" s="409"/>
      <c r="AA1217" s="409"/>
      <c r="AB1217" s="409"/>
      <c r="AC1217" s="409"/>
      <c r="AD1217" s="409"/>
      <c r="AE1217" s="409"/>
      <c r="AF1217" s="409"/>
      <c r="AG1217" s="409"/>
      <c r="AH1217" s="409"/>
      <c r="AI1217" s="409"/>
      <c r="AJ1217" s="409"/>
      <c r="AK1217" s="409"/>
      <c r="AL1217" s="409"/>
      <c r="AM1217" s="409"/>
      <c r="AN1217" s="409"/>
      <c r="AO1217" s="409"/>
      <c r="AP1217" s="409"/>
    </row>
    <row r="1218" spans="1:44">
      <c r="A1218" s="452"/>
      <c r="B1218" s="452"/>
      <c r="C1218" s="530"/>
      <c r="D1218" s="582" t="s">
        <v>14</v>
      </c>
      <c r="E1218" s="503"/>
      <c r="F1218" s="438"/>
      <c r="G1218" s="582" t="s">
        <v>14</v>
      </c>
      <c r="H1218" s="503"/>
      <c r="I1218" s="438" t="s">
        <v>14</v>
      </c>
      <c r="J1218" s="438"/>
      <c r="K1218" s="582" t="s">
        <v>14</v>
      </c>
      <c r="L1218" s="503"/>
      <c r="M1218" s="438" t="s">
        <v>14</v>
      </c>
      <c r="N1218" s="438"/>
      <c r="O1218" s="582" t="s">
        <v>14</v>
      </c>
      <c r="P1218" s="503"/>
      <c r="Q1218" s="438" t="s">
        <v>14</v>
      </c>
      <c r="R1218" s="438"/>
      <c r="S1218" s="582" t="s">
        <v>14</v>
      </c>
      <c r="T1218" s="503"/>
      <c r="U1218" s="438" t="s">
        <v>14</v>
      </c>
      <c r="V1218" s="409"/>
      <c r="W1218" s="410"/>
      <c r="X1218" s="410"/>
      <c r="Y1218" s="410"/>
      <c r="Z1218" s="409"/>
      <c r="AA1218" s="409"/>
      <c r="AB1218" s="409"/>
      <c r="AC1218" s="409"/>
      <c r="AD1218" s="409"/>
      <c r="AE1218" s="409"/>
      <c r="AF1218" s="409"/>
      <c r="AG1218" s="409"/>
      <c r="AH1218" s="409"/>
      <c r="AI1218" s="409"/>
      <c r="AJ1218" s="409"/>
      <c r="AK1218" s="409"/>
      <c r="AL1218" s="409"/>
      <c r="AM1218" s="409"/>
      <c r="AN1218" s="409"/>
      <c r="AO1218" s="409"/>
      <c r="AP1218" s="409"/>
    </row>
    <row r="1219" spans="1:44">
      <c r="A1219" s="458" t="s">
        <v>409</v>
      </c>
      <c r="B1219" s="452"/>
      <c r="C1219" s="452"/>
      <c r="D1219" s="452"/>
      <c r="E1219" s="452"/>
      <c r="F1219" s="452"/>
      <c r="G1219" s="452"/>
      <c r="H1219" s="452"/>
      <c r="I1219" s="452" t="s">
        <v>14</v>
      </c>
      <c r="J1219" s="452"/>
      <c r="K1219" s="452"/>
      <c r="L1219" s="452"/>
      <c r="M1219" s="452" t="s">
        <v>14</v>
      </c>
      <c r="N1219" s="452"/>
      <c r="O1219" s="452"/>
      <c r="P1219" s="452"/>
      <c r="Q1219" s="452" t="s">
        <v>14</v>
      </c>
      <c r="R1219" s="452"/>
      <c r="S1219" s="452"/>
      <c r="T1219" s="452"/>
      <c r="U1219" s="452" t="s">
        <v>14</v>
      </c>
      <c r="V1219" s="409"/>
      <c r="W1219" s="410"/>
      <c r="X1219" s="410"/>
      <c r="Y1219" s="410"/>
      <c r="Z1219" s="409"/>
      <c r="AA1219" s="409"/>
      <c r="AB1219" s="409"/>
      <c r="AC1219" s="409"/>
      <c r="AD1219" s="409"/>
      <c r="AE1219" s="409"/>
      <c r="AF1219" s="409"/>
      <c r="AG1219" s="409"/>
      <c r="AH1219" s="409"/>
      <c r="AI1219" s="409"/>
      <c r="AJ1219" s="409"/>
      <c r="AK1219" s="409"/>
      <c r="AL1219" s="409"/>
      <c r="AM1219" s="409"/>
      <c r="AN1219" s="409"/>
      <c r="AO1219" s="409"/>
      <c r="AP1219" s="409"/>
    </row>
    <row r="1220" spans="1:44">
      <c r="A1220" s="452" t="s">
        <v>410</v>
      </c>
      <c r="B1220" s="452"/>
      <c r="C1220" s="452"/>
      <c r="D1220" s="452"/>
      <c r="E1220" s="452"/>
      <c r="F1220" s="452"/>
      <c r="G1220" s="452"/>
      <c r="H1220" s="452"/>
      <c r="I1220" s="452"/>
      <c r="J1220" s="452"/>
      <c r="K1220" s="452"/>
      <c r="L1220" s="452"/>
      <c r="M1220" s="452"/>
      <c r="N1220" s="452"/>
      <c r="O1220" s="452"/>
      <c r="P1220" s="452"/>
      <c r="Q1220" s="452"/>
      <c r="R1220" s="452"/>
      <c r="S1220" s="452"/>
      <c r="T1220" s="452"/>
      <c r="U1220" s="452"/>
      <c r="V1220" s="409"/>
      <c r="W1220" s="410"/>
      <c r="X1220" s="410"/>
      <c r="Y1220" s="410"/>
      <c r="Z1220" s="409"/>
      <c r="AA1220" s="409"/>
      <c r="AB1220" s="409"/>
      <c r="AC1220" s="409"/>
      <c r="AD1220" s="409"/>
      <c r="AE1220" s="409"/>
      <c r="AF1220" s="409"/>
      <c r="AG1220" s="409"/>
      <c r="AH1220" s="409"/>
      <c r="AI1220" s="409"/>
      <c r="AJ1220" s="409"/>
      <c r="AK1220" s="409"/>
      <c r="AL1220" s="409"/>
      <c r="AM1220" s="409"/>
      <c r="AN1220" s="409"/>
      <c r="AO1220" s="409"/>
      <c r="AP1220" s="409"/>
    </row>
    <row r="1221" spans="1:44">
      <c r="A1221" s="452"/>
      <c r="B1221" s="452"/>
      <c r="C1221" s="452"/>
      <c r="D1221" s="452"/>
      <c r="E1221" s="452"/>
      <c r="F1221" s="452"/>
      <c r="G1221" s="452"/>
      <c r="H1221" s="452"/>
      <c r="I1221" s="452"/>
      <c r="J1221" s="452"/>
      <c r="K1221" s="452"/>
      <c r="L1221" s="452"/>
      <c r="M1221" s="452"/>
      <c r="N1221" s="452"/>
      <c r="O1221" s="452"/>
      <c r="P1221" s="452"/>
      <c r="Q1221" s="452"/>
      <c r="R1221" s="452"/>
      <c r="S1221" s="452"/>
      <c r="T1221" s="452"/>
      <c r="U1221" s="452"/>
      <c r="V1221" s="409"/>
      <c r="W1221" s="410"/>
      <c r="X1221" s="410"/>
      <c r="Y1221" s="410"/>
      <c r="Z1221" s="409"/>
      <c r="AA1221" s="409"/>
      <c r="AB1221" s="409"/>
      <c r="AC1221" s="409"/>
      <c r="AD1221" s="409"/>
      <c r="AE1221" s="409"/>
      <c r="AF1221" s="409"/>
      <c r="AG1221" s="409"/>
      <c r="AH1221" s="409"/>
      <c r="AI1221" s="409"/>
      <c r="AJ1221" s="409"/>
      <c r="AK1221" s="409"/>
      <c r="AL1221" s="409"/>
      <c r="AM1221" s="409"/>
      <c r="AN1221" s="409"/>
      <c r="AO1221" s="409"/>
      <c r="AP1221" s="409"/>
    </row>
    <row r="1222" spans="1:44">
      <c r="A1222" s="452" t="s">
        <v>411</v>
      </c>
      <c r="B1222" s="452"/>
      <c r="C1222" s="459">
        <f>'[7]Rate Design Work eff 10-14-16'!C1218</f>
        <v>169.46666666666701</v>
      </c>
      <c r="D1222" s="463">
        <f>'[7]Rate Design Work eff 9-15-17'!D1218</f>
        <v>3.8</v>
      </c>
      <c r="E1222" s="452"/>
      <c r="F1222" s="428">
        <f>ROUND(C1222*D1222,0)</f>
        <v>644</v>
      </c>
      <c r="G1222" s="463">
        <f>'[7]Rate Design Work eff 9-15-17'!G1218</f>
        <v>3.9</v>
      </c>
      <c r="H1222" s="452"/>
      <c r="I1222" s="428">
        <f>ROUND(G1222*$C1222,0)</f>
        <v>661</v>
      </c>
      <c r="J1222" s="428"/>
      <c r="K1222" s="463">
        <f>'[7]Rate Design Work eff 10-14-16'!K1218</f>
        <v>3.75</v>
      </c>
      <c r="L1222" s="452"/>
      <c r="M1222" s="428">
        <f>'[7]Rate Design Work eff 10-14-16'!M1218</f>
        <v>636</v>
      </c>
      <c r="N1222" s="428"/>
      <c r="O1222" s="463" t="str">
        <f>'[7]Rate Design Work eff 10-14-16'!O1218</f>
        <v xml:space="preserve"> </v>
      </c>
      <c r="P1222" s="452"/>
      <c r="Q1222" s="428">
        <f>'[7]Rate Design Work eff 10-14-16'!Q1218</f>
        <v>0</v>
      </c>
      <c r="R1222" s="428"/>
      <c r="S1222" s="463" t="str">
        <f>'[7]Rate Design Work eff 10-14-16'!S1218</f>
        <v xml:space="preserve"> </v>
      </c>
      <c r="T1222" s="452"/>
      <c r="U1222" s="428">
        <f>'[7]Rate Design Work eff 10-14-16'!U1218</f>
        <v>0</v>
      </c>
      <c r="V1222" s="409"/>
      <c r="W1222" s="585"/>
      <c r="X1222" s="585"/>
      <c r="Y1222" s="585"/>
      <c r="Z1222" s="409"/>
      <c r="AA1222" s="409"/>
      <c r="AB1222" s="409"/>
      <c r="AC1222" s="409"/>
      <c r="AD1222" s="409"/>
      <c r="AE1222" s="409"/>
      <c r="AF1222" s="409"/>
      <c r="AG1222" s="409"/>
      <c r="AH1222" s="409"/>
      <c r="AI1222" s="409"/>
      <c r="AJ1222" s="409"/>
      <c r="AK1222" s="409"/>
      <c r="AL1222" s="409"/>
      <c r="AM1222" s="409"/>
      <c r="AN1222" s="409"/>
      <c r="AO1222" s="409"/>
      <c r="AP1222" s="409"/>
    </row>
    <row r="1223" spans="1:44">
      <c r="A1223" s="452" t="s">
        <v>412</v>
      </c>
      <c r="B1223" s="452"/>
      <c r="C1223" s="459">
        <f>'[7]Rate Design Work eff 10-14-16'!C1219</f>
        <v>180</v>
      </c>
      <c r="D1223" s="463">
        <f>'[7]Rate Design Work eff 9-15-17'!D1219</f>
        <v>6.85</v>
      </c>
      <c r="E1223" s="452"/>
      <c r="F1223" s="428">
        <f>ROUND(C1223*D1223,0)</f>
        <v>1233</v>
      </c>
      <c r="G1223" s="463">
        <f>'[7]Rate Design Work eff 9-15-17'!G1219</f>
        <v>7</v>
      </c>
      <c r="H1223" s="452"/>
      <c r="I1223" s="428">
        <f>ROUND(G1223*$C1223,0)</f>
        <v>1260</v>
      </c>
      <c r="J1223" s="428"/>
      <c r="K1223" s="463">
        <f>'[7]Rate Design Work eff 10-14-16'!K1219</f>
        <v>6.75</v>
      </c>
      <c r="L1223" s="452"/>
      <c r="M1223" s="428">
        <f>'[7]Rate Design Work eff 10-14-16'!M1219</f>
        <v>1215</v>
      </c>
      <c r="N1223" s="428"/>
      <c r="O1223" s="463" t="str">
        <f>'[7]Rate Design Work eff 10-14-16'!O1219</f>
        <v xml:space="preserve"> </v>
      </c>
      <c r="P1223" s="452"/>
      <c r="Q1223" s="428">
        <f>'[7]Rate Design Work eff 10-14-16'!Q1219</f>
        <v>0</v>
      </c>
      <c r="R1223" s="428"/>
      <c r="S1223" s="463" t="str">
        <f>'[7]Rate Design Work eff 10-14-16'!S1219</f>
        <v xml:space="preserve"> </v>
      </c>
      <c r="T1223" s="452"/>
      <c r="U1223" s="428">
        <f>'[7]Rate Design Work eff 10-14-16'!U1219</f>
        <v>0</v>
      </c>
      <c r="V1223" s="409"/>
      <c r="W1223" s="585"/>
      <c r="X1223" s="585"/>
      <c r="Y1223" s="585"/>
      <c r="Z1223" s="409"/>
      <c r="AA1223" s="409"/>
      <c r="AB1223" s="409"/>
      <c r="AC1223" s="409"/>
      <c r="AD1223" s="409"/>
      <c r="AE1223" s="409"/>
      <c r="AF1223" s="409"/>
      <c r="AG1223" s="409"/>
      <c r="AH1223" s="409"/>
      <c r="AI1223" s="409"/>
      <c r="AJ1223" s="409"/>
      <c r="AK1223" s="409"/>
      <c r="AL1223" s="409"/>
      <c r="AM1223" s="409"/>
      <c r="AN1223" s="409"/>
      <c r="AO1223" s="409"/>
      <c r="AP1223" s="409"/>
    </row>
    <row r="1224" spans="1:44">
      <c r="A1224" s="452" t="s">
        <v>413</v>
      </c>
      <c r="B1224" s="452"/>
      <c r="C1224" s="459">
        <f>SUM(C1222:C1223)</f>
        <v>349.46666666666704</v>
      </c>
      <c r="D1224" s="517"/>
      <c r="E1224" s="452"/>
      <c r="F1224" s="576"/>
      <c r="G1224" s="517"/>
      <c r="H1224" s="452"/>
      <c r="I1224" s="428"/>
      <c r="J1224" s="428"/>
      <c r="K1224" s="517"/>
      <c r="L1224" s="452"/>
      <c r="M1224" s="428"/>
      <c r="N1224" s="428"/>
      <c r="O1224" s="517"/>
      <c r="P1224" s="452"/>
      <c r="Q1224" s="428"/>
      <c r="R1224" s="428"/>
      <c r="S1224" s="517"/>
      <c r="T1224" s="452"/>
      <c r="U1224" s="428"/>
      <c r="V1224" s="409"/>
      <c r="W1224" s="585"/>
      <c r="X1224" s="585"/>
      <c r="Y1224" s="585"/>
      <c r="Z1224" s="409"/>
      <c r="AA1224" s="409"/>
      <c r="AB1224" s="409"/>
      <c r="AC1224" s="409"/>
      <c r="AD1224" s="409"/>
      <c r="AE1224" s="409"/>
      <c r="AF1224" s="409"/>
      <c r="AG1224" s="409"/>
      <c r="AH1224" s="409"/>
      <c r="AI1224" s="409"/>
      <c r="AJ1224" s="409"/>
      <c r="AK1224" s="409"/>
      <c r="AL1224" s="409"/>
      <c r="AM1224" s="409"/>
      <c r="AN1224" s="409"/>
      <c r="AO1224" s="409"/>
      <c r="AP1224" s="409"/>
    </row>
    <row r="1225" spans="1:44">
      <c r="A1225" s="452" t="s">
        <v>139</v>
      </c>
      <c r="B1225" s="452"/>
      <c r="C1225" s="459">
        <f>'[7]Rate Design Work eff 10-14-16'!C1221</f>
        <v>267781</v>
      </c>
      <c r="D1225" s="166">
        <f>'[7]Rate Design Work eff 9-15-17'!D1221</f>
        <v>8.3840000000000003</v>
      </c>
      <c r="E1225" s="428" t="s">
        <v>15</v>
      </c>
      <c r="F1225" s="576">
        <f>ROUND(D1225*C1225/100,0)</f>
        <v>22451</v>
      </c>
      <c r="G1225" s="166">
        <f>'[7]Rate Design Work eff 9-15-17'!G1221</f>
        <v>8.5820000000000007</v>
      </c>
      <c r="H1225" s="428" t="s">
        <v>15</v>
      </c>
      <c r="I1225" s="428">
        <f>ROUND(G1225*$C1225/100,0)</f>
        <v>22981</v>
      </c>
      <c r="J1225" s="428"/>
      <c r="K1225" s="166" t="e">
        <f>'[7]Rate Design Work eff 10-14-16'!K1221</f>
        <v>#DIV/0!</v>
      </c>
      <c r="L1225" s="428" t="s">
        <v>15</v>
      </c>
      <c r="M1225" s="428" t="e">
        <f>'[7]Rate Design Work eff 10-14-16'!M1221</f>
        <v>#DIV/0!</v>
      </c>
      <c r="N1225" s="428"/>
      <c r="O1225" s="166" t="e">
        <f>'[7]Rate Design Work eff 10-14-16'!O1221</f>
        <v>#DIV/0!</v>
      </c>
      <c r="P1225" s="428" t="s">
        <v>15</v>
      </c>
      <c r="Q1225" s="428" t="e">
        <f>'[7]Rate Design Work eff 10-14-16'!Q1221</f>
        <v>#DIV/0!</v>
      </c>
      <c r="R1225" s="428"/>
      <c r="S1225" s="166" t="e">
        <f>'[7]Rate Design Work eff 10-14-16'!S1221</f>
        <v>#DIV/0!</v>
      </c>
      <c r="T1225" s="428" t="s">
        <v>15</v>
      </c>
      <c r="U1225" s="428" t="e">
        <f>'[7]Rate Design Work eff 10-14-16'!U1221</f>
        <v>#DIV/0!</v>
      </c>
      <c r="V1225" s="409"/>
      <c r="W1225" s="585"/>
      <c r="X1225" s="585"/>
      <c r="Y1225" s="585"/>
      <c r="Z1225" s="409"/>
      <c r="AA1225" s="409"/>
      <c r="AB1225" s="409"/>
      <c r="AC1225" s="409"/>
      <c r="AD1225" s="409"/>
      <c r="AE1225" s="409"/>
      <c r="AF1225" s="409"/>
      <c r="AG1225" s="409"/>
      <c r="AH1225" s="409"/>
      <c r="AI1225" s="409"/>
      <c r="AJ1225" s="409"/>
      <c r="AK1225" s="409"/>
      <c r="AL1225" s="409"/>
      <c r="AM1225" s="409"/>
      <c r="AN1225" s="409"/>
      <c r="AO1225" s="409"/>
      <c r="AP1225" s="409"/>
    </row>
    <row r="1226" spans="1:44" s="26" customFormat="1">
      <c r="A1226" s="25" t="s">
        <v>140</v>
      </c>
      <c r="C1226" s="27">
        <f>C1228</f>
        <v>267781</v>
      </c>
      <c r="D1226" s="24">
        <f>'[7]Rate Design Work eff 9-15-17'!D1222</f>
        <v>0</v>
      </c>
      <c r="E1226" s="28"/>
      <c r="F1226" s="29"/>
      <c r="G1226" s="30">
        <f>'[7]Rate Design Work eff 9-15-17'!G1222</f>
        <v>0</v>
      </c>
      <c r="H1226" s="153" t="s">
        <v>15</v>
      </c>
      <c r="I1226" s="153">
        <f>ROUND(G1226*$C1226/100,0)</f>
        <v>0</v>
      </c>
      <c r="J1226" s="153"/>
      <c r="K1226" s="30" t="str">
        <f>'[7]Rate Design Work eff 10-14-16'!K1222</f>
        <v xml:space="preserve"> </v>
      </c>
      <c r="L1226" s="31" t="s">
        <v>14</v>
      </c>
      <c r="M1226" s="428">
        <f>'[7]Rate Design Work eff 10-14-16'!M1222</f>
        <v>0</v>
      </c>
      <c r="N1226" s="29"/>
      <c r="O1226" s="30" t="str">
        <f>'[7]Rate Design Work eff 10-14-16'!O1222</f>
        <v xml:space="preserve"> </v>
      </c>
      <c r="P1226" s="31" t="s">
        <v>14</v>
      </c>
      <c r="Q1226" s="428">
        <f>'[7]Rate Design Work eff 10-14-16'!Q1222</f>
        <v>0</v>
      </c>
      <c r="R1226" s="29"/>
      <c r="S1226" s="30">
        <f>'[7]Rate Design Work eff 10-14-16'!S1222</f>
        <v>0</v>
      </c>
      <c r="T1226" s="31" t="s">
        <v>15</v>
      </c>
      <c r="U1226" s="428">
        <f>'[7]Rate Design Work eff 10-14-16'!U1222</f>
        <v>0</v>
      </c>
      <c r="V1226" s="32">
        <f>'[7]NPC Spread'!J54</f>
        <v>6171.999641091671</v>
      </c>
      <c r="W1226" s="22" t="s">
        <v>16</v>
      </c>
      <c r="Z1226" s="33"/>
      <c r="AA1226" s="33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R1226" s="32"/>
    </row>
    <row r="1227" spans="1:44" s="26" customFormat="1">
      <c r="A1227" s="76" t="s">
        <v>383</v>
      </c>
      <c r="B1227" s="77"/>
      <c r="C1227" s="207"/>
      <c r="D1227" s="167">
        <f>'[7]Rate Design Work eff 9-15-17'!D1223</f>
        <v>8.3840000000000003</v>
      </c>
      <c r="E1227" s="81" t="s">
        <v>15</v>
      </c>
      <c r="F1227" s="81"/>
      <c r="G1227" s="167">
        <f>G1225+G1226</f>
        <v>8.5820000000000007</v>
      </c>
      <c r="H1227" s="81" t="s">
        <v>15</v>
      </c>
      <c r="I1227" s="168"/>
      <c r="J1227" s="168"/>
      <c r="K1227" s="167" t="e">
        <f>K1225+K1226</f>
        <v>#DIV/0!</v>
      </c>
      <c r="L1227" s="81" t="s">
        <v>15</v>
      </c>
      <c r="M1227" s="168"/>
      <c r="N1227" s="168"/>
      <c r="O1227" s="167" t="e">
        <f>O1225+O1226</f>
        <v>#DIV/0!</v>
      </c>
      <c r="P1227" s="81" t="s">
        <v>15</v>
      </c>
      <c r="Q1227" s="168"/>
      <c r="R1227" s="168"/>
      <c r="S1227" s="167" t="e">
        <f>S1225+S1226</f>
        <v>#DIV/0!</v>
      </c>
      <c r="T1227" s="81" t="s">
        <v>15</v>
      </c>
      <c r="U1227" s="168"/>
      <c r="V1227" s="32"/>
      <c r="W1227" s="22"/>
      <c r="X1227" s="179"/>
      <c r="Z1227" s="33"/>
      <c r="AA1227" s="33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R1227" s="32"/>
    </row>
    <row r="1228" spans="1:44">
      <c r="A1228" s="452" t="s">
        <v>44</v>
      </c>
      <c r="B1228" s="452"/>
      <c r="C1228" s="480">
        <f>SUM(C1225)</f>
        <v>267781</v>
      </c>
      <c r="D1228" s="459"/>
      <c r="E1228" s="428"/>
      <c r="F1228" s="576">
        <f>SUM(F1222:F1225)</f>
        <v>24328</v>
      </c>
      <c r="G1228" s="459"/>
      <c r="H1228" s="428"/>
      <c r="I1228" s="576">
        <f>SUM(I1222:I1227)</f>
        <v>24902</v>
      </c>
      <c r="J1228" s="576"/>
      <c r="K1228" s="459"/>
      <c r="L1228" s="428"/>
      <c r="M1228" s="576" t="e">
        <f>SUM(M1222:M1227)</f>
        <v>#DIV/0!</v>
      </c>
      <c r="N1228" s="576"/>
      <c r="O1228" s="459"/>
      <c r="P1228" s="428"/>
      <c r="Q1228" s="576" t="e">
        <f>SUM(Q1222:Q1227)</f>
        <v>#DIV/0!</v>
      </c>
      <c r="R1228" s="576"/>
      <c r="S1228" s="459"/>
      <c r="T1228" s="428"/>
      <c r="U1228" s="576" t="e">
        <f>SUM(U1222:U1227)</f>
        <v>#DIV/0!</v>
      </c>
      <c r="V1228" s="409"/>
      <c r="W1228" s="410"/>
      <c r="X1228" s="410"/>
      <c r="Y1228" s="410"/>
      <c r="Z1228" s="409"/>
      <c r="AA1228" s="409"/>
      <c r="AB1228" s="409"/>
      <c r="AC1228" s="409"/>
      <c r="AD1228" s="409"/>
      <c r="AE1228" s="409"/>
      <c r="AF1228" s="409"/>
      <c r="AG1228" s="409"/>
      <c r="AH1228" s="409"/>
      <c r="AI1228" s="409"/>
      <c r="AJ1228" s="409"/>
      <c r="AK1228" s="409"/>
      <c r="AL1228" s="409"/>
      <c r="AM1228" s="409"/>
      <c r="AN1228" s="409"/>
      <c r="AO1228" s="409"/>
      <c r="AP1228" s="409"/>
    </row>
    <row r="1229" spans="1:44">
      <c r="A1229" s="452" t="s">
        <v>18</v>
      </c>
      <c r="B1229" s="452"/>
      <c r="C1229" s="507">
        <f>'[7]Table 2'!H53</f>
        <v>1846.9158017184013</v>
      </c>
      <c r="D1229" s="586"/>
      <c r="E1229" s="586"/>
      <c r="F1229" s="587">
        <f>'[7]Table 3'!E53</f>
        <v>189.2729477693606</v>
      </c>
      <c r="G1229" s="586"/>
      <c r="H1229" s="586"/>
      <c r="I1229" s="587">
        <f>F1229</f>
        <v>189.2729477693606</v>
      </c>
      <c r="J1229" s="588"/>
      <c r="K1229" s="586"/>
      <c r="L1229" s="586"/>
      <c r="M1229" s="587" t="e">
        <f>$I$1229*V1233/($V$1233+$W$1233+$X$1233)</f>
        <v>#DIV/0!</v>
      </c>
      <c r="N1229" s="438"/>
      <c r="O1229" s="439"/>
      <c r="P1229" s="439"/>
      <c r="Q1229" s="587" t="e">
        <f>$I$1229*W1233/($V$1233+$W$1233+$X$1233)</f>
        <v>#DIV/0!</v>
      </c>
      <c r="R1229" s="438"/>
      <c r="S1229" s="439"/>
      <c r="T1229" s="439"/>
      <c r="U1229" s="587" t="e">
        <f>$I$1229*X1233/($V$1233+$W$1233+$X$1233)</f>
        <v>#DIV/0!</v>
      </c>
      <c r="V1229" s="173"/>
      <c r="W1229" s="174"/>
      <c r="X1229" s="410"/>
      <c r="Y1229" s="410"/>
      <c r="Z1229" s="409"/>
      <c r="AA1229" s="409"/>
      <c r="AB1229" s="409"/>
      <c r="AC1229" s="409"/>
      <c r="AD1229" s="409"/>
      <c r="AE1229" s="409"/>
      <c r="AF1229" s="409"/>
      <c r="AG1229" s="409"/>
      <c r="AH1229" s="409"/>
      <c r="AI1229" s="409"/>
      <c r="AJ1229" s="409"/>
      <c r="AK1229" s="409"/>
      <c r="AL1229" s="409"/>
      <c r="AM1229" s="409"/>
      <c r="AN1229" s="409"/>
      <c r="AO1229" s="409"/>
      <c r="AP1229" s="409"/>
    </row>
    <row r="1230" spans="1:44" ht="16.5" thickBot="1">
      <c r="A1230" s="452" t="s">
        <v>45</v>
      </c>
      <c r="B1230" s="452"/>
      <c r="C1230" s="522">
        <f>C1228+C1229</f>
        <v>269627.91580171842</v>
      </c>
      <c r="D1230" s="500"/>
      <c r="E1230" s="500"/>
      <c r="F1230" s="442">
        <f>F1228+F1229</f>
        <v>24517.272947769361</v>
      </c>
      <c r="G1230" s="500"/>
      <c r="H1230" s="500"/>
      <c r="I1230" s="442">
        <f>I1228+I1229</f>
        <v>25091.272947769361</v>
      </c>
      <c r="J1230" s="442"/>
      <c r="K1230" s="500"/>
      <c r="L1230" s="500"/>
      <c r="M1230" s="442" t="e">
        <f>M1228+M1229</f>
        <v>#DIV/0!</v>
      </c>
      <c r="N1230" s="442"/>
      <c r="O1230" s="500"/>
      <c r="P1230" s="500"/>
      <c r="Q1230" s="442" t="e">
        <f>Q1228+Q1229</f>
        <v>#DIV/0!</v>
      </c>
      <c r="R1230" s="442"/>
      <c r="S1230" s="500"/>
      <c r="T1230" s="500"/>
      <c r="U1230" s="442" t="e">
        <f>U1228+U1229</f>
        <v>#DIV/0!</v>
      </c>
      <c r="V1230" s="568" t="s">
        <v>78</v>
      </c>
      <c r="W1230" s="473">
        <f>'[7]Rate Spread targets'!X31*1000</f>
        <v>25092.188778846648</v>
      </c>
      <c r="X1230" s="39">
        <f>(I1230-F1230)/F1230</f>
        <v>2.3412065494511854E-2</v>
      </c>
      <c r="Y1230" s="410"/>
      <c r="Z1230" s="409"/>
      <c r="AA1230" s="409"/>
      <c r="AB1230" s="409"/>
      <c r="AC1230" s="409"/>
      <c r="AD1230" s="409"/>
      <c r="AE1230" s="409"/>
      <c r="AF1230" s="409"/>
      <c r="AG1230" s="409"/>
      <c r="AH1230" s="409"/>
      <c r="AI1230" s="409"/>
      <c r="AJ1230" s="409"/>
      <c r="AK1230" s="409"/>
      <c r="AL1230" s="409"/>
      <c r="AM1230" s="409"/>
      <c r="AN1230" s="409"/>
      <c r="AO1230" s="409"/>
      <c r="AP1230" s="409"/>
    </row>
    <row r="1231" spans="1:44" ht="16.5" thickTop="1">
      <c r="A1231" s="452"/>
      <c r="B1231" s="475"/>
      <c r="C1231" s="452"/>
      <c r="D1231" s="452" t="s">
        <v>14</v>
      </c>
      <c r="E1231" s="452"/>
      <c r="F1231" s="452"/>
      <c r="G1231" s="452" t="s">
        <v>14</v>
      </c>
      <c r="H1231" s="452"/>
      <c r="I1231" s="428" t="s">
        <v>14</v>
      </c>
      <c r="J1231" s="428"/>
      <c r="K1231" s="452" t="s">
        <v>14</v>
      </c>
      <c r="L1231" s="452"/>
      <c r="M1231" s="428" t="s">
        <v>14</v>
      </c>
      <c r="N1231" s="428"/>
      <c r="O1231" s="452" t="s">
        <v>14</v>
      </c>
      <c r="P1231" s="452"/>
      <c r="Q1231" s="428" t="s">
        <v>14</v>
      </c>
      <c r="R1231" s="428"/>
      <c r="S1231" s="452" t="s">
        <v>14</v>
      </c>
      <c r="T1231" s="452"/>
      <c r="U1231" s="428" t="s">
        <v>14</v>
      </c>
      <c r="V1231" s="573" t="s">
        <v>21</v>
      </c>
      <c r="W1231" s="454">
        <f>W1230-I1230</f>
        <v>0.91583107728729374</v>
      </c>
      <c r="X1231" s="175" t="s">
        <v>14</v>
      </c>
      <c r="Y1231" s="47"/>
      <c r="Z1231" s="409"/>
      <c r="AA1231" s="409"/>
      <c r="AB1231" s="409"/>
      <c r="AC1231" s="409"/>
      <c r="AD1231" s="409"/>
      <c r="AE1231" s="409"/>
      <c r="AF1231" s="409"/>
      <c r="AG1231" s="409"/>
      <c r="AH1231" s="409"/>
      <c r="AI1231" s="409"/>
      <c r="AJ1231" s="409"/>
      <c r="AK1231" s="409"/>
      <c r="AL1231" s="409"/>
      <c r="AM1231" s="409"/>
      <c r="AN1231" s="409"/>
      <c r="AO1231" s="409"/>
      <c r="AP1231" s="409"/>
    </row>
    <row r="1232" spans="1:44">
      <c r="A1232" s="452"/>
      <c r="B1232" s="475"/>
      <c r="C1232" s="452"/>
      <c r="D1232" s="452"/>
      <c r="E1232" s="452"/>
      <c r="F1232" s="452"/>
      <c r="G1232" s="452"/>
      <c r="H1232" s="452"/>
      <c r="I1232" s="428"/>
      <c r="J1232" s="428"/>
      <c r="K1232" s="452"/>
      <c r="L1232" s="452"/>
      <c r="M1232" s="428"/>
      <c r="N1232" s="428"/>
      <c r="O1232" s="452"/>
      <c r="P1232" s="452"/>
      <c r="Q1232" s="428"/>
      <c r="R1232" s="428"/>
      <c r="S1232" s="452"/>
      <c r="T1232" s="452"/>
      <c r="U1232" s="428"/>
      <c r="V1232" s="456"/>
      <c r="W1232" s="456"/>
      <c r="X1232" s="456"/>
      <c r="Y1232" s="47"/>
      <c r="Z1232" s="409"/>
      <c r="AA1232" s="409"/>
      <c r="AB1232" s="409"/>
      <c r="AC1232" s="409"/>
      <c r="AD1232" s="409"/>
      <c r="AE1232" s="409"/>
      <c r="AF1232" s="409"/>
      <c r="AG1232" s="409"/>
      <c r="AH1232" s="409"/>
      <c r="AI1232" s="409"/>
      <c r="AJ1232" s="409"/>
      <c r="AK1232" s="409"/>
      <c r="AL1232" s="409"/>
      <c r="AM1232" s="409"/>
      <c r="AN1232" s="409"/>
      <c r="AO1232" s="409"/>
      <c r="AP1232" s="409"/>
    </row>
    <row r="1233" spans="1:42">
      <c r="A1233" s="452"/>
      <c r="B1233" s="475"/>
      <c r="C1233" s="452"/>
      <c r="D1233" s="452"/>
      <c r="E1233" s="452"/>
      <c r="F1233" s="452"/>
      <c r="G1233" s="452"/>
      <c r="H1233" s="452"/>
      <c r="I1233" s="428"/>
      <c r="J1233" s="428"/>
      <c r="K1233" s="452"/>
      <c r="L1233" s="452"/>
      <c r="M1233" s="428"/>
      <c r="N1233" s="428"/>
      <c r="O1233" s="452"/>
      <c r="P1233" s="452"/>
      <c r="Q1233" s="428"/>
      <c r="R1233" s="428"/>
      <c r="S1233" s="452"/>
      <c r="T1233" s="452"/>
      <c r="U1233" s="428"/>
      <c r="V1233" s="449"/>
      <c r="W1233" s="449"/>
      <c r="X1233" s="449"/>
      <c r="Y1233" s="47"/>
      <c r="Z1233" s="409"/>
      <c r="AA1233" s="409"/>
      <c r="AB1233" s="409"/>
      <c r="AC1233" s="409"/>
      <c r="AD1233" s="409"/>
      <c r="AE1233" s="409"/>
      <c r="AF1233" s="409"/>
      <c r="AG1233" s="409"/>
      <c r="AH1233" s="409"/>
      <c r="AI1233" s="409"/>
      <c r="AJ1233" s="409"/>
      <c r="AK1233" s="409"/>
      <c r="AL1233" s="409"/>
      <c r="AM1233" s="409"/>
      <c r="AN1233" s="409"/>
      <c r="AO1233" s="409"/>
      <c r="AP1233" s="409"/>
    </row>
    <row r="1234" spans="1:42">
      <c r="A1234" s="425" t="s">
        <v>414</v>
      </c>
      <c r="B1234" s="467"/>
      <c r="C1234" s="467"/>
      <c r="D1234" s="467"/>
      <c r="E1234" s="467"/>
      <c r="F1234" s="467"/>
      <c r="G1234" s="467"/>
      <c r="H1234" s="467"/>
      <c r="I1234" s="467"/>
      <c r="J1234" s="467"/>
      <c r="K1234" s="467"/>
      <c r="L1234" s="467"/>
      <c r="M1234" s="467"/>
      <c r="N1234" s="467"/>
      <c r="O1234" s="467"/>
      <c r="P1234" s="467"/>
      <c r="Q1234" s="467"/>
      <c r="R1234" s="467"/>
      <c r="S1234" s="467"/>
      <c r="T1234" s="467"/>
      <c r="U1234" s="467"/>
      <c r="V1234" s="409"/>
      <c r="W1234" s="410"/>
      <c r="X1234" s="410"/>
      <c r="Y1234" s="410"/>
      <c r="Z1234" s="409"/>
      <c r="AA1234" s="409"/>
      <c r="AB1234" s="409"/>
      <c r="AC1234" s="409"/>
      <c r="AD1234" s="409"/>
      <c r="AE1234" s="409"/>
      <c r="AF1234" s="409"/>
      <c r="AG1234" s="409"/>
      <c r="AH1234" s="409"/>
      <c r="AI1234" s="409"/>
      <c r="AJ1234" s="409"/>
      <c r="AK1234" s="409"/>
      <c r="AL1234" s="409"/>
      <c r="AM1234" s="409"/>
      <c r="AN1234" s="409"/>
      <c r="AO1234" s="409"/>
      <c r="AP1234" s="409"/>
    </row>
    <row r="1235" spans="1:42">
      <c r="A1235" s="467" t="s">
        <v>415</v>
      </c>
      <c r="B1235" s="467"/>
      <c r="C1235" s="467"/>
      <c r="D1235" s="467"/>
      <c r="E1235" s="467"/>
      <c r="F1235" s="467"/>
      <c r="G1235" s="467"/>
      <c r="H1235" s="467"/>
      <c r="I1235" s="467"/>
      <c r="J1235" s="467"/>
      <c r="K1235" s="467"/>
      <c r="L1235" s="467"/>
      <c r="M1235" s="467"/>
      <c r="N1235" s="467"/>
      <c r="O1235" s="467"/>
      <c r="P1235" s="467"/>
      <c r="Q1235" s="467"/>
      <c r="R1235" s="467"/>
      <c r="S1235" s="467"/>
      <c r="T1235" s="467"/>
      <c r="U1235" s="467"/>
      <c r="V1235" s="376"/>
      <c r="W1235" s="376"/>
      <c r="X1235" s="376"/>
      <c r="Y1235" s="376"/>
      <c r="Z1235" s="376"/>
      <c r="AA1235" s="376"/>
      <c r="AB1235" s="376"/>
      <c r="AC1235" s="376"/>
      <c r="AD1235" s="376"/>
      <c r="AE1235" s="376"/>
      <c r="AF1235" s="376"/>
      <c r="AG1235" s="376"/>
      <c r="AH1235" s="376"/>
      <c r="AI1235" s="376"/>
      <c r="AJ1235" s="376"/>
      <c r="AK1235" s="376"/>
      <c r="AL1235" s="409"/>
      <c r="AM1235" s="409"/>
      <c r="AN1235" s="409"/>
      <c r="AO1235" s="409"/>
      <c r="AP1235" s="409"/>
    </row>
    <row r="1236" spans="1:42">
      <c r="A1236" s="589" t="s">
        <v>416</v>
      </c>
      <c r="B1236" s="467"/>
      <c r="C1236" s="467"/>
      <c r="D1236" s="467"/>
      <c r="E1236" s="467"/>
      <c r="F1236" s="467"/>
      <c r="G1236" s="467"/>
      <c r="H1236" s="467"/>
      <c r="I1236" s="467"/>
      <c r="J1236" s="467"/>
      <c r="K1236" s="467"/>
      <c r="L1236" s="467"/>
      <c r="M1236" s="467"/>
      <c r="N1236" s="467"/>
      <c r="O1236" s="467"/>
      <c r="P1236" s="467"/>
      <c r="Q1236" s="467"/>
      <c r="R1236" s="467"/>
      <c r="S1236" s="467"/>
      <c r="T1236" s="467"/>
      <c r="U1236" s="467"/>
      <c r="V1236" s="376"/>
      <c r="W1236" s="376"/>
      <c r="X1236" s="376"/>
      <c r="Y1236" s="376"/>
      <c r="Z1236" s="376"/>
      <c r="AA1236" s="376"/>
      <c r="AB1236" s="376"/>
      <c r="AC1236" s="376"/>
      <c r="AD1236" s="376"/>
      <c r="AE1236" s="376"/>
      <c r="AF1236" s="376"/>
      <c r="AG1236" s="376"/>
      <c r="AH1236" s="376"/>
      <c r="AI1236" s="376"/>
      <c r="AJ1236" s="376"/>
      <c r="AK1236" s="376"/>
      <c r="AL1236" s="409"/>
      <c r="AM1236" s="409"/>
      <c r="AN1236" s="409"/>
      <c r="AO1236" s="409"/>
      <c r="AP1236" s="409"/>
    </row>
    <row r="1237" spans="1:42">
      <c r="A1237" s="411" t="s">
        <v>417</v>
      </c>
      <c r="F1237" s="426"/>
      <c r="V1237" s="376"/>
      <c r="W1237" s="376"/>
      <c r="X1237" s="410"/>
      <c r="Y1237" s="410"/>
      <c r="Z1237" s="457"/>
      <c r="AA1237" s="457"/>
      <c r="AB1237" s="377"/>
      <c r="AC1237" s="377"/>
      <c r="AD1237" s="377"/>
      <c r="AE1237" s="377"/>
      <c r="AF1237" s="590"/>
      <c r="AG1237" s="379"/>
      <c r="AH1237" s="376"/>
      <c r="AI1237" s="376"/>
      <c r="AJ1237" s="376"/>
      <c r="AK1237" s="376"/>
      <c r="AL1237" s="409"/>
      <c r="AM1237" s="409"/>
      <c r="AN1237" s="409"/>
      <c r="AO1237" s="409"/>
      <c r="AP1237" s="409"/>
    </row>
    <row r="1238" spans="1:42">
      <c r="A1238" s="411" t="s">
        <v>334</v>
      </c>
      <c r="C1238" s="427">
        <f>'[7]Rate Design Work eff 10-14-16'!C1234</f>
        <v>12717.7343365056</v>
      </c>
      <c r="D1238" s="20">
        <f>'[7]Rate Design Work eff 9-15-17'!D1234</f>
        <v>10.050000000000001</v>
      </c>
      <c r="F1238" s="428">
        <f>ROUND(C1238*D1238,0)</f>
        <v>127813</v>
      </c>
      <c r="G1238" s="20">
        <f>'[7]Rate Design Work eff 9-15-17'!G1234</f>
        <v>10.29</v>
      </c>
      <c r="I1238" s="428">
        <f>ROUND(G1238*$C1238,0)</f>
        <v>130865</v>
      </c>
      <c r="J1238" s="428"/>
      <c r="K1238" s="20" t="e">
        <f>'[7]Rate Design Work eff 10-14-16'!K1234</f>
        <v>#DIV/0!</v>
      </c>
      <c r="M1238" s="428" t="e">
        <f>'[7]Rate Design Work eff 10-14-16'!M1234</f>
        <v>#DIV/0!</v>
      </c>
      <c r="N1238" s="428"/>
      <c r="O1238" s="20" t="e">
        <f>'[7]Rate Design Work eff 10-14-16'!O1234</f>
        <v>#DIV/0!</v>
      </c>
      <c r="Q1238" s="428" t="e">
        <f>'[7]Rate Design Work eff 10-14-16'!Q1234</f>
        <v>#DIV/0!</v>
      </c>
      <c r="R1238" s="428"/>
      <c r="S1238" s="20" t="e">
        <f>'[7]Rate Design Work eff 10-14-16'!S1234</f>
        <v>#DIV/0!</v>
      </c>
      <c r="U1238" s="428" t="e">
        <f>'[7]Rate Design Work eff 10-14-16'!U1234</f>
        <v>#DIV/0!</v>
      </c>
      <c r="V1238" s="409"/>
      <c r="W1238" s="378"/>
      <c r="X1238" s="410"/>
      <c r="Y1238" s="410"/>
      <c r="Z1238" s="565"/>
      <c r="AA1238" s="565"/>
      <c r="AB1238" s="380"/>
      <c r="AC1238" s="380"/>
      <c r="AD1238" s="380"/>
      <c r="AE1238" s="380"/>
      <c r="AF1238" s="381"/>
      <c r="AG1238" s="376"/>
      <c r="AH1238" s="378"/>
      <c r="AI1238" s="378"/>
      <c r="AJ1238" s="591"/>
      <c r="AK1238" s="378"/>
      <c r="AL1238" s="409"/>
      <c r="AM1238" s="409"/>
      <c r="AN1238" s="409"/>
      <c r="AO1238" s="409"/>
      <c r="AP1238" s="409"/>
    </row>
    <row r="1239" spans="1:42">
      <c r="A1239" s="411" t="s">
        <v>335</v>
      </c>
      <c r="C1239" s="427">
        <f>'[7]Rate Design Work eff 10-14-16'!C1235</f>
        <v>1066.00041589388</v>
      </c>
      <c r="D1239" s="20">
        <f>'[7]Rate Design Work eff 9-15-17'!D1235</f>
        <v>18.399999999999999</v>
      </c>
      <c r="F1239" s="428">
        <f>ROUND(C1239*D1239,0)</f>
        <v>19614</v>
      </c>
      <c r="G1239" s="20">
        <f>'[7]Rate Design Work eff 9-15-17'!G1235</f>
        <v>18.829999999999998</v>
      </c>
      <c r="I1239" s="428">
        <f>ROUND(G1239*$C1239,0)</f>
        <v>20073</v>
      </c>
      <c r="J1239" s="428"/>
      <c r="K1239" s="20" t="e">
        <f>'[7]Rate Design Work eff 10-14-16'!K1235</f>
        <v>#DIV/0!</v>
      </c>
      <c r="M1239" s="428" t="e">
        <f>'[7]Rate Design Work eff 10-14-16'!M1235</f>
        <v>#DIV/0!</v>
      </c>
      <c r="N1239" s="428"/>
      <c r="O1239" s="20" t="e">
        <f>'[7]Rate Design Work eff 10-14-16'!O1235</f>
        <v>#DIV/0!</v>
      </c>
      <c r="Q1239" s="428" t="e">
        <f>'[7]Rate Design Work eff 10-14-16'!Q1235</f>
        <v>#DIV/0!</v>
      </c>
      <c r="R1239" s="428"/>
      <c r="S1239" s="20" t="e">
        <f>'[7]Rate Design Work eff 10-14-16'!S1235</f>
        <v>#DIV/0!</v>
      </c>
      <c r="U1239" s="428" t="e">
        <f>'[7]Rate Design Work eff 10-14-16'!U1235</f>
        <v>#DIV/0!</v>
      </c>
      <c r="V1239" s="409"/>
      <c r="W1239" s="378"/>
      <c r="X1239" s="410"/>
      <c r="Y1239" s="410"/>
      <c r="Z1239" s="565"/>
      <c r="AA1239" s="565"/>
      <c r="AB1239" s="380"/>
      <c r="AC1239" s="380"/>
      <c r="AD1239" s="380"/>
      <c r="AE1239" s="380"/>
      <c r="AF1239" s="376"/>
      <c r="AG1239" s="376"/>
      <c r="AH1239" s="378"/>
      <c r="AI1239" s="378"/>
      <c r="AJ1239" s="591"/>
      <c r="AK1239" s="378"/>
      <c r="AL1239" s="409"/>
      <c r="AM1239" s="409"/>
      <c r="AN1239" s="409"/>
      <c r="AO1239" s="409"/>
      <c r="AP1239" s="409"/>
    </row>
    <row r="1240" spans="1:42">
      <c r="A1240" s="411" t="s">
        <v>336</v>
      </c>
      <c r="C1240" s="427">
        <f>'[7]Rate Design Work eff 10-14-16'!C1236</f>
        <v>0</v>
      </c>
      <c r="D1240" s="20">
        <f>'[7]Rate Design Work eff 9-15-17'!D1236</f>
        <v>37.21</v>
      </c>
      <c r="F1240" s="428">
        <f>ROUND(C1240*D1240,0)</f>
        <v>0</v>
      </c>
      <c r="G1240" s="20">
        <f>'[7]Rate Design Work eff 9-15-17'!G1236</f>
        <v>38.08</v>
      </c>
      <c r="I1240" s="428">
        <f>ROUND(G1240*$C1240,0)</f>
        <v>0</v>
      </c>
      <c r="J1240" s="428"/>
      <c r="K1240" s="20" t="e">
        <f>'[7]Rate Design Work eff 10-14-16'!K1236</f>
        <v>#DIV/0!</v>
      </c>
      <c r="M1240" s="428" t="e">
        <f>'[7]Rate Design Work eff 10-14-16'!M1236</f>
        <v>#DIV/0!</v>
      </c>
      <c r="N1240" s="428"/>
      <c r="O1240" s="20" t="e">
        <f>'[7]Rate Design Work eff 10-14-16'!O1236</f>
        <v>#DIV/0!</v>
      </c>
      <c r="Q1240" s="428" t="e">
        <f>'[7]Rate Design Work eff 10-14-16'!Q1236</f>
        <v>#DIV/0!</v>
      </c>
      <c r="R1240" s="428"/>
      <c r="S1240" s="20" t="e">
        <f>'[7]Rate Design Work eff 10-14-16'!S1236</f>
        <v>#DIV/0!</v>
      </c>
      <c r="U1240" s="428" t="e">
        <f>'[7]Rate Design Work eff 10-14-16'!U1236</f>
        <v>#DIV/0!</v>
      </c>
      <c r="V1240" s="409"/>
      <c r="W1240" s="378"/>
      <c r="X1240" s="410"/>
      <c r="Y1240" s="410"/>
      <c r="Z1240" s="565"/>
      <c r="AA1240" s="565"/>
      <c r="AB1240" s="380"/>
      <c r="AC1240" s="380"/>
      <c r="AD1240" s="380"/>
      <c r="AE1240" s="380"/>
      <c r="AF1240" s="376"/>
      <c r="AG1240" s="376"/>
      <c r="AH1240" s="378"/>
      <c r="AI1240" s="378"/>
      <c r="AJ1240" s="591"/>
      <c r="AK1240" s="378"/>
      <c r="AL1240" s="409"/>
      <c r="AM1240" s="409"/>
      <c r="AN1240" s="409"/>
      <c r="AO1240" s="409"/>
      <c r="AP1240" s="409"/>
    </row>
    <row r="1241" spans="1:42">
      <c r="A1241" s="411" t="s">
        <v>418</v>
      </c>
      <c r="C1241" s="427"/>
      <c r="D1241" s="432"/>
      <c r="F1241" s="426"/>
      <c r="G1241" s="432"/>
      <c r="K1241" s="432"/>
      <c r="O1241" s="432"/>
      <c r="S1241" s="432"/>
      <c r="V1241" s="409"/>
      <c r="W1241" s="378"/>
      <c r="X1241" s="410"/>
      <c r="Y1241" s="410"/>
      <c r="Z1241" s="409"/>
      <c r="AA1241" s="409"/>
      <c r="AB1241" s="48"/>
      <c r="AC1241" s="48"/>
      <c r="AD1241" s="48"/>
      <c r="AE1241" s="48"/>
      <c r="AF1241" s="376"/>
      <c r="AG1241" s="376"/>
      <c r="AH1241" s="378"/>
      <c r="AI1241" s="378"/>
      <c r="AJ1241" s="591"/>
      <c r="AK1241" s="378"/>
      <c r="AL1241" s="409"/>
      <c r="AM1241" s="409"/>
      <c r="AN1241" s="409"/>
      <c r="AO1241" s="409"/>
      <c r="AP1241" s="409"/>
    </row>
    <row r="1242" spans="1:42">
      <c r="A1242" s="411" t="s">
        <v>334</v>
      </c>
      <c r="C1242" s="427">
        <f>'[7]Rate Design Work eff 10-14-16'!C1238</f>
        <v>4248.0674676650497</v>
      </c>
      <c r="D1242" s="20">
        <f>'[7]Rate Design Work eff 9-15-17'!D1238</f>
        <v>9.43</v>
      </c>
      <c r="F1242" s="428">
        <f>ROUND(C1242*D1242,0)</f>
        <v>40059</v>
      </c>
      <c r="G1242" s="20">
        <f>'[7]Rate Design Work eff 9-15-17'!G1238</f>
        <v>9.65</v>
      </c>
      <c r="I1242" s="428">
        <f>ROUND(G1242*$C1242,0)</f>
        <v>40994</v>
      </c>
      <c r="J1242" s="428"/>
      <c r="K1242" s="20" t="e">
        <f>'[7]Rate Design Work eff 10-14-16'!K1238</f>
        <v>#DIV/0!</v>
      </c>
      <c r="M1242" s="428" t="e">
        <f>'[7]Rate Design Work eff 10-14-16'!M1238</f>
        <v>#DIV/0!</v>
      </c>
      <c r="N1242" s="428"/>
      <c r="O1242" s="20" t="e">
        <f>'[7]Rate Design Work eff 10-14-16'!O1238</f>
        <v>#DIV/0!</v>
      </c>
      <c r="Q1242" s="428" t="e">
        <f>'[7]Rate Design Work eff 10-14-16'!Q1238</f>
        <v>#DIV/0!</v>
      </c>
      <c r="R1242" s="428"/>
      <c r="S1242" s="20" t="e">
        <f>'[7]Rate Design Work eff 10-14-16'!S1238</f>
        <v>#DIV/0!</v>
      </c>
      <c r="U1242" s="428" t="e">
        <f>'[7]Rate Design Work eff 10-14-16'!U1238</f>
        <v>#DIV/0!</v>
      </c>
      <c r="V1242" s="409"/>
      <c r="W1242" s="378"/>
      <c r="X1242" s="410"/>
      <c r="Y1242" s="410"/>
      <c r="Z1242" s="565"/>
      <c r="AA1242" s="565"/>
      <c r="AB1242" s="380"/>
      <c r="AC1242" s="380"/>
      <c r="AD1242" s="380"/>
      <c r="AE1242" s="380"/>
      <c r="AF1242" s="409"/>
      <c r="AG1242" s="409"/>
      <c r="AH1242" s="378"/>
      <c r="AI1242" s="378"/>
      <c r="AJ1242" s="591"/>
      <c r="AK1242" s="378"/>
      <c r="AL1242" s="409"/>
      <c r="AM1242" s="409"/>
      <c r="AN1242" s="409"/>
      <c r="AO1242" s="409"/>
      <c r="AP1242" s="409"/>
    </row>
    <row r="1243" spans="1:42">
      <c r="A1243" s="411" t="s">
        <v>335</v>
      </c>
      <c r="C1243" s="427">
        <f>'[7]Rate Design Work eff 10-14-16'!C1239</f>
        <v>0</v>
      </c>
      <c r="D1243" s="20">
        <f>'[7]Rate Design Work eff 9-15-17'!D1239</f>
        <v>17.170000000000002</v>
      </c>
      <c r="F1243" s="428">
        <f>ROUND(C1243*D1243,0)</f>
        <v>0</v>
      </c>
      <c r="G1243" s="20">
        <f>'[7]Rate Design Work eff 9-15-17'!G1239</f>
        <v>17.57</v>
      </c>
      <c r="I1243" s="428">
        <f>ROUND(G1243*$C1243,0)</f>
        <v>0</v>
      </c>
      <c r="J1243" s="428"/>
      <c r="K1243" s="20" t="e">
        <f>'[7]Rate Design Work eff 10-14-16'!K1239</f>
        <v>#DIV/0!</v>
      </c>
      <c r="M1243" s="428" t="e">
        <f>'[7]Rate Design Work eff 10-14-16'!M1239</f>
        <v>#DIV/0!</v>
      </c>
      <c r="N1243" s="428"/>
      <c r="O1243" s="20" t="e">
        <f>'[7]Rate Design Work eff 10-14-16'!O1239</f>
        <v>#DIV/0!</v>
      </c>
      <c r="Q1243" s="428" t="e">
        <f>'[7]Rate Design Work eff 10-14-16'!Q1239</f>
        <v>#DIV/0!</v>
      </c>
      <c r="R1243" s="428"/>
      <c r="S1243" s="20" t="e">
        <f>'[7]Rate Design Work eff 10-14-16'!S1239</f>
        <v>#DIV/0!</v>
      </c>
      <c r="U1243" s="428" t="e">
        <f>'[7]Rate Design Work eff 10-14-16'!U1239</f>
        <v>#DIV/0!</v>
      </c>
      <c r="V1243" s="409"/>
      <c r="W1243" s="378"/>
      <c r="X1243" s="410"/>
      <c r="Y1243" s="410"/>
      <c r="Z1243" s="565"/>
      <c r="AA1243" s="565"/>
      <c r="AB1243" s="380"/>
      <c r="AC1243" s="380"/>
      <c r="AD1243" s="380"/>
      <c r="AE1243" s="380"/>
      <c r="AF1243" s="409"/>
      <c r="AG1243" s="409"/>
      <c r="AH1243" s="378"/>
      <c r="AI1243" s="378"/>
      <c r="AJ1243" s="591"/>
      <c r="AK1243" s="378"/>
      <c r="AL1243" s="409"/>
      <c r="AM1243" s="409"/>
      <c r="AN1243" s="409"/>
      <c r="AO1243" s="409"/>
      <c r="AP1243" s="409"/>
    </row>
    <row r="1244" spans="1:42">
      <c r="A1244" s="589" t="s">
        <v>419</v>
      </c>
      <c r="C1244" s="427"/>
      <c r="D1244" s="20"/>
      <c r="F1244" s="428"/>
      <c r="G1244" s="20"/>
      <c r="I1244" s="428"/>
      <c r="J1244" s="428"/>
      <c r="K1244" s="20"/>
      <c r="M1244" s="428"/>
      <c r="N1244" s="428"/>
      <c r="O1244" s="20"/>
      <c r="Q1244" s="428"/>
      <c r="R1244" s="428"/>
      <c r="S1244" s="20"/>
      <c r="U1244" s="428"/>
      <c r="V1244" s="409"/>
      <c r="W1244" s="378"/>
      <c r="X1244" s="410"/>
      <c r="Y1244" s="410"/>
      <c r="Z1244" s="409"/>
      <c r="AA1244" s="409"/>
      <c r="AB1244" s="409"/>
      <c r="AC1244" s="409"/>
      <c r="AD1244" s="409"/>
      <c r="AE1244" s="409"/>
      <c r="AF1244" s="409"/>
      <c r="AG1244" s="409"/>
      <c r="AH1244" s="409"/>
      <c r="AI1244" s="409"/>
      <c r="AJ1244" s="591"/>
      <c r="AK1244" s="409"/>
      <c r="AL1244" s="409"/>
      <c r="AM1244" s="409"/>
      <c r="AN1244" s="409"/>
      <c r="AO1244" s="409"/>
      <c r="AP1244" s="409"/>
    </row>
    <row r="1245" spans="1:42">
      <c r="A1245" s="411" t="s">
        <v>417</v>
      </c>
      <c r="C1245" s="427"/>
      <c r="D1245" s="432"/>
      <c r="F1245" s="426"/>
      <c r="G1245" s="432"/>
      <c r="K1245" s="432"/>
      <c r="O1245" s="432"/>
      <c r="S1245" s="432"/>
      <c r="V1245" s="409"/>
      <c r="W1245" s="410"/>
      <c r="X1245" s="410"/>
      <c r="Y1245" s="410"/>
      <c r="Z1245" s="409"/>
      <c r="AA1245" s="409"/>
      <c r="AB1245" s="409"/>
      <c r="AC1245" s="409"/>
      <c r="AD1245" s="409"/>
      <c r="AE1245" s="409"/>
      <c r="AF1245" s="409"/>
      <c r="AG1245" s="409"/>
      <c r="AH1245" s="409"/>
      <c r="AI1245" s="409"/>
      <c r="AJ1245" s="591"/>
      <c r="AK1245" s="409"/>
      <c r="AL1245" s="409"/>
      <c r="AM1245" s="409"/>
      <c r="AN1245" s="409"/>
      <c r="AO1245" s="409"/>
      <c r="AP1245" s="409"/>
    </row>
    <row r="1246" spans="1:42">
      <c r="A1246" s="411" t="s">
        <v>334</v>
      </c>
      <c r="C1246" s="427">
        <f>'[7]Rate Design Work eff 10-14-16'!C1242</f>
        <v>480.00024382612202</v>
      </c>
      <c r="D1246" s="20">
        <f>'[7]Rate Design Work eff 9-15-17'!D1242</f>
        <v>13.13</v>
      </c>
      <c r="F1246" s="428">
        <f>ROUND(C1246*D1246,0)</f>
        <v>6302</v>
      </c>
      <c r="G1246" s="20">
        <f>'[7]Rate Design Work eff 9-15-17'!G1242</f>
        <v>13.44</v>
      </c>
      <c r="I1246" s="428">
        <f>ROUND(G1246*$C1246,0)</f>
        <v>6451</v>
      </c>
      <c r="J1246" s="428"/>
      <c r="K1246" s="20" t="e">
        <f>'[7]Rate Design Work eff 10-14-16'!K1242</f>
        <v>#DIV/0!</v>
      </c>
      <c r="M1246" s="428" t="e">
        <f>'[7]Rate Design Work eff 10-14-16'!M1242</f>
        <v>#DIV/0!</v>
      </c>
      <c r="N1246" s="428"/>
      <c r="O1246" s="20" t="e">
        <f>'[7]Rate Design Work eff 10-14-16'!O1242</f>
        <v>#DIV/0!</v>
      </c>
      <c r="Q1246" s="428" t="e">
        <f>'[7]Rate Design Work eff 10-14-16'!Q1242</f>
        <v>#DIV/0!</v>
      </c>
      <c r="R1246" s="428"/>
      <c r="S1246" s="20" t="e">
        <f>'[7]Rate Design Work eff 10-14-16'!S1242</f>
        <v>#DIV/0!</v>
      </c>
      <c r="U1246" s="428" t="e">
        <f>'[7]Rate Design Work eff 10-14-16'!U1242</f>
        <v>#DIV/0!</v>
      </c>
      <c r="V1246" s="409"/>
      <c r="W1246" s="378"/>
      <c r="X1246" s="410"/>
      <c r="Y1246" s="410"/>
      <c r="Z1246" s="565"/>
      <c r="AA1246" s="565"/>
      <c r="AB1246" s="380"/>
      <c r="AC1246" s="380"/>
      <c r="AD1246" s="380"/>
      <c r="AE1246" s="380"/>
      <c r="AF1246" s="409"/>
      <c r="AG1246" s="409"/>
      <c r="AH1246" s="378"/>
      <c r="AI1246" s="378"/>
      <c r="AJ1246" s="591"/>
      <c r="AK1246" s="378"/>
      <c r="AL1246" s="409"/>
      <c r="AM1246" s="409"/>
      <c r="AN1246" s="409"/>
      <c r="AO1246" s="409"/>
      <c r="AP1246" s="409"/>
    </row>
    <row r="1247" spans="1:42">
      <c r="A1247" s="411" t="s">
        <v>335</v>
      </c>
      <c r="C1247" s="427">
        <f>'[7]Rate Design Work eff 10-14-16'!C1243</f>
        <v>395.99974732766401</v>
      </c>
      <c r="D1247" s="20">
        <f>'[7]Rate Design Work eff 9-15-17'!D1243</f>
        <v>22.05</v>
      </c>
      <c r="F1247" s="428">
        <f>ROUND(C1247*D1247,0)</f>
        <v>8732</v>
      </c>
      <c r="G1247" s="20">
        <f>'[7]Rate Design Work eff 9-15-17'!G1243</f>
        <v>22.57</v>
      </c>
      <c r="I1247" s="428">
        <f>ROUND(G1247*$C1247,0)</f>
        <v>8938</v>
      </c>
      <c r="J1247" s="428"/>
      <c r="K1247" s="20" t="e">
        <f>'[7]Rate Design Work eff 10-14-16'!K1243</f>
        <v>#DIV/0!</v>
      </c>
      <c r="M1247" s="428" t="e">
        <f>'[7]Rate Design Work eff 10-14-16'!M1243</f>
        <v>#DIV/0!</v>
      </c>
      <c r="N1247" s="428"/>
      <c r="O1247" s="20" t="e">
        <f>'[7]Rate Design Work eff 10-14-16'!O1243</f>
        <v>#DIV/0!</v>
      </c>
      <c r="Q1247" s="428" t="e">
        <f>'[7]Rate Design Work eff 10-14-16'!Q1243</f>
        <v>#DIV/0!</v>
      </c>
      <c r="R1247" s="428"/>
      <c r="S1247" s="20" t="e">
        <f>'[7]Rate Design Work eff 10-14-16'!S1243</f>
        <v>#DIV/0!</v>
      </c>
      <c r="U1247" s="428" t="e">
        <f>'[7]Rate Design Work eff 10-14-16'!U1243</f>
        <v>#DIV/0!</v>
      </c>
      <c r="V1247" s="409"/>
      <c r="W1247" s="378"/>
      <c r="X1247" s="410"/>
      <c r="Y1247" s="410"/>
      <c r="Z1247" s="565"/>
      <c r="AA1247" s="565"/>
      <c r="AB1247" s="380"/>
      <c r="AC1247" s="380"/>
      <c r="AD1247" s="380"/>
      <c r="AE1247" s="380"/>
      <c r="AF1247" s="592"/>
      <c r="AG1247" s="592"/>
      <c r="AH1247" s="378"/>
      <c r="AI1247" s="378"/>
      <c r="AJ1247" s="591"/>
      <c r="AK1247" s="378"/>
      <c r="AL1247" s="409"/>
      <c r="AM1247" s="409"/>
      <c r="AN1247" s="409"/>
      <c r="AO1247" s="409"/>
      <c r="AP1247" s="409"/>
    </row>
    <row r="1248" spans="1:42">
      <c r="A1248" s="411" t="s">
        <v>336</v>
      </c>
      <c r="C1248" s="427">
        <f>'[7]Rate Design Work eff 10-14-16'!C1244</f>
        <v>0</v>
      </c>
      <c r="D1248" s="20">
        <f>'[7]Rate Design Work eff 9-15-17'!D1244</f>
        <v>40.89</v>
      </c>
      <c r="F1248" s="428">
        <f>ROUND(C1248*D1248,0)</f>
        <v>0</v>
      </c>
      <c r="G1248" s="20">
        <f>'[7]Rate Design Work eff 9-15-17'!G1244</f>
        <v>41.85</v>
      </c>
      <c r="I1248" s="428">
        <f>ROUND(G1248*$C1248,0)</f>
        <v>0</v>
      </c>
      <c r="J1248" s="428"/>
      <c r="K1248" s="20" t="e">
        <f>'[7]Rate Design Work eff 10-14-16'!K1244</f>
        <v>#DIV/0!</v>
      </c>
      <c r="M1248" s="428" t="e">
        <f>'[7]Rate Design Work eff 10-14-16'!M1244</f>
        <v>#DIV/0!</v>
      </c>
      <c r="N1248" s="428"/>
      <c r="O1248" s="20" t="e">
        <f>'[7]Rate Design Work eff 10-14-16'!O1244</f>
        <v>#DIV/0!</v>
      </c>
      <c r="Q1248" s="428" t="e">
        <f>'[7]Rate Design Work eff 10-14-16'!Q1244</f>
        <v>#DIV/0!</v>
      </c>
      <c r="R1248" s="428"/>
      <c r="S1248" s="20" t="e">
        <f>'[7]Rate Design Work eff 10-14-16'!S1244</f>
        <v>#DIV/0!</v>
      </c>
      <c r="U1248" s="428" t="e">
        <f>'[7]Rate Design Work eff 10-14-16'!U1244</f>
        <v>#DIV/0!</v>
      </c>
      <c r="V1248" s="409"/>
      <c r="W1248" s="378"/>
      <c r="X1248" s="410"/>
      <c r="Y1248" s="410"/>
      <c r="Z1248" s="565"/>
      <c r="AA1248" s="565"/>
      <c r="AB1248" s="380"/>
      <c r="AC1248" s="380"/>
      <c r="AD1248" s="380"/>
      <c r="AE1248" s="380"/>
      <c r="AF1248" s="592"/>
      <c r="AG1248" s="592"/>
      <c r="AH1248" s="378"/>
      <c r="AI1248" s="378"/>
      <c r="AJ1248" s="591"/>
      <c r="AK1248" s="378"/>
      <c r="AL1248" s="409"/>
      <c r="AM1248" s="409"/>
      <c r="AN1248" s="409"/>
      <c r="AO1248" s="409"/>
      <c r="AP1248" s="409"/>
    </row>
    <row r="1249" spans="1:42">
      <c r="A1249" s="411" t="s">
        <v>418</v>
      </c>
      <c r="C1249" s="427"/>
      <c r="D1249" s="432"/>
      <c r="F1249" s="426"/>
      <c r="G1249" s="432"/>
      <c r="K1249" s="432"/>
      <c r="O1249" s="432"/>
      <c r="S1249" s="432"/>
      <c r="V1249" s="409"/>
      <c r="W1249" s="409"/>
      <c r="X1249" s="593"/>
      <c r="Y1249" s="593"/>
      <c r="Z1249" s="593"/>
      <c r="AA1249" s="593"/>
      <c r="AB1249" s="594"/>
      <c r="AC1249" s="594"/>
      <c r="AD1249" s="594"/>
      <c r="AE1249" s="594"/>
      <c r="AF1249" s="592"/>
      <c r="AG1249" s="592"/>
      <c r="AH1249" s="135"/>
      <c r="AI1249" s="409"/>
      <c r="AJ1249" s="591"/>
      <c r="AK1249" s="409"/>
      <c r="AL1249" s="409"/>
      <c r="AM1249" s="409"/>
      <c r="AN1249" s="409"/>
      <c r="AO1249" s="409"/>
      <c r="AP1249" s="409"/>
    </row>
    <row r="1250" spans="1:42">
      <c r="A1250" s="411" t="s">
        <v>334</v>
      </c>
      <c r="C1250" s="427">
        <f>'[7]Rate Design Work eff 10-14-16'!C1246</f>
        <v>0</v>
      </c>
      <c r="D1250" s="20">
        <f>'[7]Rate Design Work eff 9-15-17'!D1246</f>
        <v>12.43</v>
      </c>
      <c r="F1250" s="428">
        <f>ROUND(C1250*D1250,0)</f>
        <v>0</v>
      </c>
      <c r="G1250" s="20">
        <f>'[7]Rate Design Work eff 9-15-17'!G1246</f>
        <v>12.72</v>
      </c>
      <c r="I1250" s="428">
        <f>ROUND(G1250*$C1250,0)</f>
        <v>0</v>
      </c>
      <c r="J1250" s="428"/>
      <c r="K1250" s="20" t="e">
        <f>'[7]Rate Design Work eff 10-14-16'!K1246</f>
        <v>#DIV/0!</v>
      </c>
      <c r="M1250" s="428" t="e">
        <f>'[7]Rate Design Work eff 10-14-16'!M1246</f>
        <v>#DIV/0!</v>
      </c>
      <c r="N1250" s="428"/>
      <c r="O1250" s="20" t="e">
        <f>'[7]Rate Design Work eff 10-14-16'!O1246</f>
        <v>#DIV/0!</v>
      </c>
      <c r="Q1250" s="428" t="e">
        <f>'[7]Rate Design Work eff 10-14-16'!Q1246</f>
        <v>#DIV/0!</v>
      </c>
      <c r="R1250" s="428"/>
      <c r="S1250" s="20" t="e">
        <f>'[7]Rate Design Work eff 10-14-16'!S1246</f>
        <v>#DIV/0!</v>
      </c>
      <c r="U1250" s="428" t="e">
        <f>'[7]Rate Design Work eff 10-14-16'!U1246</f>
        <v>#DIV/0!</v>
      </c>
      <c r="V1250" s="409"/>
      <c r="W1250" s="378"/>
      <c r="X1250" s="410"/>
      <c r="Y1250" s="410"/>
      <c r="Z1250" s="565"/>
      <c r="AA1250" s="565"/>
      <c r="AB1250" s="380"/>
      <c r="AC1250" s="380"/>
      <c r="AD1250" s="380"/>
      <c r="AE1250" s="380"/>
      <c r="AF1250" s="592"/>
      <c r="AG1250" s="592"/>
      <c r="AH1250" s="378"/>
      <c r="AI1250" s="378"/>
      <c r="AJ1250" s="591"/>
      <c r="AK1250" s="378"/>
      <c r="AL1250" s="409"/>
      <c r="AM1250" s="409"/>
      <c r="AN1250" s="409"/>
      <c r="AO1250" s="409"/>
      <c r="AP1250" s="409"/>
    </row>
    <row r="1251" spans="1:42">
      <c r="A1251" s="411" t="s">
        <v>335</v>
      </c>
      <c r="C1251" s="427">
        <f>'[7]Rate Design Work eff 10-14-16'!C1247</f>
        <v>0</v>
      </c>
      <c r="D1251" s="20">
        <f>'[7]Rate Design Work eff 9-15-17'!D1247</f>
        <v>20.85</v>
      </c>
      <c r="F1251" s="428">
        <f>ROUND(C1251*D1251,0)</f>
        <v>0</v>
      </c>
      <c r="G1251" s="20">
        <f>'[7]Rate Design Work eff 9-15-17'!G1247</f>
        <v>21.34</v>
      </c>
      <c r="I1251" s="428">
        <f>ROUND(G1251*$C1251,0)</f>
        <v>0</v>
      </c>
      <c r="J1251" s="428"/>
      <c r="K1251" s="20" t="e">
        <f>'[7]Rate Design Work eff 10-14-16'!K1247</f>
        <v>#DIV/0!</v>
      </c>
      <c r="M1251" s="428" t="e">
        <f>'[7]Rate Design Work eff 10-14-16'!M1247</f>
        <v>#DIV/0!</v>
      </c>
      <c r="N1251" s="428"/>
      <c r="O1251" s="20" t="e">
        <f>'[7]Rate Design Work eff 10-14-16'!O1247</f>
        <v>#DIV/0!</v>
      </c>
      <c r="Q1251" s="428" t="e">
        <f>'[7]Rate Design Work eff 10-14-16'!Q1247</f>
        <v>#DIV/0!</v>
      </c>
      <c r="R1251" s="428"/>
      <c r="S1251" s="20" t="e">
        <f>'[7]Rate Design Work eff 10-14-16'!S1247</f>
        <v>#DIV/0!</v>
      </c>
      <c r="U1251" s="428" t="e">
        <f>'[7]Rate Design Work eff 10-14-16'!U1247</f>
        <v>#DIV/0!</v>
      </c>
      <c r="V1251" s="409"/>
      <c r="W1251" s="378"/>
      <c r="X1251" s="410"/>
      <c r="Y1251" s="410"/>
      <c r="Z1251" s="565"/>
      <c r="AA1251" s="565"/>
      <c r="AB1251" s="380"/>
      <c r="AC1251" s="380"/>
      <c r="AD1251" s="380"/>
      <c r="AE1251" s="380"/>
      <c r="AF1251" s="592"/>
      <c r="AG1251" s="592"/>
      <c r="AH1251" s="378"/>
      <c r="AI1251" s="378"/>
      <c r="AJ1251" s="591"/>
      <c r="AK1251" s="378"/>
      <c r="AL1251" s="409"/>
      <c r="AM1251" s="409"/>
      <c r="AN1251" s="409"/>
      <c r="AO1251" s="409"/>
      <c r="AP1251" s="409"/>
    </row>
    <row r="1252" spans="1:42">
      <c r="A1252" s="589" t="s">
        <v>420</v>
      </c>
      <c r="B1252" s="467"/>
      <c r="C1252" s="427"/>
      <c r="D1252" s="432"/>
      <c r="E1252" s="467"/>
      <c r="F1252" s="467"/>
      <c r="G1252" s="432"/>
      <c r="H1252" s="467"/>
      <c r="I1252" s="467"/>
      <c r="J1252" s="467"/>
      <c r="K1252" s="432"/>
      <c r="L1252" s="467"/>
      <c r="M1252" s="467"/>
      <c r="N1252" s="467"/>
      <c r="O1252" s="432"/>
      <c r="P1252" s="467"/>
      <c r="Q1252" s="467"/>
      <c r="R1252" s="467"/>
      <c r="S1252" s="432"/>
      <c r="T1252" s="467"/>
      <c r="U1252" s="467"/>
      <c r="V1252" s="409"/>
      <c r="W1252" s="409"/>
      <c r="X1252" s="593"/>
      <c r="Y1252" s="593"/>
      <c r="Z1252" s="593"/>
      <c r="AA1252" s="593"/>
      <c r="AB1252" s="594"/>
      <c r="AC1252" s="594"/>
      <c r="AD1252" s="594"/>
      <c r="AE1252" s="594"/>
      <c r="AF1252" s="592"/>
      <c r="AG1252" s="592"/>
      <c r="AH1252" s="135"/>
      <c r="AI1252" s="409"/>
      <c r="AJ1252" s="591"/>
      <c r="AK1252" s="409"/>
      <c r="AL1252" s="409"/>
      <c r="AM1252" s="409"/>
      <c r="AN1252" s="409"/>
      <c r="AO1252" s="409"/>
      <c r="AP1252" s="409"/>
    </row>
    <row r="1253" spans="1:42">
      <c r="A1253" s="411" t="s">
        <v>417</v>
      </c>
      <c r="C1253" s="427"/>
      <c r="D1253" s="432"/>
      <c r="F1253" s="426"/>
      <c r="G1253" s="432"/>
      <c r="K1253" s="432"/>
      <c r="O1253" s="432"/>
      <c r="S1253" s="432"/>
      <c r="V1253" s="409"/>
      <c r="W1253" s="409"/>
      <c r="X1253" s="593"/>
      <c r="Y1253" s="593"/>
      <c r="Z1253" s="593"/>
      <c r="AA1253" s="593"/>
      <c r="AB1253" s="594"/>
      <c r="AC1253" s="594"/>
      <c r="AD1253" s="594"/>
      <c r="AE1253" s="594"/>
      <c r="AF1253" s="592"/>
      <c r="AG1253" s="592"/>
      <c r="AH1253" s="135"/>
      <c r="AI1253" s="409"/>
      <c r="AJ1253" s="591"/>
      <c r="AK1253" s="409"/>
      <c r="AL1253" s="409"/>
      <c r="AM1253" s="409"/>
      <c r="AN1253" s="409"/>
      <c r="AO1253" s="409"/>
      <c r="AP1253" s="409"/>
    </row>
    <row r="1254" spans="1:42">
      <c r="A1254" s="411" t="s">
        <v>334</v>
      </c>
      <c r="C1254" s="427">
        <f>'[7]Rate Design Work eff 10-14-16'!C1250</f>
        <v>0</v>
      </c>
      <c r="D1254" s="20">
        <f>'[7]Rate Design Work eff 9-15-17'!D1250</f>
        <v>13.12</v>
      </c>
      <c r="F1254" s="428">
        <f>ROUND(C1254*D1254,0)</f>
        <v>0</v>
      </c>
      <c r="G1254" s="20">
        <f>'[7]Rate Design Work eff 9-15-17'!G1250</f>
        <v>13.43</v>
      </c>
      <c r="I1254" s="428">
        <f>ROUND(G1254*$C1254,0)</f>
        <v>0</v>
      </c>
      <c r="J1254" s="428"/>
      <c r="K1254" s="20" t="e">
        <f>'[7]Rate Design Work eff 10-14-16'!K1250</f>
        <v>#DIV/0!</v>
      </c>
      <c r="M1254" s="428" t="e">
        <f>'[7]Rate Design Work eff 10-14-16'!M1250</f>
        <v>#DIV/0!</v>
      </c>
      <c r="N1254" s="428"/>
      <c r="O1254" s="20" t="e">
        <f>'[7]Rate Design Work eff 10-14-16'!O1250</f>
        <v>#DIV/0!</v>
      </c>
      <c r="Q1254" s="428" t="e">
        <f>'[7]Rate Design Work eff 10-14-16'!Q1250</f>
        <v>#DIV/0!</v>
      </c>
      <c r="R1254" s="428"/>
      <c r="S1254" s="20" t="e">
        <f>'[7]Rate Design Work eff 10-14-16'!S1250</f>
        <v>#DIV/0!</v>
      </c>
      <c r="U1254" s="428" t="e">
        <f>'[7]Rate Design Work eff 10-14-16'!U1250</f>
        <v>#DIV/0!</v>
      </c>
      <c r="V1254" s="409"/>
      <c r="W1254" s="378"/>
      <c r="X1254" s="410"/>
      <c r="Y1254" s="410"/>
      <c r="Z1254" s="565"/>
      <c r="AA1254" s="565"/>
      <c r="AB1254" s="380"/>
      <c r="AC1254" s="380"/>
      <c r="AD1254" s="380"/>
      <c r="AE1254" s="380"/>
      <c r="AF1254" s="592"/>
      <c r="AG1254" s="592"/>
      <c r="AH1254" s="378"/>
      <c r="AI1254" s="378"/>
      <c r="AJ1254" s="591"/>
      <c r="AK1254" s="378"/>
      <c r="AL1254" s="409"/>
      <c r="AM1254" s="409"/>
      <c r="AN1254" s="409"/>
      <c r="AO1254" s="409"/>
      <c r="AP1254" s="409"/>
    </row>
    <row r="1255" spans="1:42">
      <c r="A1255" s="411" t="s">
        <v>335</v>
      </c>
      <c r="C1255" s="427">
        <f>'[7]Rate Design Work eff 10-14-16'!C1251</f>
        <v>0</v>
      </c>
      <c r="D1255" s="20">
        <f>'[7]Rate Design Work eff 9-15-17'!D1251</f>
        <v>21.33</v>
      </c>
      <c r="F1255" s="428">
        <f>ROUND(C1255*D1255,0)</f>
        <v>0</v>
      </c>
      <c r="G1255" s="20">
        <f>'[7]Rate Design Work eff 9-15-17'!G1251</f>
        <v>21.83</v>
      </c>
      <c r="I1255" s="428">
        <f>ROUND(G1255*$C1255,0)</f>
        <v>0</v>
      </c>
      <c r="J1255" s="428"/>
      <c r="K1255" s="20" t="e">
        <f>'[7]Rate Design Work eff 10-14-16'!K1251</f>
        <v>#DIV/0!</v>
      </c>
      <c r="M1255" s="428" t="e">
        <f>'[7]Rate Design Work eff 10-14-16'!M1251</f>
        <v>#DIV/0!</v>
      </c>
      <c r="N1255" s="428"/>
      <c r="O1255" s="20" t="e">
        <f>'[7]Rate Design Work eff 10-14-16'!O1251</f>
        <v>#DIV/0!</v>
      </c>
      <c r="Q1255" s="428" t="e">
        <f>'[7]Rate Design Work eff 10-14-16'!Q1251</f>
        <v>#DIV/0!</v>
      </c>
      <c r="R1255" s="428"/>
      <c r="S1255" s="20" t="e">
        <f>'[7]Rate Design Work eff 10-14-16'!S1251</f>
        <v>#DIV/0!</v>
      </c>
      <c r="U1255" s="428" t="e">
        <f>'[7]Rate Design Work eff 10-14-16'!U1251</f>
        <v>#DIV/0!</v>
      </c>
      <c r="V1255" s="409"/>
      <c r="W1255" s="378"/>
      <c r="X1255" s="410"/>
      <c r="Y1255" s="410"/>
      <c r="Z1255" s="565"/>
      <c r="AA1255" s="565"/>
      <c r="AB1255" s="380"/>
      <c r="AC1255" s="380"/>
      <c r="AD1255" s="380"/>
      <c r="AE1255" s="380"/>
      <c r="AF1255" s="592"/>
      <c r="AG1255" s="592"/>
      <c r="AH1255" s="378"/>
      <c r="AI1255" s="378"/>
      <c r="AJ1255" s="591"/>
      <c r="AK1255" s="378"/>
      <c r="AL1255" s="409"/>
      <c r="AM1255" s="409"/>
      <c r="AN1255" s="409"/>
      <c r="AO1255" s="409"/>
      <c r="AP1255" s="409"/>
    </row>
    <row r="1256" spans="1:42">
      <c r="A1256" s="411" t="s">
        <v>336</v>
      </c>
      <c r="C1256" s="427">
        <f>'[7]Rate Design Work eff 10-14-16'!C1252</f>
        <v>0</v>
      </c>
      <c r="D1256" s="20">
        <f>'[7]Rate Design Work eff 9-15-17'!D1252</f>
        <v>40.19</v>
      </c>
      <c r="F1256" s="428">
        <f>ROUND(C1256*D1256,0)</f>
        <v>0</v>
      </c>
      <c r="G1256" s="20">
        <f>'[7]Rate Design Work eff 9-15-17'!G1252</f>
        <v>41.13</v>
      </c>
      <c r="I1256" s="428">
        <f>ROUND(G1256*$C1256,0)</f>
        <v>0</v>
      </c>
      <c r="J1256" s="428"/>
      <c r="K1256" s="20" t="e">
        <f>'[7]Rate Design Work eff 10-14-16'!K1252</f>
        <v>#DIV/0!</v>
      </c>
      <c r="M1256" s="428" t="e">
        <f>'[7]Rate Design Work eff 10-14-16'!M1252</f>
        <v>#DIV/0!</v>
      </c>
      <c r="N1256" s="428"/>
      <c r="O1256" s="20" t="e">
        <f>'[7]Rate Design Work eff 10-14-16'!O1252</f>
        <v>#DIV/0!</v>
      </c>
      <c r="Q1256" s="428" t="e">
        <f>'[7]Rate Design Work eff 10-14-16'!Q1252</f>
        <v>#DIV/0!</v>
      </c>
      <c r="R1256" s="428"/>
      <c r="S1256" s="20" t="e">
        <f>'[7]Rate Design Work eff 10-14-16'!S1252</f>
        <v>#DIV/0!</v>
      </c>
      <c r="U1256" s="428" t="e">
        <f>'[7]Rate Design Work eff 10-14-16'!U1252</f>
        <v>#DIV/0!</v>
      </c>
      <c r="V1256" s="409"/>
      <c r="W1256" s="378"/>
      <c r="X1256" s="410"/>
      <c r="Y1256" s="410"/>
      <c r="Z1256" s="565"/>
      <c r="AA1256" s="565"/>
      <c r="AB1256" s="380"/>
      <c r="AC1256" s="380"/>
      <c r="AD1256" s="380"/>
      <c r="AE1256" s="380"/>
      <c r="AF1256" s="592"/>
      <c r="AG1256" s="592"/>
      <c r="AH1256" s="378"/>
      <c r="AI1256" s="378"/>
      <c r="AJ1256" s="591"/>
      <c r="AK1256" s="378"/>
      <c r="AL1256" s="409"/>
      <c r="AM1256" s="409"/>
      <c r="AN1256" s="409"/>
      <c r="AO1256" s="409"/>
      <c r="AP1256" s="409"/>
    </row>
    <row r="1257" spans="1:42">
      <c r="A1257" s="411" t="s">
        <v>418</v>
      </c>
      <c r="C1257" s="427"/>
      <c r="D1257" s="432"/>
      <c r="F1257" s="426"/>
      <c r="G1257" s="432"/>
      <c r="K1257" s="432"/>
      <c r="O1257" s="432"/>
      <c r="S1257" s="432"/>
      <c r="V1257" s="409"/>
      <c r="W1257" s="409"/>
      <c r="X1257" s="593"/>
      <c r="Y1257" s="593"/>
      <c r="Z1257" s="593"/>
      <c r="AA1257" s="593"/>
      <c r="AB1257" s="594"/>
      <c r="AC1257" s="594"/>
      <c r="AD1257" s="594"/>
      <c r="AE1257" s="594"/>
      <c r="AF1257" s="592"/>
      <c r="AG1257" s="592"/>
      <c r="AH1257" s="135"/>
      <c r="AI1257" s="409"/>
      <c r="AJ1257" s="591"/>
      <c r="AK1257" s="409"/>
      <c r="AL1257" s="409"/>
      <c r="AM1257" s="409"/>
      <c r="AN1257" s="409"/>
      <c r="AO1257" s="409"/>
      <c r="AP1257" s="409"/>
    </row>
    <row r="1258" spans="1:42">
      <c r="A1258" s="411" t="s">
        <v>334</v>
      </c>
      <c r="C1258" s="427">
        <f>'[7]Rate Design Work eff 10-14-16'!C1254</f>
        <v>0</v>
      </c>
      <c r="D1258" s="20">
        <f>'[7]Rate Design Work eff 9-15-17'!D1254</f>
        <v>12.43</v>
      </c>
      <c r="F1258" s="428">
        <f>ROUND(C1258*D1258,0)</f>
        <v>0</v>
      </c>
      <c r="G1258" s="20">
        <f>'[7]Rate Design Work eff 9-15-17'!G1254</f>
        <v>12.72</v>
      </c>
      <c r="I1258" s="428">
        <f>ROUND(G1258*$C1258,0)</f>
        <v>0</v>
      </c>
      <c r="J1258" s="428"/>
      <c r="K1258" s="20" t="e">
        <f>'[7]Rate Design Work eff 10-14-16'!K1254</f>
        <v>#DIV/0!</v>
      </c>
      <c r="M1258" s="428" t="e">
        <f>'[7]Rate Design Work eff 10-14-16'!M1254</f>
        <v>#DIV/0!</v>
      </c>
      <c r="N1258" s="428"/>
      <c r="O1258" s="20" t="e">
        <f>'[7]Rate Design Work eff 10-14-16'!O1254</f>
        <v>#DIV/0!</v>
      </c>
      <c r="Q1258" s="428" t="e">
        <f>'[7]Rate Design Work eff 10-14-16'!Q1254</f>
        <v>#DIV/0!</v>
      </c>
      <c r="R1258" s="428"/>
      <c r="S1258" s="20" t="e">
        <f>'[7]Rate Design Work eff 10-14-16'!S1254</f>
        <v>#DIV/0!</v>
      </c>
      <c r="U1258" s="428" t="e">
        <f>'[7]Rate Design Work eff 10-14-16'!U1254</f>
        <v>#DIV/0!</v>
      </c>
      <c r="V1258" s="409"/>
      <c r="W1258" s="378"/>
      <c r="X1258" s="410"/>
      <c r="Y1258" s="410"/>
      <c r="Z1258" s="565"/>
      <c r="AA1258" s="565"/>
      <c r="AB1258" s="380"/>
      <c r="AC1258" s="380"/>
      <c r="AD1258" s="380"/>
      <c r="AE1258" s="380"/>
      <c r="AF1258" s="592"/>
      <c r="AG1258" s="592"/>
      <c r="AH1258" s="378"/>
      <c r="AI1258" s="378"/>
      <c r="AJ1258" s="591"/>
      <c r="AK1258" s="378"/>
      <c r="AL1258" s="409"/>
      <c r="AM1258" s="409"/>
      <c r="AN1258" s="409"/>
      <c r="AO1258" s="409"/>
      <c r="AP1258" s="409"/>
    </row>
    <row r="1259" spans="1:42">
      <c r="A1259" s="411" t="s">
        <v>335</v>
      </c>
      <c r="C1259" s="427">
        <f>'[7]Rate Design Work eff 10-14-16'!C1255</f>
        <v>0</v>
      </c>
      <c r="D1259" s="20">
        <f>'[7]Rate Design Work eff 9-15-17'!D1255</f>
        <v>20.13</v>
      </c>
      <c r="F1259" s="428">
        <f>ROUND(C1259*D1259,0)</f>
        <v>0</v>
      </c>
      <c r="G1259" s="20">
        <f>'[7]Rate Design Work eff 9-15-17'!G1255</f>
        <v>20.6</v>
      </c>
      <c r="I1259" s="428">
        <f>ROUND(G1259*$C1259,0)</f>
        <v>0</v>
      </c>
      <c r="J1259" s="428"/>
      <c r="K1259" s="20" t="e">
        <f>'[7]Rate Design Work eff 10-14-16'!K1255</f>
        <v>#DIV/0!</v>
      </c>
      <c r="M1259" s="428" t="e">
        <f>'[7]Rate Design Work eff 10-14-16'!M1255</f>
        <v>#DIV/0!</v>
      </c>
      <c r="N1259" s="428"/>
      <c r="O1259" s="20" t="e">
        <f>'[7]Rate Design Work eff 10-14-16'!O1255</f>
        <v>#DIV/0!</v>
      </c>
      <c r="Q1259" s="428" t="e">
        <f>'[7]Rate Design Work eff 10-14-16'!Q1255</f>
        <v>#DIV/0!</v>
      </c>
      <c r="R1259" s="428"/>
      <c r="S1259" s="20" t="e">
        <f>'[7]Rate Design Work eff 10-14-16'!S1255</f>
        <v>#DIV/0!</v>
      </c>
      <c r="U1259" s="428" t="e">
        <f>'[7]Rate Design Work eff 10-14-16'!U1255</f>
        <v>#DIV/0!</v>
      </c>
      <c r="V1259" s="409"/>
      <c r="W1259" s="378"/>
      <c r="X1259" s="410"/>
      <c r="Y1259" s="410"/>
      <c r="Z1259" s="565"/>
      <c r="AA1259" s="565"/>
      <c r="AB1259" s="380"/>
      <c r="AC1259" s="380"/>
      <c r="AD1259" s="380"/>
      <c r="AE1259" s="380"/>
      <c r="AF1259" s="592"/>
      <c r="AG1259" s="592"/>
      <c r="AH1259" s="378"/>
      <c r="AI1259" s="378"/>
      <c r="AJ1259" s="591"/>
      <c r="AK1259" s="378"/>
      <c r="AL1259" s="409"/>
      <c r="AM1259" s="409"/>
      <c r="AN1259" s="409"/>
      <c r="AO1259" s="409"/>
      <c r="AP1259" s="409"/>
    </row>
    <row r="1260" spans="1:42">
      <c r="A1260" s="589" t="s">
        <v>421</v>
      </c>
      <c r="B1260" s="467"/>
      <c r="C1260" s="427"/>
      <c r="D1260" s="432"/>
      <c r="E1260" s="467"/>
      <c r="F1260" s="467"/>
      <c r="G1260" s="432"/>
      <c r="H1260" s="467"/>
      <c r="I1260" s="467"/>
      <c r="J1260" s="467"/>
      <c r="K1260" s="432"/>
      <c r="L1260" s="467"/>
      <c r="M1260" s="467"/>
      <c r="N1260" s="467"/>
      <c r="O1260" s="432"/>
      <c r="P1260" s="467"/>
      <c r="Q1260" s="467"/>
      <c r="R1260" s="467"/>
      <c r="S1260" s="432"/>
      <c r="T1260" s="467"/>
      <c r="U1260" s="467"/>
      <c r="V1260" s="409"/>
      <c r="W1260" s="409"/>
      <c r="X1260" s="593"/>
      <c r="Y1260" s="593"/>
      <c r="Z1260" s="593"/>
      <c r="AA1260" s="593"/>
      <c r="AB1260" s="594"/>
      <c r="AC1260" s="594"/>
      <c r="AD1260" s="594"/>
      <c r="AE1260" s="594"/>
      <c r="AF1260" s="592"/>
      <c r="AG1260" s="592"/>
      <c r="AH1260" s="135"/>
      <c r="AI1260" s="409"/>
      <c r="AJ1260" s="591"/>
      <c r="AK1260" s="409"/>
      <c r="AL1260" s="409"/>
      <c r="AM1260" s="409"/>
      <c r="AN1260" s="409"/>
      <c r="AO1260" s="409"/>
      <c r="AP1260" s="409"/>
    </row>
    <row r="1261" spans="1:42">
      <c r="A1261" s="411" t="s">
        <v>334</v>
      </c>
      <c r="C1261" s="427">
        <f>'[7]Rate Design Work eff 10-14-16'!C1257</f>
        <v>335.96501937771501</v>
      </c>
      <c r="D1261" s="20">
        <f>'[7]Rate Design Work eff 9-15-17'!D1257</f>
        <v>10.5</v>
      </c>
      <c r="F1261" s="428">
        <f>ROUND(C1261*D1261,0)</f>
        <v>3528</v>
      </c>
      <c r="G1261" s="20">
        <f>'[7]Rate Design Work eff 9-15-17'!G1257</f>
        <v>10.75</v>
      </c>
      <c r="I1261" s="428">
        <f>ROUND(G1261*$C1261,0)</f>
        <v>3612</v>
      </c>
      <c r="J1261" s="428"/>
      <c r="K1261" s="20" t="e">
        <f>'[7]Rate Design Work eff 10-14-16'!K1257</f>
        <v>#DIV/0!</v>
      </c>
      <c r="M1261" s="428" t="e">
        <f>'[7]Rate Design Work eff 10-14-16'!M1257</f>
        <v>#DIV/0!</v>
      </c>
      <c r="N1261" s="428"/>
      <c r="O1261" s="20" t="e">
        <f>'[7]Rate Design Work eff 10-14-16'!O1257</f>
        <v>#DIV/0!</v>
      </c>
      <c r="Q1261" s="428" t="e">
        <f>'[7]Rate Design Work eff 10-14-16'!Q1257</f>
        <v>#DIV/0!</v>
      </c>
      <c r="R1261" s="428"/>
      <c r="S1261" s="20" t="e">
        <f>'[7]Rate Design Work eff 10-14-16'!S1257</f>
        <v>#DIV/0!</v>
      </c>
      <c r="U1261" s="428" t="e">
        <f>'[7]Rate Design Work eff 10-14-16'!U1257</f>
        <v>#DIV/0!</v>
      </c>
      <c r="V1261" s="409"/>
      <c r="W1261" s="378"/>
      <c r="X1261" s="410"/>
      <c r="Y1261" s="410"/>
      <c r="Z1261" s="565"/>
      <c r="AA1261" s="565"/>
      <c r="AB1261" s="380"/>
      <c r="AC1261" s="380"/>
      <c r="AD1261" s="380"/>
      <c r="AE1261" s="380"/>
      <c r="AF1261" s="592"/>
      <c r="AG1261" s="592"/>
      <c r="AH1261" s="378"/>
      <c r="AI1261" s="378"/>
      <c r="AJ1261" s="591"/>
      <c r="AK1261" s="378"/>
      <c r="AL1261" s="409"/>
      <c r="AM1261" s="409"/>
      <c r="AN1261" s="409"/>
      <c r="AO1261" s="409"/>
      <c r="AP1261" s="409"/>
    </row>
    <row r="1262" spans="1:42">
      <c r="A1262" s="411" t="s">
        <v>335</v>
      </c>
      <c r="C1262" s="427">
        <f>'[7]Rate Design Work eff 10-14-16'!C1258</f>
        <v>758.71802767756799</v>
      </c>
      <c r="D1262" s="20">
        <f>'[7]Rate Design Work eff 9-15-17'!D1258</f>
        <v>18.39</v>
      </c>
      <c r="F1262" s="428">
        <f>ROUND(C1262*D1262,0)</f>
        <v>13953</v>
      </c>
      <c r="G1262" s="20">
        <f>'[7]Rate Design Work eff 9-15-17'!G1258</f>
        <v>18.82</v>
      </c>
      <c r="I1262" s="428">
        <f>ROUND(G1262*$C1262,0)</f>
        <v>14279</v>
      </c>
      <c r="J1262" s="428"/>
      <c r="K1262" s="20" t="e">
        <f>'[7]Rate Design Work eff 10-14-16'!K1258</f>
        <v>#DIV/0!</v>
      </c>
      <c r="M1262" s="428" t="e">
        <f>'[7]Rate Design Work eff 10-14-16'!M1258</f>
        <v>#DIV/0!</v>
      </c>
      <c r="N1262" s="428"/>
      <c r="O1262" s="20" t="e">
        <f>'[7]Rate Design Work eff 10-14-16'!O1258</f>
        <v>#DIV/0!</v>
      </c>
      <c r="Q1262" s="428" t="e">
        <f>'[7]Rate Design Work eff 10-14-16'!Q1258</f>
        <v>#DIV/0!</v>
      </c>
      <c r="R1262" s="428"/>
      <c r="S1262" s="20" t="e">
        <f>'[7]Rate Design Work eff 10-14-16'!S1258</f>
        <v>#DIV/0!</v>
      </c>
      <c r="U1262" s="428" t="e">
        <f>'[7]Rate Design Work eff 10-14-16'!U1258</f>
        <v>#DIV/0!</v>
      </c>
      <c r="V1262" s="409"/>
      <c r="W1262" s="378"/>
      <c r="X1262" s="410"/>
      <c r="Y1262" s="410"/>
      <c r="Z1262" s="565"/>
      <c r="AA1262" s="565"/>
      <c r="AB1262" s="380"/>
      <c r="AC1262" s="380"/>
      <c r="AD1262" s="380"/>
      <c r="AE1262" s="380"/>
      <c r="AF1262" s="592"/>
      <c r="AG1262" s="592"/>
      <c r="AH1262" s="378"/>
      <c r="AI1262" s="378"/>
      <c r="AJ1262" s="591"/>
      <c r="AK1262" s="378"/>
      <c r="AL1262" s="409"/>
      <c r="AM1262" s="409"/>
      <c r="AN1262" s="409"/>
      <c r="AO1262" s="409"/>
      <c r="AP1262" s="409"/>
    </row>
    <row r="1263" spans="1:42">
      <c r="A1263" s="411" t="s">
        <v>336</v>
      </c>
      <c r="C1263" s="427">
        <f>'[7]Rate Design Work eff 10-14-16'!C1259</f>
        <v>0</v>
      </c>
      <c r="D1263" s="20">
        <f>'[7]Rate Design Work eff 9-15-17'!D1259</f>
        <v>39.28</v>
      </c>
      <c r="F1263" s="428">
        <f>ROUND(C1263*D1263,0)</f>
        <v>0</v>
      </c>
      <c r="G1263" s="20">
        <f>'[7]Rate Design Work eff 9-15-17'!G1259</f>
        <v>40.200000000000003</v>
      </c>
      <c r="I1263" s="428">
        <f>ROUND(G1263*$C1263,0)</f>
        <v>0</v>
      </c>
      <c r="J1263" s="428"/>
      <c r="K1263" s="20" t="e">
        <f>'[7]Rate Design Work eff 10-14-16'!K1259</f>
        <v>#DIV/0!</v>
      </c>
      <c r="M1263" s="428" t="e">
        <f>'[7]Rate Design Work eff 10-14-16'!M1259</f>
        <v>#DIV/0!</v>
      </c>
      <c r="N1263" s="428"/>
      <c r="O1263" s="20" t="e">
        <f>'[7]Rate Design Work eff 10-14-16'!O1259</f>
        <v>#DIV/0!</v>
      </c>
      <c r="Q1263" s="428" t="e">
        <f>'[7]Rate Design Work eff 10-14-16'!Q1259</f>
        <v>#DIV/0!</v>
      </c>
      <c r="R1263" s="428"/>
      <c r="S1263" s="20" t="e">
        <f>'[7]Rate Design Work eff 10-14-16'!S1259</f>
        <v>#DIV/0!</v>
      </c>
      <c r="U1263" s="428" t="e">
        <f>'[7]Rate Design Work eff 10-14-16'!U1259</f>
        <v>#DIV/0!</v>
      </c>
      <c r="V1263" s="409"/>
      <c r="W1263" s="378"/>
      <c r="X1263" s="410"/>
      <c r="Y1263" s="410"/>
      <c r="Z1263" s="565"/>
      <c r="AA1263" s="565"/>
      <c r="AB1263" s="380"/>
      <c r="AC1263" s="380"/>
      <c r="AD1263" s="380"/>
      <c r="AE1263" s="380"/>
      <c r="AF1263" s="592"/>
      <c r="AG1263" s="592"/>
      <c r="AH1263" s="378"/>
      <c r="AI1263" s="378"/>
      <c r="AJ1263" s="591"/>
      <c r="AK1263" s="378"/>
      <c r="AL1263" s="409"/>
      <c r="AM1263" s="409"/>
      <c r="AN1263" s="409"/>
      <c r="AO1263" s="409"/>
      <c r="AP1263" s="409"/>
    </row>
    <row r="1264" spans="1:42">
      <c r="A1264" s="595" t="s">
        <v>422</v>
      </c>
      <c r="C1264" s="427"/>
      <c r="D1264" s="20"/>
      <c r="F1264" s="428"/>
      <c r="G1264" s="20"/>
      <c r="I1264" s="428"/>
      <c r="J1264" s="428"/>
      <c r="K1264" s="20"/>
      <c r="M1264" s="428"/>
      <c r="N1264" s="428"/>
      <c r="O1264" s="20"/>
      <c r="Q1264" s="428"/>
      <c r="R1264" s="428"/>
      <c r="S1264" s="20"/>
      <c r="U1264" s="428"/>
      <c r="V1264" s="409"/>
      <c r="W1264" s="409"/>
      <c r="X1264" s="593"/>
      <c r="Y1264" s="593"/>
      <c r="Z1264" s="593"/>
      <c r="AA1264" s="593"/>
      <c r="AB1264" s="596"/>
      <c r="AC1264" s="596"/>
      <c r="AD1264" s="596"/>
      <c r="AE1264" s="596"/>
      <c r="AF1264" s="592"/>
      <c r="AG1264" s="592"/>
      <c r="AH1264" s="135"/>
      <c r="AI1264" s="409"/>
      <c r="AJ1264" s="591"/>
      <c r="AK1264" s="409"/>
      <c r="AL1264" s="409"/>
      <c r="AM1264" s="409"/>
      <c r="AN1264" s="409"/>
      <c r="AO1264" s="409"/>
      <c r="AP1264" s="409"/>
    </row>
    <row r="1265" spans="1:44">
      <c r="A1265" s="411" t="s">
        <v>423</v>
      </c>
      <c r="C1265" s="427">
        <f>'[7]Rate Design Work eff 10-14-16'!C1261</f>
        <v>0</v>
      </c>
      <c r="D1265" s="20">
        <f>'[7]Rate Design Work eff 9-15-17'!D1261</f>
        <v>37.700000000000003</v>
      </c>
      <c r="F1265" s="428">
        <f>ROUND(C1265*D1265,0)</f>
        <v>0</v>
      </c>
      <c r="G1265" s="20">
        <f>'[7]Rate Design Work eff 9-15-17'!G1261</f>
        <v>38.58</v>
      </c>
      <c r="I1265" s="428">
        <f>ROUND(G1265*$C1265,0)</f>
        <v>0</v>
      </c>
      <c r="J1265" s="428"/>
      <c r="K1265" s="20" t="e">
        <f>'[7]Rate Design Work eff 10-14-16'!K1261</f>
        <v>#DIV/0!</v>
      </c>
      <c r="M1265" s="428" t="e">
        <f>'[7]Rate Design Work eff 10-14-16'!M1261</f>
        <v>#DIV/0!</v>
      </c>
      <c r="N1265" s="428"/>
      <c r="O1265" s="20" t="e">
        <f>'[7]Rate Design Work eff 10-14-16'!O1261</f>
        <v>#DIV/0!</v>
      </c>
      <c r="Q1265" s="428" t="e">
        <f>'[7]Rate Design Work eff 10-14-16'!Q1261</f>
        <v>#DIV/0!</v>
      </c>
      <c r="R1265" s="428"/>
      <c r="S1265" s="20" t="e">
        <f>'[7]Rate Design Work eff 10-14-16'!S1261</f>
        <v>#DIV/0!</v>
      </c>
      <c r="U1265" s="428" t="e">
        <f>'[7]Rate Design Work eff 10-14-16'!U1261</f>
        <v>#DIV/0!</v>
      </c>
      <c r="V1265" s="409"/>
      <c r="W1265" s="378"/>
      <c r="X1265" s="410"/>
      <c r="Y1265" s="410"/>
      <c r="Z1265" s="565"/>
      <c r="AA1265" s="565"/>
      <c r="AB1265" s="380"/>
      <c r="AC1265" s="380"/>
      <c r="AD1265" s="380"/>
      <c r="AE1265" s="380"/>
      <c r="AF1265" s="592"/>
      <c r="AG1265" s="592"/>
      <c r="AH1265" s="378"/>
      <c r="AI1265" s="378"/>
      <c r="AJ1265" s="591"/>
      <c r="AK1265" s="378"/>
      <c r="AL1265" s="409"/>
      <c r="AM1265" s="409"/>
      <c r="AN1265" s="409"/>
      <c r="AO1265" s="409"/>
      <c r="AP1265" s="409"/>
    </row>
    <row r="1266" spans="1:44">
      <c r="A1266" s="411" t="s">
        <v>17</v>
      </c>
      <c r="C1266" s="427">
        <f>'[7]Rate Design Work eff 10-14-16'!C1262</f>
        <v>418</v>
      </c>
      <c r="D1266" s="597"/>
      <c r="F1266" s="428"/>
      <c r="G1266" s="597"/>
      <c r="I1266" s="428"/>
      <c r="J1266" s="428"/>
      <c r="K1266" s="597"/>
      <c r="M1266" s="428"/>
      <c r="N1266" s="428"/>
      <c r="O1266" s="597"/>
      <c r="Q1266" s="428"/>
      <c r="R1266" s="428"/>
      <c r="S1266" s="597"/>
      <c r="U1266" s="428"/>
      <c r="V1266" s="409"/>
      <c r="W1266" s="378"/>
      <c r="X1266" s="598"/>
      <c r="Y1266" s="598"/>
      <c r="Z1266" s="409"/>
      <c r="AA1266" s="409"/>
      <c r="AB1266" s="48"/>
      <c r="AC1266" s="48"/>
      <c r="AD1266" s="48"/>
      <c r="AE1266" s="48"/>
      <c r="AF1266" s="376"/>
      <c r="AG1266" s="376"/>
      <c r="AH1266" s="378"/>
      <c r="AI1266" s="378"/>
      <c r="AJ1266" s="378"/>
      <c r="AK1266" s="378"/>
      <c r="AL1266" s="409"/>
      <c r="AM1266" s="409"/>
      <c r="AN1266" s="409"/>
      <c r="AO1266" s="409"/>
      <c r="AP1266" s="409"/>
    </row>
    <row r="1267" spans="1:44" s="26" customFormat="1">
      <c r="A1267" s="25" t="s">
        <v>377</v>
      </c>
      <c r="C1267" s="27">
        <f>C1268</f>
        <v>1731861.333333333</v>
      </c>
      <c r="D1267" s="24"/>
      <c r="E1267" s="28"/>
      <c r="F1267" s="29"/>
      <c r="G1267" s="30">
        <f>'[7]Rate Design Work eff 9-15-17'!G1263</f>
        <v>0</v>
      </c>
      <c r="H1267" s="153" t="s">
        <v>15</v>
      </c>
      <c r="I1267" s="153">
        <f>ROUND(G1267*$C1267/100,0)</f>
        <v>0</v>
      </c>
      <c r="J1267" s="153"/>
      <c r="K1267" s="30" t="str">
        <f>'[7]Rate Design Work eff 10-14-16'!K1263</f>
        <v xml:space="preserve"> </v>
      </c>
      <c r="L1267" s="31" t="s">
        <v>14</v>
      </c>
      <c r="M1267" s="428">
        <f>'[7]Rate Design Work eff 10-14-16'!M1263</f>
        <v>0</v>
      </c>
      <c r="N1267" s="29"/>
      <c r="O1267" s="30" t="str">
        <f>'[7]Rate Design Work eff 10-14-16'!O1263</f>
        <v xml:space="preserve"> </v>
      </c>
      <c r="P1267" s="31" t="s">
        <v>14</v>
      </c>
      <c r="Q1267" s="428">
        <f>'[7]Rate Design Work eff 10-14-16'!Q1263</f>
        <v>0</v>
      </c>
      <c r="R1267" s="29"/>
      <c r="S1267" s="30">
        <f>'[7]Rate Design Work eff 10-14-16'!S1263</f>
        <v>0</v>
      </c>
      <c r="T1267" s="31" t="s">
        <v>15</v>
      </c>
      <c r="U1267" s="428">
        <f>'[7]Rate Design Work eff 10-14-16'!U1263</f>
        <v>0</v>
      </c>
      <c r="V1267" s="32">
        <f>'[7]NPC Spread'!J55</f>
        <v>39917.12454488509</v>
      </c>
      <c r="W1267" s="22" t="s">
        <v>16</v>
      </c>
      <c r="Z1267" s="33"/>
      <c r="AA1267" s="33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R1267" s="32"/>
    </row>
    <row r="1268" spans="1:44">
      <c r="A1268" s="411" t="s">
        <v>44</v>
      </c>
      <c r="C1268" s="427">
        <v>1731861.333333333</v>
      </c>
      <c r="D1268" s="24"/>
      <c r="E1268" s="409"/>
      <c r="F1268" s="436">
        <f>SUM(F1238:F1265)</f>
        <v>220001</v>
      </c>
      <c r="G1268" s="24"/>
      <c r="H1268" s="409"/>
      <c r="I1268" s="436">
        <f>SUM(I1238:I1267)</f>
        <v>225212</v>
      </c>
      <c r="J1268" s="436"/>
      <c r="K1268" s="24"/>
      <c r="L1268" s="409"/>
      <c r="M1268" s="436" t="e">
        <f>SUM(M1238:M1267)</f>
        <v>#DIV/0!</v>
      </c>
      <c r="N1268" s="436"/>
      <c r="O1268" s="24"/>
      <c r="P1268" s="409"/>
      <c r="Q1268" s="436" t="e">
        <f>SUM(Q1238:Q1267)</f>
        <v>#DIV/0!</v>
      </c>
      <c r="R1268" s="436"/>
      <c r="S1268" s="24"/>
      <c r="T1268" s="409"/>
      <c r="U1268" s="436" t="e">
        <f>SUM(U1238:U1267)</f>
        <v>#DIV/0!</v>
      </c>
      <c r="V1268" s="409"/>
      <c r="W1268" s="378"/>
      <c r="X1268" s="599"/>
      <c r="Y1268" s="599"/>
      <c r="Z1268" s="409"/>
      <c r="AA1268" s="409"/>
      <c r="AB1268" s="48"/>
      <c r="AC1268" s="48"/>
      <c r="AD1268" s="48"/>
      <c r="AE1268" s="48"/>
      <c r="AF1268" s="376"/>
      <c r="AG1268" s="376"/>
      <c r="AH1268" s="383"/>
      <c r="AI1268" s="376"/>
      <c r="AJ1268" s="376"/>
      <c r="AK1268" s="376"/>
      <c r="AL1268" s="409"/>
      <c r="AM1268" s="409"/>
      <c r="AN1268" s="409"/>
      <c r="AO1268" s="409"/>
      <c r="AP1268" s="409"/>
    </row>
    <row r="1269" spans="1:44">
      <c r="A1269" s="411" t="s">
        <v>18</v>
      </c>
      <c r="C1269" s="427">
        <f>'[7]Table 2'!H125</f>
        <v>21931.845042180139</v>
      </c>
      <c r="D1269" s="24"/>
      <c r="E1269" s="409"/>
      <c r="F1269" s="436">
        <f>'[7]Table 3'!E125</f>
        <v>3415.4619210236751</v>
      </c>
      <c r="G1269" s="24"/>
      <c r="H1269" s="409"/>
      <c r="I1269" s="436">
        <f>F1269</f>
        <v>3415.4619210236751</v>
      </c>
      <c r="J1269" s="436"/>
      <c r="K1269" s="24"/>
      <c r="L1269" s="409"/>
      <c r="M1269" s="436" t="e">
        <f>$I$1269*V1273/($V$1273+$W$1273+$X$1273)</f>
        <v>#DIV/0!</v>
      </c>
      <c r="N1269" s="438"/>
      <c r="O1269" s="439"/>
      <c r="P1269" s="439"/>
      <c r="Q1269" s="436" t="e">
        <f>$I$1269*W1273/($V$1273+$W$1273+$X$1273)</f>
        <v>#DIV/0!</v>
      </c>
      <c r="R1269" s="438"/>
      <c r="S1269" s="439"/>
      <c r="T1269" s="439"/>
      <c r="U1269" s="436" t="e">
        <f>$I$1269*X1273/($V$1273+$W$1273+$X$1273)</f>
        <v>#DIV/0!</v>
      </c>
      <c r="V1269" s="49"/>
      <c r="W1269" s="48"/>
      <c r="X1269" s="376"/>
      <c r="Y1269" s="376"/>
      <c r="Z1269" s="376"/>
      <c r="AA1269" s="376"/>
      <c r="AB1269" s="380"/>
      <c r="AC1269" s="380"/>
      <c r="AD1269" s="380"/>
      <c r="AE1269" s="380"/>
      <c r="AF1269" s="378"/>
      <c r="AG1269" s="376"/>
      <c r="AH1269" s="409"/>
      <c r="AI1269" s="409"/>
      <c r="AJ1269" s="409"/>
      <c r="AK1269" s="409"/>
      <c r="AL1269" s="409"/>
      <c r="AM1269" s="409"/>
      <c r="AN1269" s="409"/>
      <c r="AO1269" s="409"/>
      <c r="AP1269" s="409"/>
    </row>
    <row r="1270" spans="1:44" ht="16.5" thickBot="1">
      <c r="A1270" s="411" t="s">
        <v>19</v>
      </c>
      <c r="C1270" s="441">
        <f>C1268+C1269</f>
        <v>1753793.1783755131</v>
      </c>
      <c r="D1270" s="442"/>
      <c r="E1270" s="442"/>
      <c r="F1270" s="443">
        <f>F1268+F1269</f>
        <v>223416.46192102367</v>
      </c>
      <c r="G1270" s="442"/>
      <c r="H1270" s="442"/>
      <c r="I1270" s="443">
        <f>I1268+I1269</f>
        <v>228627.46192102367</v>
      </c>
      <c r="J1270" s="442"/>
      <c r="K1270" s="442"/>
      <c r="L1270" s="442"/>
      <c r="M1270" s="443" t="e">
        <f>M1268+M1269</f>
        <v>#DIV/0!</v>
      </c>
      <c r="N1270" s="442"/>
      <c r="O1270" s="442"/>
      <c r="P1270" s="442"/>
      <c r="Q1270" s="443" t="e">
        <f>Q1268+Q1269</f>
        <v>#DIV/0!</v>
      </c>
      <c r="R1270" s="442"/>
      <c r="S1270" s="442"/>
      <c r="T1270" s="442"/>
      <c r="U1270" s="443" t="e">
        <f>U1268+U1269</f>
        <v>#DIV/0!</v>
      </c>
      <c r="V1270" s="568" t="s">
        <v>78</v>
      </c>
      <c r="W1270" s="473">
        <f>'[7]Rate Spread targets'!X41*1000</f>
        <v>228667.99996226982</v>
      </c>
      <c r="X1270" s="39">
        <f>(I1270-F1270)/F1270</f>
        <v>2.3324154161218684E-2</v>
      </c>
      <c r="Y1270" s="208"/>
      <c r="Z1270" s="376"/>
      <c r="AA1270" s="376"/>
      <c r="AB1270" s="376"/>
      <c r="AC1270" s="376"/>
      <c r="AD1270" s="376"/>
      <c r="AE1270" s="376"/>
      <c r="AF1270" s="376"/>
      <c r="AG1270" s="376"/>
      <c r="AH1270" s="409"/>
      <c r="AI1270" s="409"/>
      <c r="AJ1270" s="409"/>
      <c r="AK1270" s="409"/>
      <c r="AL1270" s="409"/>
      <c r="AM1270" s="409"/>
      <c r="AN1270" s="409"/>
      <c r="AO1270" s="409"/>
      <c r="AP1270" s="409"/>
    </row>
    <row r="1271" spans="1:44" ht="16.5" thickTop="1">
      <c r="A1271" s="569" t="s">
        <v>344</v>
      </c>
      <c r="C1271" s="600" t="s">
        <v>14</v>
      </c>
      <c r="D1271" s="451" t="s">
        <v>14</v>
      </c>
      <c r="E1271" s="451"/>
      <c r="F1271" s="426"/>
      <c r="G1271" s="451" t="s">
        <v>14</v>
      </c>
      <c r="H1271" s="451"/>
      <c r="I1271" s="428" t="s">
        <v>14</v>
      </c>
      <c r="J1271" s="428"/>
      <c r="K1271" s="451" t="s">
        <v>14</v>
      </c>
      <c r="L1271" s="451"/>
      <c r="M1271" s="428" t="s">
        <v>14</v>
      </c>
      <c r="N1271" s="428"/>
      <c r="O1271" s="451" t="s">
        <v>14</v>
      </c>
      <c r="P1271" s="451"/>
      <c r="Q1271" s="428" t="s">
        <v>14</v>
      </c>
      <c r="R1271" s="428"/>
      <c r="S1271" s="451" t="s">
        <v>14</v>
      </c>
      <c r="T1271" s="451"/>
      <c r="U1271" s="428" t="s">
        <v>14</v>
      </c>
      <c r="V1271" s="573" t="s">
        <v>21</v>
      </c>
      <c r="W1271" s="454">
        <f>W1270-I1270</f>
        <v>40.538041246152716</v>
      </c>
      <c r="X1271" s="574">
        <v>-0.14423</v>
      </c>
      <c r="Y1271" s="126"/>
      <c r="Z1271" s="376"/>
      <c r="AA1271" s="376"/>
      <c r="AB1271" s="376"/>
      <c r="AC1271" s="376"/>
      <c r="AD1271" s="376"/>
      <c r="AE1271" s="376"/>
      <c r="AF1271" s="376"/>
      <c r="AG1271" s="376"/>
      <c r="AH1271" s="409"/>
      <c r="AI1271" s="409"/>
      <c r="AJ1271" s="409"/>
      <c r="AK1271" s="409"/>
      <c r="AL1271" s="409"/>
      <c r="AM1271" s="409"/>
      <c r="AN1271" s="409"/>
      <c r="AO1271" s="409"/>
      <c r="AP1271" s="409"/>
    </row>
    <row r="1272" spans="1:44">
      <c r="C1272" s="530"/>
      <c r="D1272" s="451"/>
      <c r="E1272" s="451"/>
      <c r="F1272" s="426"/>
      <c r="G1272" s="451"/>
      <c r="H1272" s="451"/>
      <c r="I1272" s="428"/>
      <c r="J1272" s="428"/>
      <c r="K1272" s="451"/>
      <c r="L1272" s="451"/>
      <c r="M1272" s="428"/>
      <c r="N1272" s="428"/>
      <c r="O1272" s="451"/>
      <c r="P1272" s="451"/>
      <c r="Q1272" s="428"/>
      <c r="R1272" s="428"/>
      <c r="S1272" s="451"/>
      <c r="T1272" s="451"/>
      <c r="U1272" s="428"/>
      <c r="V1272" s="456"/>
      <c r="W1272" s="456"/>
      <c r="X1272" s="456"/>
      <c r="Y1272" s="126"/>
      <c r="Z1272" s="376"/>
      <c r="AA1272" s="376"/>
      <c r="AB1272" s="376"/>
      <c r="AC1272" s="376"/>
      <c r="AD1272" s="376"/>
      <c r="AE1272" s="376"/>
      <c r="AF1272" s="376"/>
      <c r="AG1272" s="376"/>
      <c r="AH1272" s="409"/>
      <c r="AI1272" s="409"/>
      <c r="AJ1272" s="409"/>
      <c r="AK1272" s="409"/>
      <c r="AL1272" s="409"/>
      <c r="AM1272" s="409"/>
      <c r="AN1272" s="409"/>
      <c r="AO1272" s="409"/>
      <c r="AP1272" s="409"/>
    </row>
    <row r="1273" spans="1:44">
      <c r="C1273" s="530"/>
      <c r="D1273" s="451"/>
      <c r="E1273" s="451"/>
      <c r="F1273" s="426"/>
      <c r="G1273" s="451"/>
      <c r="H1273" s="451"/>
      <c r="I1273" s="428"/>
      <c r="J1273" s="428"/>
      <c r="K1273" s="451"/>
      <c r="L1273" s="451"/>
      <c r="M1273" s="428"/>
      <c r="N1273" s="428"/>
      <c r="O1273" s="451"/>
      <c r="P1273" s="451"/>
      <c r="Q1273" s="428"/>
      <c r="R1273" s="428"/>
      <c r="S1273" s="451"/>
      <c r="T1273" s="451"/>
      <c r="U1273" s="428"/>
      <c r="V1273" s="449"/>
      <c r="W1273" s="449"/>
      <c r="X1273" s="449"/>
      <c r="Y1273" s="126"/>
      <c r="Z1273" s="376"/>
      <c r="AA1273" s="376"/>
      <c r="AB1273" s="376"/>
      <c r="AC1273" s="376"/>
      <c r="AD1273" s="376"/>
      <c r="AE1273" s="376"/>
      <c r="AF1273" s="376"/>
      <c r="AG1273" s="376"/>
      <c r="AH1273" s="409"/>
      <c r="AI1273" s="409"/>
      <c r="AJ1273" s="409"/>
      <c r="AK1273" s="409"/>
      <c r="AL1273" s="409"/>
      <c r="AM1273" s="409"/>
      <c r="AN1273" s="409"/>
      <c r="AO1273" s="409"/>
      <c r="AP1273" s="409"/>
    </row>
    <row r="1274" spans="1:44">
      <c r="A1274" s="467"/>
      <c r="B1274" s="475"/>
      <c r="C1274" s="544"/>
      <c r="D1274" s="601"/>
      <c r="E1274" s="467"/>
      <c r="F1274" s="428"/>
      <c r="G1274" s="601"/>
      <c r="H1274" s="467"/>
      <c r="I1274" s="428"/>
      <c r="J1274" s="428"/>
      <c r="K1274" s="601"/>
      <c r="L1274" s="467"/>
      <c r="M1274" s="428"/>
      <c r="N1274" s="428"/>
      <c r="O1274" s="601"/>
      <c r="P1274" s="467"/>
      <c r="Q1274" s="428"/>
      <c r="R1274" s="428"/>
      <c r="S1274" s="601"/>
      <c r="T1274" s="467"/>
      <c r="U1274" s="428"/>
      <c r="V1274" s="409"/>
      <c r="W1274" s="410"/>
      <c r="X1274" s="410"/>
      <c r="Y1274" s="410"/>
      <c r="Z1274" s="409"/>
      <c r="AA1274" s="409"/>
      <c r="AB1274" s="409"/>
      <c r="AC1274" s="409"/>
      <c r="AD1274" s="409"/>
      <c r="AE1274" s="409"/>
      <c r="AF1274" s="409"/>
      <c r="AG1274" s="409"/>
      <c r="AH1274" s="409"/>
      <c r="AI1274" s="409"/>
      <c r="AJ1274" s="409"/>
      <c r="AK1274" s="409"/>
    </row>
    <row r="1275" spans="1:44" s="433" customFormat="1" ht="19.899999999999999" customHeight="1" thickBot="1">
      <c r="A1275" s="503" t="s">
        <v>424</v>
      </c>
      <c r="B1275" s="475"/>
      <c r="C1275" s="602">
        <f>C27+C101+C205+C597+C637+C769+C897+C915+C1139+C1156+C1170+C1230+C1270</f>
        <v>4085100148.9150887</v>
      </c>
      <c r="D1275" s="603"/>
      <c r="E1275" s="604"/>
      <c r="F1275" s="604">
        <f>F27+F101+F205+F597+F637+F769+F897+F915+F1139+F1156+F1170+F1230+F1270</f>
        <v>340754727.06462985</v>
      </c>
      <c r="G1275" s="603"/>
      <c r="H1275" s="604"/>
      <c r="I1275" s="604">
        <f>I27+I101+I205+I597+I637+I769+I897+I953+I1010+I1104+I1139+I1156+I1170+I1230+I1270</f>
        <v>348753292.76729316</v>
      </c>
      <c r="J1275" s="604"/>
      <c r="K1275" s="603"/>
      <c r="L1275" s="604"/>
      <c r="M1275" s="604" t="e">
        <f>M27+M101+M205+M597+M637+M769+M897+M953+M1010+M1104+M1139+M1156+M1170+M1230+M1270</f>
        <v>#DIV/0!</v>
      </c>
      <c r="N1275" s="604"/>
      <c r="O1275" s="603"/>
      <c r="P1275" s="604"/>
      <c r="Q1275" s="604" t="e">
        <f>Q27+Q101+Q205+Q597+Q637+Q769+Q897+Q953+Q1010+Q1104+Q1139+Q1156+Q1170+Q1230+Q1270</f>
        <v>#DIV/0!</v>
      </c>
      <c r="R1275" s="604"/>
      <c r="S1275" s="603"/>
      <c r="T1275" s="604"/>
      <c r="U1275" s="604" t="e">
        <f>U27+U101+U205+U597+U637+U769+U897+U953+U1010+U1104+U1139+U1156+U1170+U1230+U1270</f>
        <v>#DIV/0!</v>
      </c>
      <c r="V1275" s="605" t="s">
        <v>78</v>
      </c>
      <c r="W1275" s="606">
        <f>W27+W101+W205+W637+W769+W934+W1104+W1139+W1156+W1170+W1230+W1270</f>
        <v>348753038.55906409</v>
      </c>
      <c r="X1275" s="410"/>
      <c r="Y1275" s="410"/>
      <c r="Z1275" s="477"/>
      <c r="AA1275" s="477"/>
      <c r="AB1275" s="477"/>
      <c r="AC1275" s="477"/>
      <c r="AD1275" s="477"/>
      <c r="AE1275" s="477"/>
      <c r="AF1275" s="477"/>
      <c r="AG1275" s="477"/>
      <c r="AH1275" s="477"/>
      <c r="AI1275" s="477"/>
      <c r="AJ1275" s="477"/>
      <c r="AK1275" s="477"/>
    </row>
    <row r="1276" spans="1:44" ht="16.5" thickTop="1">
      <c r="A1276" s="452"/>
      <c r="B1276" s="475"/>
      <c r="C1276" s="495"/>
      <c r="D1276" s="495" t="s">
        <v>14</v>
      </c>
      <c r="E1276" s="452"/>
      <c r="F1276" s="428"/>
      <c r="G1276" s="509" t="s">
        <v>14</v>
      </c>
      <c r="H1276" s="452"/>
      <c r="I1276" s="428" t="s">
        <v>14</v>
      </c>
      <c r="J1276" s="607"/>
      <c r="K1276" s="509" t="s">
        <v>14</v>
      </c>
      <c r="L1276" s="452"/>
      <c r="M1276" s="428" t="s">
        <v>14</v>
      </c>
      <c r="N1276" s="428"/>
      <c r="O1276" s="509" t="s">
        <v>14</v>
      </c>
      <c r="P1276" s="452"/>
      <c r="Q1276" s="428" t="s">
        <v>14</v>
      </c>
      <c r="R1276" s="428"/>
      <c r="S1276" s="509" t="s">
        <v>14</v>
      </c>
      <c r="T1276" s="452"/>
      <c r="U1276" s="428" t="s">
        <v>14</v>
      </c>
      <c r="V1276" s="453" t="s">
        <v>21</v>
      </c>
      <c r="W1276" s="608">
        <f>W1275-I1275</f>
        <v>-254.20822906494141</v>
      </c>
      <c r="X1276" s="609" t="s">
        <v>14</v>
      </c>
      <c r="Y1276" s="609"/>
      <c r="Z1276" s="409"/>
      <c r="AA1276" s="409"/>
      <c r="AB1276" s="409"/>
      <c r="AC1276" s="409"/>
      <c r="AD1276" s="409"/>
      <c r="AE1276" s="409"/>
      <c r="AF1276" s="409"/>
      <c r="AG1276" s="409"/>
      <c r="AH1276" s="409"/>
      <c r="AI1276" s="409"/>
      <c r="AJ1276" s="409"/>
      <c r="AK1276" s="409"/>
    </row>
    <row r="1277" spans="1:44">
      <c r="A1277" s="452" t="s">
        <v>425</v>
      </c>
      <c r="B1277" s="475"/>
      <c r="C1277" s="610"/>
      <c r="D1277" s="611"/>
      <c r="E1277" s="612"/>
      <c r="F1277" s="613">
        <f>'[7]Table 3'!D24+'[7]Table 3'!D56+'[7]Table 3'!D87+'[7]Table 3'!D105+'[7]Table 3'!D129</f>
        <v>594939.23</v>
      </c>
      <c r="G1277" s="614"/>
      <c r="H1277" s="612"/>
      <c r="I1277" s="613">
        <f>F1277</f>
        <v>594939.23</v>
      </c>
      <c r="J1277" s="438"/>
      <c r="K1277" s="614"/>
      <c r="L1277" s="612"/>
      <c r="M1277" s="613">
        <f>I1277</f>
        <v>594939.23</v>
      </c>
      <c r="N1277" s="615"/>
      <c r="O1277" s="614"/>
      <c r="P1277" s="612"/>
      <c r="Q1277" s="613" t="s">
        <v>14</v>
      </c>
      <c r="R1277" s="615"/>
      <c r="S1277" s="614"/>
      <c r="T1277" s="612"/>
      <c r="U1277" s="613" t="str">
        <f>Q1277</f>
        <v xml:space="preserve"> </v>
      </c>
      <c r="Z1277" s="409"/>
      <c r="AA1277" s="409"/>
      <c r="AB1277" s="409"/>
      <c r="AC1277" s="409"/>
      <c r="AD1277" s="409"/>
      <c r="AE1277" s="409"/>
      <c r="AF1277" s="409"/>
      <c r="AG1277" s="409"/>
      <c r="AH1277" s="409"/>
      <c r="AI1277" s="409"/>
      <c r="AJ1277" s="409"/>
      <c r="AK1277" s="409"/>
    </row>
    <row r="1278" spans="1:44" s="433" customFormat="1" ht="19.899999999999999" customHeight="1" thickBot="1">
      <c r="A1278" s="616" t="s">
        <v>426</v>
      </c>
      <c r="B1278" s="617"/>
      <c r="C1278" s="618">
        <f>C1275+C1277</f>
        <v>4085100148.9150887</v>
      </c>
      <c r="D1278" s="619"/>
      <c r="E1278" s="620"/>
      <c r="F1278" s="621">
        <f>F1275+F1277</f>
        <v>341349666.29462987</v>
      </c>
      <c r="G1278" s="622"/>
      <c r="H1278" s="620"/>
      <c r="I1278" s="621">
        <f>I1275+I1277</f>
        <v>349348231.99729317</v>
      </c>
      <c r="J1278" s="623"/>
      <c r="K1278" s="622"/>
      <c r="L1278" s="620"/>
      <c r="M1278" s="621" t="e">
        <f>M1275+M1277</f>
        <v>#DIV/0!</v>
      </c>
      <c r="N1278" s="621"/>
      <c r="O1278" s="622"/>
      <c r="P1278" s="620"/>
      <c r="Q1278" s="621" t="e">
        <f>Q1275+Q1277</f>
        <v>#DIV/0!</v>
      </c>
      <c r="R1278" s="621"/>
      <c r="S1278" s="622"/>
      <c r="T1278" s="620"/>
      <c r="U1278" s="621" t="e">
        <f>U1275+U1277</f>
        <v>#DIV/0!</v>
      </c>
      <c r="Z1278" s="477"/>
      <c r="AA1278" s="477"/>
      <c r="AB1278" s="477"/>
      <c r="AC1278" s="477"/>
      <c r="AD1278" s="477"/>
      <c r="AE1278" s="477"/>
      <c r="AF1278" s="477"/>
      <c r="AG1278" s="477"/>
      <c r="AH1278" s="477"/>
      <c r="AI1278" s="477"/>
      <c r="AJ1278" s="477"/>
      <c r="AK1278" s="477"/>
    </row>
    <row r="1279" spans="1:44" ht="16.5" thickTop="1">
      <c r="A1279" s="452"/>
      <c r="B1279" s="475"/>
      <c r="C1279" s="459"/>
      <c r="D1279" s="495"/>
      <c r="E1279" s="624"/>
      <c r="F1279" s="428" t="s">
        <v>14</v>
      </c>
      <c r="G1279" s="495"/>
      <c r="H1279" s="452"/>
      <c r="I1279" s="428"/>
      <c r="J1279" s="428"/>
      <c r="K1279" s="495"/>
      <c r="L1279" s="452"/>
      <c r="M1279" s="428"/>
      <c r="N1279" s="428"/>
      <c r="O1279" s="495"/>
      <c r="P1279" s="452"/>
      <c r="Q1279" s="428"/>
      <c r="R1279" s="428"/>
      <c r="S1279" s="495"/>
      <c r="T1279" s="452"/>
      <c r="U1279" s="428"/>
      <c r="V1279" s="409"/>
      <c r="W1279" s="410"/>
      <c r="X1279" s="410"/>
      <c r="Y1279" s="410"/>
      <c r="Z1279" s="409"/>
      <c r="AA1279" s="409"/>
      <c r="AB1279" s="409"/>
      <c r="AC1279" s="409"/>
      <c r="AD1279" s="409"/>
      <c r="AE1279" s="409"/>
      <c r="AF1279" s="409"/>
      <c r="AG1279" s="409"/>
      <c r="AH1279" s="409"/>
      <c r="AI1279" s="409"/>
      <c r="AJ1279" s="409"/>
      <c r="AK1279" s="409"/>
    </row>
    <row r="1280" spans="1:44">
      <c r="C1280" s="530"/>
      <c r="D1280" s="434"/>
      <c r="E1280" s="434"/>
      <c r="F1280" s="625"/>
      <c r="I1280" s="427"/>
      <c r="J1280" s="427"/>
      <c r="M1280" s="427"/>
      <c r="N1280" s="427"/>
      <c r="Q1280" s="427"/>
      <c r="R1280" s="427"/>
      <c r="U1280" s="427"/>
      <c r="V1280" s="409"/>
      <c r="W1280" s="410"/>
      <c r="X1280" s="410"/>
      <c r="Y1280" s="410"/>
      <c r="Z1280" s="409"/>
      <c r="AA1280" s="409"/>
      <c r="AB1280" s="409"/>
      <c r="AC1280" s="409"/>
      <c r="AD1280" s="409"/>
      <c r="AE1280" s="409"/>
      <c r="AF1280" s="409"/>
      <c r="AG1280" s="409"/>
      <c r="AH1280" s="409"/>
      <c r="AI1280" s="409"/>
      <c r="AJ1280" s="409"/>
      <c r="AK1280" s="409"/>
    </row>
    <row r="1281" spans="1:37">
      <c r="A1281" s="626"/>
      <c r="V1281" s="409"/>
      <c r="W1281" s="410"/>
      <c r="X1281" s="410"/>
      <c r="Y1281" s="410"/>
      <c r="Z1281" s="409"/>
      <c r="AA1281" s="409"/>
      <c r="AB1281" s="409"/>
      <c r="AC1281" s="409"/>
      <c r="AD1281" s="409"/>
      <c r="AE1281" s="409"/>
      <c r="AF1281" s="409"/>
      <c r="AG1281" s="409"/>
      <c r="AH1281" s="409"/>
      <c r="AI1281" s="409"/>
      <c r="AJ1281" s="409"/>
      <c r="AK1281" s="409"/>
    </row>
    <row r="1282" spans="1:37">
      <c r="A1282" s="452"/>
      <c r="C1282" s="427"/>
      <c r="F1282" s="487"/>
      <c r="I1282" s="584" t="s">
        <v>14</v>
      </c>
      <c r="J1282" s="431"/>
      <c r="M1282" s="431">
        <f>M23+M95+M96+M183+M184+M185+M616+M617+M743+M894+M949+M1006+M1100+M1136+M1167+M1226+M1267</f>
        <v>0</v>
      </c>
      <c r="N1282" s="431"/>
      <c r="Q1282" s="431" t="e">
        <f>Q23+Q95+Q96+Q183+Q184+Q185+Q616+Q617+Q743+Q894+Q949+Q1006+Q1100+Q1136+Q1167+Q1226+Q1267</f>
        <v>#REF!</v>
      </c>
      <c r="R1282" s="431"/>
      <c r="U1282" s="431">
        <f>U23+U95+U96+U183+U184+U185+U616+U617+U743+U894+U949+U1006+U1100+U1136+U1167+U1226+U1267</f>
        <v>8572</v>
      </c>
      <c r="V1282" s="449" t="s">
        <v>14</v>
      </c>
      <c r="W1282" s="410"/>
      <c r="X1282" s="410"/>
      <c r="Y1282" s="410"/>
      <c r="Z1282" s="409"/>
      <c r="AA1282" s="409"/>
      <c r="AB1282" s="409"/>
      <c r="AC1282" s="409"/>
      <c r="AD1282" s="409"/>
      <c r="AE1282" s="409"/>
      <c r="AF1282" s="409"/>
      <c r="AG1282" s="409"/>
      <c r="AH1282" s="409"/>
      <c r="AI1282" s="409"/>
      <c r="AJ1282" s="409"/>
      <c r="AK1282" s="409"/>
    </row>
    <row r="1283" spans="1:37">
      <c r="C1283" s="427"/>
      <c r="F1283" s="449"/>
      <c r="V1283" s="409"/>
      <c r="W1283" s="410"/>
      <c r="X1283" s="410"/>
      <c r="Y1283" s="410"/>
      <c r="Z1283" s="409"/>
      <c r="AA1283" s="409"/>
      <c r="AB1283" s="409"/>
      <c r="AC1283" s="409"/>
      <c r="AD1283" s="409"/>
      <c r="AE1283" s="409"/>
      <c r="AF1283" s="409"/>
      <c r="AG1283" s="409"/>
      <c r="AH1283" s="409"/>
      <c r="AI1283" s="409"/>
      <c r="AJ1283" s="409"/>
      <c r="AK1283" s="409"/>
    </row>
    <row r="1284" spans="1:37">
      <c r="V1284" s="409"/>
      <c r="W1284" s="410"/>
      <c r="X1284" s="410"/>
      <c r="Y1284" s="410"/>
      <c r="Z1284" s="409"/>
      <c r="AA1284" s="409"/>
      <c r="AB1284" s="409"/>
      <c r="AC1284" s="409"/>
      <c r="AD1284" s="409"/>
      <c r="AE1284" s="409"/>
      <c r="AF1284" s="409"/>
      <c r="AG1284" s="409"/>
      <c r="AH1284" s="409"/>
      <c r="AI1284" s="409"/>
      <c r="AJ1284" s="409"/>
      <c r="AK1284" s="409"/>
    </row>
    <row r="1285" spans="1:37">
      <c r="C1285" s="427"/>
      <c r="F1285" s="427"/>
      <c r="V1285" s="409"/>
      <c r="W1285" s="410"/>
      <c r="X1285" s="410"/>
      <c r="Y1285" s="410"/>
      <c r="Z1285" s="409"/>
      <c r="AA1285" s="409"/>
      <c r="AB1285" s="409"/>
      <c r="AC1285" s="409"/>
      <c r="AD1285" s="409"/>
      <c r="AE1285" s="409"/>
      <c r="AF1285" s="409"/>
      <c r="AG1285" s="409"/>
      <c r="AH1285" s="409"/>
      <c r="AI1285" s="409"/>
      <c r="AJ1285" s="409"/>
      <c r="AK1285" s="409"/>
    </row>
    <row r="1286" spans="1:37">
      <c r="V1286" s="409"/>
      <c r="W1286" s="410"/>
      <c r="X1286" s="410"/>
      <c r="Y1286" s="410"/>
      <c r="Z1286" s="409"/>
      <c r="AA1286" s="409"/>
      <c r="AB1286" s="409"/>
      <c r="AC1286" s="409"/>
      <c r="AD1286" s="409"/>
      <c r="AE1286" s="409"/>
      <c r="AF1286" s="409"/>
      <c r="AG1286" s="409"/>
      <c r="AH1286" s="409"/>
      <c r="AI1286" s="409"/>
      <c r="AJ1286" s="409"/>
      <c r="AK1286" s="409"/>
    </row>
    <row r="1288" spans="1:37">
      <c r="C1288" s="427"/>
    </row>
    <row r="1289" spans="1:37">
      <c r="C1289" s="427"/>
    </row>
    <row r="1290" spans="1:37">
      <c r="B1290" s="566"/>
      <c r="C1290" s="427"/>
      <c r="W1290" s="411"/>
      <c r="X1290" s="411"/>
      <c r="Y1290" s="411"/>
    </row>
    <row r="1291" spans="1:37">
      <c r="C1291" s="427"/>
      <c r="W1291" s="411"/>
      <c r="X1291" s="411"/>
      <c r="Y1291" s="411"/>
    </row>
  </sheetData>
  <mergeCells count="6">
    <mergeCell ref="A1:I1"/>
    <mergeCell ref="A2:I2"/>
    <mergeCell ref="A3:I3"/>
    <mergeCell ref="A4:I4"/>
    <mergeCell ref="D9:F9"/>
    <mergeCell ref="G9:I9"/>
  </mergeCells>
  <printOptions horizontalCentered="1"/>
  <pageMargins left="0" right="0" top="0.25" bottom="0.05" header="0.5" footer="0.25"/>
  <pageSetup scale="63" fitToHeight="8" orientation="portrait" r:id="rId1"/>
  <headerFooter alignWithMargins="0"/>
  <rowBreaks count="6" manualBreakCount="6">
    <brk id="133" max="23" man="1"/>
    <brk id="206" max="23" man="1"/>
    <brk id="716" max="23" man="1"/>
    <brk id="1011" max="23" man="1"/>
    <brk id="1157" max="23" man="1"/>
    <brk id="1233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8"/>
  <sheetViews>
    <sheetView zoomScale="75" zoomScaleNormal="75" workbookViewId="0"/>
  </sheetViews>
  <sheetFormatPr defaultColWidth="8.85546875" defaultRowHeight="15"/>
  <cols>
    <col min="1" max="1" width="8.85546875" style="211" customWidth="1"/>
    <col min="2" max="2" width="23.7109375" style="211" customWidth="1"/>
    <col min="3" max="3" width="15.140625" style="211" customWidth="1"/>
    <col min="4" max="4" width="12.7109375" style="211" bestFit="1" customWidth="1"/>
    <col min="5" max="5" width="13.140625" style="212" customWidth="1"/>
    <col min="6" max="6" width="7.5703125" style="211" customWidth="1"/>
    <col min="7" max="7" width="9.7109375" style="211" customWidth="1"/>
    <col min="8" max="8" width="15" style="211" customWidth="1"/>
    <col min="9" max="16384" width="8.85546875" style="211"/>
  </cols>
  <sheetData>
    <row r="2" spans="2:8" ht="17.25" customHeight="1">
      <c r="B2" s="210" t="s">
        <v>170</v>
      </c>
    </row>
    <row r="3" spans="2:8" ht="17.25" customHeight="1">
      <c r="B3" s="211" t="s">
        <v>171</v>
      </c>
      <c r="C3" s="213">
        <v>41626</v>
      </c>
      <c r="D3" s="211" t="s">
        <v>172</v>
      </c>
      <c r="E3" s="213">
        <v>41640</v>
      </c>
    </row>
    <row r="4" spans="2:8" s="214" customFormat="1" ht="30" customHeight="1">
      <c r="B4" s="214" t="s">
        <v>173</v>
      </c>
      <c r="C4" s="215" t="s">
        <v>174</v>
      </c>
      <c r="D4" s="215" t="s">
        <v>175</v>
      </c>
      <c r="E4" s="216" t="s">
        <v>176</v>
      </c>
      <c r="G4" s="217" t="s">
        <v>177</v>
      </c>
      <c r="H4" s="217" t="s">
        <v>178</v>
      </c>
    </row>
    <row r="5" spans="2:8">
      <c r="B5" s="211" t="s">
        <v>179</v>
      </c>
      <c r="C5" s="218">
        <v>0.47599999999999998</v>
      </c>
      <c r="D5" s="218">
        <v>5.2499999999999998E-2</v>
      </c>
      <c r="E5" s="218">
        <v>2.4989999999999998E-2</v>
      </c>
      <c r="G5" s="218">
        <f>E5*(1-0.37951)</f>
        <v>1.5506045099999999E-2</v>
      </c>
      <c r="H5" s="218">
        <f>E5</f>
        <v>2.4989999999999998E-2</v>
      </c>
    </row>
    <row r="6" spans="2:8">
      <c r="B6" s="211" t="s">
        <v>180</v>
      </c>
      <c r="C6" s="218">
        <v>3.0000000000000001E-3</v>
      </c>
      <c r="D6" s="218">
        <v>5.4269999999999999E-2</v>
      </c>
      <c r="E6" s="218">
        <v>1.6000000000000001E-4</v>
      </c>
      <c r="G6" s="218">
        <f>E6</f>
        <v>1.6000000000000001E-4</v>
      </c>
      <c r="H6" s="219">
        <f>E6/(1-0.37951)</f>
        <v>2.5786072297700205E-4</v>
      </c>
    </row>
    <row r="7" spans="2:8">
      <c r="B7" s="211" t="s">
        <v>181</v>
      </c>
      <c r="C7" s="218">
        <v>0.52100000000000002</v>
      </c>
      <c r="D7" s="220">
        <v>9.8000000000000004E-2</v>
      </c>
      <c r="E7" s="218">
        <v>5.1060000000000001E-2</v>
      </c>
      <c r="G7" s="221">
        <f>E7</f>
        <v>5.1060000000000001E-2</v>
      </c>
      <c r="H7" s="222">
        <f>E7/(1-0.37951)</f>
        <v>8.2289803220035776E-2</v>
      </c>
    </row>
    <row r="8" spans="2:8">
      <c r="B8" s="211" t="s">
        <v>182</v>
      </c>
      <c r="C8" s="218">
        <f>SUM(C5:C7)</f>
        <v>1</v>
      </c>
      <c r="E8" s="223">
        <f>SUM(E5:E7)</f>
        <v>7.621E-2</v>
      </c>
      <c r="G8" s="218">
        <f>SUM(G5:G7)</f>
        <v>6.6726045099999992E-2</v>
      </c>
      <c r="H8" s="218">
        <f>SUM(H5:H7)</f>
        <v>0.10753766394301278</v>
      </c>
    </row>
    <row r="9" spans="2:8">
      <c r="E9" s="211"/>
      <c r="G9" s="218"/>
      <c r="H9" s="218"/>
    </row>
    <row r="11" spans="2:8" ht="15.75">
      <c r="B11" s="210" t="s">
        <v>183</v>
      </c>
      <c r="E11" s="211"/>
    </row>
    <row r="12" spans="2:8">
      <c r="B12" s="211" t="s">
        <v>171</v>
      </c>
      <c r="C12" s="213">
        <v>41880</v>
      </c>
      <c r="D12" s="211" t="s">
        <v>172</v>
      </c>
      <c r="E12" s="213">
        <v>41883</v>
      </c>
    </row>
    <row r="13" spans="2:8" ht="30">
      <c r="B13" s="214" t="s">
        <v>173</v>
      </c>
      <c r="C13" s="215" t="s">
        <v>174</v>
      </c>
      <c r="D13" s="215" t="s">
        <v>175</v>
      </c>
      <c r="E13" s="216" t="s">
        <v>176</v>
      </c>
      <c r="G13" s="217" t="s">
        <v>177</v>
      </c>
      <c r="H13" s="217" t="s">
        <v>178</v>
      </c>
    </row>
    <row r="14" spans="2:8">
      <c r="B14" s="211" t="s">
        <v>179</v>
      </c>
      <c r="C14" s="218">
        <v>0.48549999999999999</v>
      </c>
      <c r="D14" s="218">
        <v>5.1999999999999998E-2</v>
      </c>
      <c r="E14" s="218">
        <v>2.5245999999999998E-2</v>
      </c>
      <c r="G14" s="218">
        <f>E14*(1-0.37951)</f>
        <v>1.5664890539999997E-2</v>
      </c>
      <c r="H14" s="218">
        <f>E14</f>
        <v>2.5245999999999998E-2</v>
      </c>
    </row>
    <row r="15" spans="2:8">
      <c r="B15" s="211" t="s">
        <v>180</v>
      </c>
      <c r="C15" s="218">
        <v>2.0000000000000001E-4</v>
      </c>
      <c r="D15" s="218">
        <v>6.7530000000000007E-2</v>
      </c>
      <c r="E15" s="218">
        <v>1.3506000000000002E-5</v>
      </c>
      <c r="G15" s="218">
        <f>E15</f>
        <v>1.3506000000000002E-5</v>
      </c>
      <c r="H15" s="219">
        <f>E15/(1-0.37951)</f>
        <v>2.176666827829619E-5</v>
      </c>
    </row>
    <row r="16" spans="2:8">
      <c r="B16" s="211" t="s">
        <v>181</v>
      </c>
      <c r="C16" s="224">
        <v>0.51429999999999998</v>
      </c>
      <c r="D16" s="220">
        <v>9.8000000000000004E-2</v>
      </c>
      <c r="E16" s="224">
        <v>5.0401399999999999E-2</v>
      </c>
      <c r="G16" s="221">
        <f>E16</f>
        <v>5.0401399999999999E-2</v>
      </c>
      <c r="H16" s="222">
        <f>E16/(1-0.37951)</f>
        <v>8.1228384019081695E-2</v>
      </c>
    </row>
    <row r="17" spans="2:8">
      <c r="B17" s="211" t="s">
        <v>182</v>
      </c>
      <c r="C17" s="218">
        <f>SUM(C14:C16)</f>
        <v>1</v>
      </c>
      <c r="E17" s="223">
        <f>SUM(E14:E16)</f>
        <v>7.5660906E-2</v>
      </c>
      <c r="G17" s="218">
        <f>SUM(G14:G16)</f>
        <v>6.6079796539999999E-2</v>
      </c>
      <c r="H17" s="218">
        <f>SUM(H14:H16)</f>
        <v>0.10649615068735999</v>
      </c>
    </row>
    <row r="18" spans="2:8">
      <c r="C18" s="218"/>
      <c r="E18" s="225"/>
      <c r="G18" s="218"/>
      <c r="H18" s="218"/>
    </row>
    <row r="20" spans="2:8">
      <c r="C20" s="226"/>
      <c r="E20" s="225"/>
      <c r="G20" s="218"/>
      <c r="H20" s="218"/>
    </row>
    <row r="21" spans="2:8" ht="15.75">
      <c r="B21" s="210" t="s">
        <v>184</v>
      </c>
      <c r="E21" s="211"/>
    </row>
    <row r="22" spans="2:8">
      <c r="B22" s="211" t="s">
        <v>171</v>
      </c>
      <c r="C22" s="213">
        <v>42034</v>
      </c>
      <c r="D22" s="211" t="s">
        <v>172</v>
      </c>
      <c r="E22" s="213">
        <v>42370</v>
      </c>
      <c r="G22" s="227"/>
      <c r="H22" s="228"/>
    </row>
    <row r="23" spans="2:8" ht="30">
      <c r="B23" s="214" t="s">
        <v>173</v>
      </c>
      <c r="C23" s="215" t="s">
        <v>174</v>
      </c>
      <c r="D23" s="215" t="s">
        <v>175</v>
      </c>
      <c r="E23" s="216" t="s">
        <v>176</v>
      </c>
      <c r="G23" s="217" t="s">
        <v>177</v>
      </c>
      <c r="H23" s="217" t="s">
        <v>178</v>
      </c>
    </row>
    <row r="24" spans="2:8">
      <c r="B24" s="211" t="s">
        <v>179</v>
      </c>
      <c r="C24" s="218">
        <v>0.4854</v>
      </c>
      <c r="D24" s="218">
        <v>5.1889999999999999E-2</v>
      </c>
      <c r="E24" s="223">
        <f>ROUND(D24*C24,5)</f>
        <v>2.5190000000000001E-2</v>
      </c>
      <c r="G24" s="218">
        <f>E24*(1-0.37951)</f>
        <v>1.56301431E-2</v>
      </c>
      <c r="H24" s="218">
        <f>E24</f>
        <v>2.5190000000000001E-2</v>
      </c>
    </row>
    <row r="25" spans="2:8">
      <c r="B25" s="211" t="s">
        <v>180</v>
      </c>
      <c r="C25" s="218">
        <v>2.0000000000000001E-4</v>
      </c>
      <c r="D25" s="218">
        <v>6.7500000000000004E-2</v>
      </c>
      <c r="E25" s="223">
        <f>ROUND(D25*C25,5)</f>
        <v>1.0000000000000001E-5</v>
      </c>
      <c r="G25" s="218">
        <f>E25</f>
        <v>1.0000000000000001E-5</v>
      </c>
      <c r="H25" s="219">
        <f>E25/(1-0.37951)</f>
        <v>1.6116295186062628E-5</v>
      </c>
    </row>
    <row r="26" spans="2:8">
      <c r="B26" s="211" t="s">
        <v>181</v>
      </c>
      <c r="C26" s="218">
        <v>0.51439999999999997</v>
      </c>
      <c r="D26" s="220">
        <v>9.5000000000000001E-2</v>
      </c>
      <c r="E26" s="229">
        <f>ROUND(D26*C26,5)</f>
        <v>4.8869999999999997E-2</v>
      </c>
      <c r="G26" s="221">
        <f>E26</f>
        <v>4.8869999999999997E-2</v>
      </c>
      <c r="H26" s="222">
        <f>E26/(1-0.37951)</f>
        <v>7.8760334574288063E-2</v>
      </c>
    </row>
    <row r="27" spans="2:8">
      <c r="B27" s="211" t="s">
        <v>182</v>
      </c>
      <c r="C27" s="218">
        <f>SUM(C24:C26)</f>
        <v>1</v>
      </c>
      <c r="E27" s="223">
        <f>SUM(E24:E26)</f>
        <v>7.4069999999999997E-2</v>
      </c>
      <c r="G27" s="218">
        <f>SUM(G24:G26)</f>
        <v>6.45101431E-2</v>
      </c>
      <c r="H27" s="218">
        <f>SUM(H24:H26)</f>
        <v>0.10396645086947412</v>
      </c>
    </row>
    <row r="28" spans="2:8">
      <c r="C28" s="218"/>
      <c r="E28" s="225"/>
    </row>
    <row r="30" spans="2:8" ht="15.75">
      <c r="B30" s="210" t="s">
        <v>185</v>
      </c>
    </row>
    <row r="31" spans="2:8">
      <c r="B31" s="211" t="s">
        <v>171</v>
      </c>
      <c r="C31" s="213">
        <v>42088</v>
      </c>
      <c r="D31" s="211" t="s">
        <v>172</v>
      </c>
      <c r="E31" s="213">
        <v>42095</v>
      </c>
    </row>
    <row r="32" spans="2:8" ht="30">
      <c r="B32" s="214" t="s">
        <v>173</v>
      </c>
      <c r="C32" s="215" t="s">
        <v>174</v>
      </c>
      <c r="D32" s="215" t="s">
        <v>175</v>
      </c>
      <c r="E32" s="216" t="s">
        <v>176</v>
      </c>
      <c r="G32" s="217" t="s">
        <v>177</v>
      </c>
      <c r="H32" s="217" t="s">
        <v>178</v>
      </c>
    </row>
    <row r="33" spans="2:14">
      <c r="B33" s="211" t="s">
        <v>179</v>
      </c>
      <c r="C33" s="218">
        <v>0.50690000000000002</v>
      </c>
      <c r="D33" s="218">
        <v>5.1900000000000002E-2</v>
      </c>
      <c r="E33" s="223">
        <v>2.63E-2</v>
      </c>
      <c r="G33" s="218">
        <f>E33*(1-0.35)</f>
        <v>1.7095000000000003E-2</v>
      </c>
      <c r="H33" s="218">
        <f>E33</f>
        <v>2.63E-2</v>
      </c>
    </row>
    <row r="34" spans="2:14">
      <c r="B34" s="211" t="s">
        <v>186</v>
      </c>
      <c r="C34" s="218">
        <v>1.9E-3</v>
      </c>
      <c r="D34" s="218">
        <v>1.7299999999999999E-2</v>
      </c>
      <c r="E34" s="223">
        <v>0</v>
      </c>
      <c r="G34" s="218">
        <f>E34</f>
        <v>0</v>
      </c>
      <c r="H34" s="219">
        <f>E34/(1-0.35)</f>
        <v>0</v>
      </c>
      <c r="K34" s="218">
        <f>C34+C33</f>
        <v>0.50880000000000003</v>
      </c>
      <c r="L34" s="218">
        <f>C33/K34</f>
        <v>0.99626572327044027</v>
      </c>
      <c r="M34" s="218">
        <f>D33</f>
        <v>5.1900000000000002E-2</v>
      </c>
      <c r="N34" s="218">
        <f>L34*M34</f>
        <v>5.1706191037735855E-2</v>
      </c>
    </row>
    <row r="35" spans="2:14">
      <c r="B35" s="211" t="s">
        <v>180</v>
      </c>
      <c r="C35" s="218">
        <v>2.0000000000000001E-4</v>
      </c>
      <c r="D35" s="218">
        <v>6.7500000000000004E-2</v>
      </c>
      <c r="E35" s="223">
        <v>0</v>
      </c>
      <c r="G35" s="230">
        <f>E35</f>
        <v>0</v>
      </c>
      <c r="H35" s="231">
        <f>E35/(1-0.35)</f>
        <v>0</v>
      </c>
      <c r="K35" s="218"/>
      <c r="L35" s="218">
        <f>C34/K34</f>
        <v>3.734276729559748E-3</v>
      </c>
      <c r="M35" s="218">
        <f>D34</f>
        <v>1.7299999999999999E-2</v>
      </c>
      <c r="N35" s="218">
        <f>L35*M35</f>
        <v>6.4602987421383634E-5</v>
      </c>
    </row>
    <row r="36" spans="2:14">
      <c r="B36" s="211" t="s">
        <v>181</v>
      </c>
      <c r="C36" s="224">
        <v>0.49099999999999999</v>
      </c>
      <c r="D36" s="220">
        <v>9.5000000000000001E-2</v>
      </c>
      <c r="E36" s="232">
        <v>4.6699999999999998E-2</v>
      </c>
      <c r="G36" s="224">
        <f>E36</f>
        <v>4.6699999999999998E-2</v>
      </c>
      <c r="H36" s="233">
        <f>E36/(1-0.35)</f>
        <v>7.1846153846153837E-2</v>
      </c>
      <c r="K36" s="218"/>
      <c r="L36" s="218"/>
      <c r="M36" s="218"/>
      <c r="N36" s="234">
        <f>SUM(N34:N35)</f>
        <v>5.1770794025157239E-2</v>
      </c>
    </row>
    <row r="37" spans="2:14">
      <c r="B37" s="211" t="s">
        <v>182</v>
      </c>
      <c r="C37" s="218">
        <f>SUM(C33:C36)</f>
        <v>1</v>
      </c>
      <c r="E37" s="218">
        <f>SUM(E33:E36)</f>
        <v>7.2999999999999995E-2</v>
      </c>
      <c r="G37" s="354">
        <f>SUM(G33:G36)</f>
        <v>6.3795000000000004E-2</v>
      </c>
      <c r="H37" s="218">
        <f>SUM(H33:H36)</f>
        <v>9.8146153846153841E-2</v>
      </c>
    </row>
    <row r="38" spans="2:14">
      <c r="C38" s="218"/>
      <c r="E38" s="225"/>
      <c r="G38" s="218"/>
      <c r="H38" s="218"/>
    </row>
    <row r="39" spans="2:14">
      <c r="C39" s="235"/>
      <c r="E39" s="223"/>
      <c r="G39" s="218"/>
      <c r="H39" s="218"/>
    </row>
    <row r="40" spans="2:14" ht="15.75">
      <c r="B40" s="210" t="s">
        <v>187</v>
      </c>
      <c r="C40" s="235"/>
      <c r="D40" s="211" t="s">
        <v>188</v>
      </c>
      <c r="E40" s="223"/>
      <c r="G40" s="218"/>
      <c r="H40" s="218"/>
    </row>
    <row r="41" spans="2:14" ht="15.75">
      <c r="B41" s="210"/>
      <c r="C41" s="235"/>
      <c r="D41" s="211" t="s">
        <v>189</v>
      </c>
      <c r="E41" s="223"/>
      <c r="G41" s="218"/>
      <c r="H41" s="218"/>
    </row>
    <row r="42" spans="2:14">
      <c r="C42" s="235"/>
      <c r="E42" s="223"/>
      <c r="G42" s="218"/>
      <c r="H42" s="218"/>
    </row>
    <row r="43" spans="2:14" ht="15.75">
      <c r="B43" s="210" t="s">
        <v>190</v>
      </c>
      <c r="C43" s="236"/>
      <c r="D43" s="236"/>
    </row>
    <row r="44" spans="2:14">
      <c r="B44" s="211" t="s">
        <v>191</v>
      </c>
      <c r="C44" s="237">
        <v>40544</v>
      </c>
      <c r="D44" s="212" t="s">
        <v>192</v>
      </c>
      <c r="E44" s="237">
        <v>40602</v>
      </c>
    </row>
    <row r="45" spans="2:14" ht="30">
      <c r="B45" s="214" t="s">
        <v>173</v>
      </c>
      <c r="C45" s="215" t="s">
        <v>174</v>
      </c>
      <c r="D45" s="215" t="s">
        <v>175</v>
      </c>
      <c r="E45" s="216" t="s">
        <v>176</v>
      </c>
      <c r="G45" s="217" t="s">
        <v>177</v>
      </c>
      <c r="H45" s="217" t="s">
        <v>178</v>
      </c>
    </row>
    <row r="46" spans="2:14">
      <c r="B46" s="211" t="s">
        <v>179</v>
      </c>
      <c r="C46" s="218">
        <v>0.47599999999999998</v>
      </c>
      <c r="D46" s="238">
        <v>5.8799999999999998E-2</v>
      </c>
      <c r="E46" s="218">
        <f>ROUND(D46*C46,4)</f>
        <v>2.8000000000000001E-2</v>
      </c>
      <c r="G46" s="218">
        <f>E46*(1-0.37951)</f>
        <v>1.7373719999999999E-2</v>
      </c>
      <c r="H46" s="218">
        <f>E46</f>
        <v>2.8000000000000001E-2</v>
      </c>
    </row>
    <row r="47" spans="2:14">
      <c r="B47" s="211" t="s">
        <v>180</v>
      </c>
      <c r="C47" s="218">
        <v>3.0000000000000001E-3</v>
      </c>
      <c r="D47" s="238">
        <v>5.4199999999999998E-2</v>
      </c>
      <c r="E47" s="218">
        <f>ROUND(D47*C47,4)</f>
        <v>2.0000000000000001E-4</v>
      </c>
      <c r="G47" s="218">
        <f>E47</f>
        <v>2.0000000000000001E-4</v>
      </c>
      <c r="H47" s="219">
        <f>E47/(1-0.37951)</f>
        <v>3.223259037212526E-4</v>
      </c>
    </row>
    <row r="48" spans="2:14">
      <c r="B48" s="211" t="s">
        <v>181</v>
      </c>
      <c r="C48" s="221">
        <v>0.52100000000000002</v>
      </c>
      <c r="D48" s="220">
        <v>9.9000000000000005E-2</v>
      </c>
      <c r="E48" s="221">
        <f>ROUND(D48*C48,4)</f>
        <v>5.16E-2</v>
      </c>
      <c r="G48" s="221">
        <f>E48</f>
        <v>5.16E-2</v>
      </c>
      <c r="H48" s="222">
        <f>E48/(1-0.37951)</f>
        <v>8.3160083160083165E-2</v>
      </c>
    </row>
    <row r="49" spans="2:8">
      <c r="B49" s="211" t="s">
        <v>182</v>
      </c>
      <c r="C49" s="218">
        <f>SUM(C46:C48)</f>
        <v>1</v>
      </c>
      <c r="E49" s="218">
        <f>SUM(E45:E48)</f>
        <v>7.9799999999999996E-2</v>
      </c>
      <c r="G49" s="218">
        <f>SUM(G46:G48)</f>
        <v>6.9173719999999994E-2</v>
      </c>
      <c r="H49" s="218">
        <f>SUM(H45:H48)</f>
        <v>0.11148240906380441</v>
      </c>
    </row>
    <row r="50" spans="2:8">
      <c r="C50" s="235"/>
      <c r="E50" s="223"/>
      <c r="G50" s="218"/>
      <c r="H50" s="218"/>
    </row>
    <row r="52" spans="2:8" ht="15.75">
      <c r="B52" s="210" t="s">
        <v>193</v>
      </c>
      <c r="D52" s="237"/>
      <c r="E52" s="236"/>
    </row>
    <row r="53" spans="2:8">
      <c r="B53" s="211" t="s">
        <v>194</v>
      </c>
      <c r="C53" s="211" t="s">
        <v>195</v>
      </c>
      <c r="D53" s="211" t="s">
        <v>172</v>
      </c>
      <c r="E53" s="213">
        <v>40544</v>
      </c>
    </row>
    <row r="54" spans="2:8" ht="30">
      <c r="B54" s="214" t="s">
        <v>173</v>
      </c>
      <c r="C54" s="215" t="s">
        <v>174</v>
      </c>
      <c r="D54" s="215" t="s">
        <v>175</v>
      </c>
      <c r="E54" s="215" t="s">
        <v>176</v>
      </c>
      <c r="G54" s="217" t="s">
        <v>177</v>
      </c>
      <c r="H54" s="217" t="s">
        <v>178</v>
      </c>
    </row>
    <row r="55" spans="2:8">
      <c r="B55" s="211" t="s">
        <v>179</v>
      </c>
      <c r="C55" s="218">
        <v>0.47499999999999998</v>
      </c>
      <c r="D55" s="238">
        <v>5.9400000000000001E-2</v>
      </c>
      <c r="E55" s="238">
        <f>ROUND(D55*C55,5)</f>
        <v>2.8219999999999999E-2</v>
      </c>
      <c r="G55" s="218">
        <f>E55*(1-0.37951)</f>
        <v>1.75102278E-2</v>
      </c>
      <c r="H55" s="218">
        <f>E55</f>
        <v>2.8219999999999999E-2</v>
      </c>
    </row>
    <row r="56" spans="2:8">
      <c r="B56" s="211" t="s">
        <v>180</v>
      </c>
      <c r="C56" s="218">
        <v>3.0000000000000001E-3</v>
      </c>
      <c r="D56" s="238">
        <v>5.4100000000000002E-2</v>
      </c>
      <c r="E56" s="238">
        <f>ROUND(D56*C56,5)</f>
        <v>1.6000000000000001E-4</v>
      </c>
      <c r="G56" s="218">
        <f>E56</f>
        <v>1.6000000000000001E-4</v>
      </c>
      <c r="H56" s="219">
        <f>E56/(1-0.37951)</f>
        <v>2.5786072297700205E-4</v>
      </c>
    </row>
    <row r="57" spans="2:8">
      <c r="B57" s="211" t="s">
        <v>181</v>
      </c>
      <c r="C57" s="221">
        <v>0.52200000000000002</v>
      </c>
      <c r="D57" s="239">
        <v>0.106</v>
      </c>
      <c r="E57" s="240">
        <f>ROUND(D57*C57,5)</f>
        <v>5.5329999999999997E-2</v>
      </c>
      <c r="G57" s="221">
        <f>E57</f>
        <v>5.5329999999999997E-2</v>
      </c>
      <c r="H57" s="222">
        <f>E57/(1-0.37951)</f>
        <v>8.9171461264484511E-2</v>
      </c>
    </row>
    <row r="58" spans="2:8">
      <c r="B58" s="211" t="s">
        <v>182</v>
      </c>
      <c r="C58" s="218">
        <f>SUM(C55:C57)</f>
        <v>1</v>
      </c>
      <c r="E58" s="238">
        <f>SUM(E55:E57)</f>
        <v>8.3709999999999993E-2</v>
      </c>
      <c r="G58" s="218">
        <f>SUM(G55:G57)</f>
        <v>7.3000227799999998E-2</v>
      </c>
      <c r="H58" s="218">
        <f>SUM(H54:H57)</f>
        <v>0.11764932198746152</v>
      </c>
    </row>
  </sheetData>
  <pageMargins left="0.75" right="0.75" top="0.55000000000000004" bottom="0.45" header="0.5" footer="0.25"/>
  <pageSetup scale="10" orientation="portrait" r:id="rId1"/>
  <headerFooter alignWithMargins="0">
    <oddFooter>&amp;L&amp;F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BreakPreview" zoomScale="60" zoomScaleNormal="75" workbookViewId="0"/>
  </sheetViews>
  <sheetFormatPr defaultRowHeight="15"/>
  <cols>
    <col min="1" max="1" width="7.7109375" style="247" bestFit="1" customWidth="1"/>
    <col min="2" max="2" width="25.85546875" style="247" customWidth="1"/>
    <col min="3" max="3" width="5.42578125" style="247" customWidth="1"/>
    <col min="4" max="4" width="17.28515625" style="247" bestFit="1" customWidth="1"/>
    <col min="5" max="5" width="16.28515625" style="247" bestFit="1" customWidth="1"/>
    <col min="6" max="7" width="20.140625" style="247" bestFit="1" customWidth="1"/>
    <col min="8" max="8" width="21.42578125" style="247" bestFit="1" customWidth="1"/>
    <col min="9" max="9" width="18.7109375" style="247" bestFit="1" customWidth="1"/>
    <col min="10" max="10" width="17.42578125" style="247" bestFit="1" customWidth="1"/>
    <col min="11" max="11" width="17.5703125" style="247" bestFit="1" customWidth="1"/>
    <col min="12" max="12" width="16.28515625" style="247" customWidth="1"/>
    <col min="13" max="13" width="12.28515625" style="247" bestFit="1" customWidth="1"/>
    <col min="14" max="16384" width="9.140625" style="247"/>
  </cols>
  <sheetData>
    <row r="1" spans="1:11" ht="15.75">
      <c r="A1" s="241"/>
      <c r="B1" s="242" t="s">
        <v>196</v>
      </c>
      <c r="C1" s="243"/>
      <c r="D1" s="244"/>
      <c r="E1" s="244"/>
      <c r="F1" s="244"/>
      <c r="G1" s="245"/>
      <c r="H1" s="244"/>
      <c r="I1" s="244"/>
      <c r="J1" s="244"/>
      <c r="K1" s="246"/>
    </row>
    <row r="2" spans="1:11" ht="15.75">
      <c r="A2" s="248"/>
      <c r="B2" s="242" t="s">
        <v>197</v>
      </c>
      <c r="C2" s="243"/>
      <c r="D2" s="244"/>
      <c r="E2" s="244"/>
      <c r="F2" s="244"/>
      <c r="G2" s="245"/>
      <c r="H2" s="244"/>
      <c r="I2" s="244"/>
      <c r="J2" s="244"/>
      <c r="K2" s="246"/>
    </row>
    <row r="3" spans="1:11" ht="15.75">
      <c r="A3" s="248"/>
      <c r="B3" s="242" t="s">
        <v>198</v>
      </c>
      <c r="C3" s="243"/>
      <c r="D3" s="244"/>
      <c r="E3" s="244"/>
      <c r="F3" s="244"/>
      <c r="G3" s="245"/>
      <c r="H3" s="244"/>
      <c r="I3" s="244"/>
      <c r="J3" s="244"/>
      <c r="K3" s="246"/>
    </row>
    <row r="4" spans="1:11" ht="15.75">
      <c r="A4" s="248"/>
      <c r="B4" s="249" t="s">
        <v>199</v>
      </c>
      <c r="C4" s="243"/>
      <c r="D4" s="244"/>
      <c r="E4" s="244"/>
      <c r="F4" s="244"/>
      <c r="G4" s="245"/>
      <c r="H4" s="244"/>
      <c r="I4" s="244"/>
      <c r="J4" s="244"/>
      <c r="K4" s="246"/>
    </row>
    <row r="5" spans="1:11" ht="15.75">
      <c r="A5" s="248"/>
      <c r="B5" s="242" t="s">
        <v>200</v>
      </c>
      <c r="C5" s="243"/>
      <c r="D5" s="244"/>
      <c r="E5" s="244"/>
      <c r="F5" s="244"/>
      <c r="G5" s="245"/>
      <c r="H5" s="244"/>
      <c r="I5" s="244"/>
      <c r="J5" s="244"/>
      <c r="K5" s="246"/>
    </row>
    <row r="6" spans="1:11" ht="15.75">
      <c r="A6" s="248"/>
      <c r="B6" s="249" t="s">
        <v>201</v>
      </c>
      <c r="C6" s="243"/>
      <c r="D6" s="244"/>
      <c r="E6" s="244"/>
      <c r="F6" s="244"/>
      <c r="G6" s="245"/>
      <c r="H6" s="244"/>
      <c r="I6" s="244"/>
      <c r="J6" s="244"/>
      <c r="K6" s="246"/>
    </row>
    <row r="7" spans="1:11" ht="15.75">
      <c r="A7" s="248"/>
      <c r="B7" s="250"/>
      <c r="C7" s="251"/>
      <c r="D7" s="246"/>
      <c r="E7" s="246"/>
      <c r="F7" s="246"/>
      <c r="G7" s="252"/>
      <c r="H7" s="246"/>
      <c r="I7" s="246"/>
      <c r="J7" s="246"/>
      <c r="K7" s="246"/>
    </row>
    <row r="8" spans="1:11" ht="15.75">
      <c r="A8" s="253"/>
      <c r="B8" s="244"/>
      <c r="C8" s="243"/>
      <c r="D8" s="244"/>
      <c r="E8" s="244"/>
      <c r="F8" s="244"/>
      <c r="G8" s="245"/>
      <c r="H8" s="244"/>
      <c r="I8" s="244"/>
      <c r="J8" s="244"/>
      <c r="K8" s="244"/>
    </row>
    <row r="9" spans="1:11" ht="15.75">
      <c r="A9" s="248"/>
      <c r="B9" s="254" t="s">
        <v>202</v>
      </c>
      <c r="C9" s="251"/>
      <c r="D9" s="254" t="s">
        <v>203</v>
      </c>
      <c r="E9" s="254" t="s">
        <v>204</v>
      </c>
      <c r="F9" s="254" t="s">
        <v>205</v>
      </c>
      <c r="G9" s="254" t="s">
        <v>206</v>
      </c>
      <c r="H9" s="254" t="s">
        <v>207</v>
      </c>
      <c r="I9" s="254" t="s">
        <v>208</v>
      </c>
      <c r="J9" s="254" t="s">
        <v>209</v>
      </c>
      <c r="K9" s="254" t="s">
        <v>210</v>
      </c>
    </row>
    <row r="10" spans="1:11" ht="15.75">
      <c r="A10" s="248"/>
      <c r="B10" s="250"/>
      <c r="C10" s="251"/>
      <c r="D10" s="250"/>
      <c r="E10" s="250"/>
      <c r="F10" s="250"/>
      <c r="G10" s="255"/>
      <c r="H10" s="250"/>
      <c r="I10" s="250"/>
      <c r="J10" s="250"/>
      <c r="K10" s="250"/>
    </row>
    <row r="11" spans="1:11" ht="15.75">
      <c r="A11" s="248"/>
      <c r="B11" s="250"/>
      <c r="C11" s="251"/>
      <c r="D11" s="256"/>
      <c r="E11" s="257" t="s">
        <v>211</v>
      </c>
      <c r="F11" s="257" t="s">
        <v>212</v>
      </c>
      <c r="G11" s="258" t="s">
        <v>212</v>
      </c>
      <c r="H11" s="257" t="s">
        <v>212</v>
      </c>
      <c r="I11" s="257" t="s">
        <v>213</v>
      </c>
      <c r="J11" s="257" t="s">
        <v>214</v>
      </c>
      <c r="K11" s="250"/>
    </row>
    <row r="12" spans="1:11" ht="15.75">
      <c r="A12" s="248"/>
      <c r="B12" s="250"/>
      <c r="C12" s="251"/>
      <c r="D12" s="257" t="s">
        <v>215</v>
      </c>
      <c r="E12" s="257" t="s">
        <v>216</v>
      </c>
      <c r="F12" s="257" t="s">
        <v>217</v>
      </c>
      <c r="G12" s="258" t="s">
        <v>218</v>
      </c>
      <c r="H12" s="257" t="s">
        <v>219</v>
      </c>
      <c r="I12" s="257" t="s">
        <v>220</v>
      </c>
      <c r="J12" s="257" t="s">
        <v>221</v>
      </c>
      <c r="K12" s="250"/>
    </row>
    <row r="13" spans="1:11" ht="15.75">
      <c r="A13" s="248"/>
      <c r="B13" s="259" t="s">
        <v>222</v>
      </c>
      <c r="C13" s="260"/>
      <c r="D13" s="261" t="s">
        <v>223</v>
      </c>
      <c r="E13" s="261" t="s">
        <v>224</v>
      </c>
      <c r="F13" s="261" t="s">
        <v>225</v>
      </c>
      <c r="G13" s="262" t="s">
        <v>226</v>
      </c>
      <c r="H13" s="261" t="s">
        <v>226</v>
      </c>
      <c r="I13" s="261" t="s">
        <v>227</v>
      </c>
      <c r="J13" s="261" t="s">
        <v>228</v>
      </c>
      <c r="K13" s="259" t="s">
        <v>19</v>
      </c>
    </row>
    <row r="14" spans="1:11" ht="15.75">
      <c r="A14" s="248"/>
      <c r="B14" s="246"/>
      <c r="C14" s="248"/>
      <c r="D14" s="246"/>
      <c r="E14" s="246"/>
      <c r="F14" s="246"/>
      <c r="G14" s="252"/>
      <c r="H14" s="246"/>
      <c r="I14" s="246"/>
      <c r="J14" s="246"/>
      <c r="K14" s="246"/>
    </row>
    <row r="15" spans="1:11" ht="15.75">
      <c r="A15" s="248"/>
      <c r="B15" s="246"/>
      <c r="C15" s="248"/>
      <c r="D15" s="263"/>
      <c r="E15" s="246"/>
      <c r="F15" s="246"/>
      <c r="G15" s="252"/>
      <c r="H15" s="246"/>
      <c r="I15" s="246"/>
      <c r="J15" s="246"/>
      <c r="K15" s="246"/>
    </row>
    <row r="16" spans="1:11" ht="15.75">
      <c r="A16" s="264">
        <v>1</v>
      </c>
      <c r="B16" s="252" t="s">
        <v>229</v>
      </c>
      <c r="C16" s="264"/>
      <c r="D16" s="265">
        <v>69587573.312795997</v>
      </c>
      <c r="E16" s="265">
        <v>19268452.758709002</v>
      </c>
      <c r="F16" s="265">
        <v>28793590.487508014</v>
      </c>
      <c r="G16" s="266">
        <v>8759113.0141130015</v>
      </c>
      <c r="H16" s="265">
        <v>0</v>
      </c>
      <c r="I16" s="266">
        <v>4769558.9889639998</v>
      </c>
      <c r="J16" s="266">
        <v>171532.64266599983</v>
      </c>
      <c r="K16" s="263">
        <v>131349821.20475602</v>
      </c>
    </row>
    <row r="17" spans="1:11" ht="15.75">
      <c r="A17" s="264">
        <v>2</v>
      </c>
      <c r="B17" s="252"/>
      <c r="C17" s="264"/>
      <c r="D17" s="266"/>
      <c r="E17" s="267"/>
      <c r="F17" s="267"/>
      <c r="G17" s="267"/>
      <c r="H17" s="267"/>
      <c r="I17" s="267"/>
      <c r="J17" s="267"/>
      <c r="K17" s="252"/>
    </row>
    <row r="18" spans="1:11" ht="15.75">
      <c r="A18" s="264">
        <v>3</v>
      </c>
      <c r="B18" s="252" t="s">
        <v>230</v>
      </c>
      <c r="C18" s="264"/>
      <c r="D18" s="265">
        <v>0</v>
      </c>
      <c r="E18" s="268">
        <v>0</v>
      </c>
      <c r="F18" s="268">
        <v>533854.04754599999</v>
      </c>
      <c r="G18" s="266">
        <v>2245399.2289469996</v>
      </c>
      <c r="H18" s="265">
        <v>11490152.732678002</v>
      </c>
      <c r="I18" s="265">
        <v>0</v>
      </c>
      <c r="J18" s="265">
        <v>0</v>
      </c>
      <c r="K18" s="263">
        <v>14269406.009171002</v>
      </c>
    </row>
    <row r="19" spans="1:11" ht="15.75">
      <c r="A19" s="264">
        <v>4</v>
      </c>
      <c r="B19" s="252"/>
      <c r="C19" s="264"/>
      <c r="D19" s="267"/>
      <c r="E19" s="267"/>
      <c r="F19" s="267"/>
      <c r="G19" s="267"/>
      <c r="H19" s="267"/>
      <c r="I19" s="267"/>
      <c r="J19" s="267"/>
      <c r="K19" s="252"/>
    </row>
    <row r="20" spans="1:11" ht="15.75">
      <c r="A20" s="264">
        <v>5</v>
      </c>
      <c r="B20" s="252" t="s">
        <v>231</v>
      </c>
      <c r="C20" s="264"/>
      <c r="D20" s="265">
        <v>0</v>
      </c>
      <c r="E20" s="265">
        <v>0</v>
      </c>
      <c r="F20" s="265">
        <v>0</v>
      </c>
      <c r="G20" s="265">
        <v>0</v>
      </c>
      <c r="H20" s="265">
        <v>0</v>
      </c>
      <c r="I20" s="265">
        <v>0</v>
      </c>
      <c r="J20" s="265">
        <v>0</v>
      </c>
      <c r="K20" s="263">
        <v>0</v>
      </c>
    </row>
    <row r="21" spans="1:11" ht="15.75">
      <c r="A21" s="264">
        <v>6</v>
      </c>
      <c r="B21" s="246"/>
      <c r="C21" s="269"/>
      <c r="D21" s="270"/>
      <c r="E21" s="270"/>
      <c r="F21" s="270"/>
      <c r="G21" s="267"/>
      <c r="H21" s="270"/>
      <c r="I21" s="270"/>
      <c r="J21" s="270"/>
      <c r="K21" s="246"/>
    </row>
    <row r="22" spans="1:11" ht="15.75">
      <c r="A22" s="264">
        <v>7</v>
      </c>
      <c r="B22" s="271" t="s">
        <v>10</v>
      </c>
      <c r="C22" s="272"/>
      <c r="D22" s="273">
        <v>0</v>
      </c>
      <c r="E22" s="273">
        <v>0</v>
      </c>
      <c r="F22" s="273">
        <v>0</v>
      </c>
      <c r="G22" s="273">
        <v>0</v>
      </c>
      <c r="H22" s="273">
        <v>0</v>
      </c>
      <c r="I22" s="273">
        <v>0</v>
      </c>
      <c r="J22" s="273">
        <v>0</v>
      </c>
      <c r="K22" s="274">
        <v>0</v>
      </c>
    </row>
    <row r="23" spans="1:11" ht="15.75">
      <c r="A23" s="264">
        <v>8</v>
      </c>
      <c r="B23" s="275"/>
      <c r="C23" s="269"/>
      <c r="D23" s="276"/>
      <c r="E23" s="276"/>
      <c r="F23" s="276"/>
      <c r="G23" s="277"/>
      <c r="H23" s="276"/>
      <c r="I23" s="276"/>
      <c r="J23" s="276"/>
      <c r="K23" s="246"/>
    </row>
    <row r="24" spans="1:11" ht="15.75">
      <c r="A24" s="264">
        <v>9</v>
      </c>
      <c r="B24" s="271" t="s">
        <v>232</v>
      </c>
      <c r="C24" s="272"/>
      <c r="D24" s="266">
        <v>69587573.312795997</v>
      </c>
      <c r="E24" s="266">
        <v>19268452.758709002</v>
      </c>
      <c r="F24" s="266">
        <v>29327444.535054013</v>
      </c>
      <c r="G24" s="266">
        <v>11004512.24306</v>
      </c>
      <c r="H24" s="266">
        <v>11490152.732678002</v>
      </c>
      <c r="I24" s="266">
        <v>4769558.9889639998</v>
      </c>
      <c r="J24" s="266">
        <v>171532.64266599983</v>
      </c>
      <c r="K24" s="263">
        <v>145619227.213927</v>
      </c>
    </row>
    <row r="25" spans="1:11" ht="15.75">
      <c r="A25" s="264">
        <v>10</v>
      </c>
      <c r="B25" s="271"/>
      <c r="C25" s="272"/>
      <c r="D25" s="267"/>
      <c r="E25" s="267"/>
      <c r="F25" s="267"/>
      <c r="G25" s="267"/>
      <c r="H25" s="267"/>
      <c r="I25" s="267"/>
      <c r="J25" s="267"/>
      <c r="K25" s="263"/>
    </row>
    <row r="26" spans="1:11" ht="15.75">
      <c r="A26" s="264">
        <v>11</v>
      </c>
      <c r="B26" s="271" t="s">
        <v>233</v>
      </c>
      <c r="C26" s="272"/>
      <c r="D26" s="266">
        <v>1724927.9887686002</v>
      </c>
      <c r="E26" s="266">
        <v>595729.14975529991</v>
      </c>
      <c r="F26" s="266">
        <v>981962.22261010017</v>
      </c>
      <c r="G26" s="266">
        <v>422493.48878500005</v>
      </c>
      <c r="H26" s="266">
        <v>479698.73047480005</v>
      </c>
      <c r="I26" s="266">
        <v>162896.54249220001</v>
      </c>
      <c r="J26" s="266">
        <v>14191.225617799999</v>
      </c>
      <c r="K26" s="263">
        <v>4381899.3485038001</v>
      </c>
    </row>
    <row r="27" spans="1:11" ht="15.75">
      <c r="A27" s="264">
        <v>12</v>
      </c>
      <c r="B27" s="271"/>
      <c r="C27" s="272"/>
      <c r="D27" s="267"/>
      <c r="E27" s="267"/>
      <c r="F27" s="267"/>
      <c r="G27" s="267"/>
      <c r="H27" s="267"/>
      <c r="I27" s="267"/>
      <c r="J27" s="267"/>
      <c r="K27" s="252"/>
    </row>
    <row r="28" spans="1:11" ht="15.75">
      <c r="A28" s="264">
        <v>13</v>
      </c>
      <c r="B28" s="271" t="s">
        <v>234</v>
      </c>
      <c r="C28" s="272"/>
      <c r="D28" s="278">
        <v>0.39364847331730179</v>
      </c>
      <c r="E28" s="278">
        <v>0.13595226689967482</v>
      </c>
      <c r="F28" s="278">
        <v>0.22409511139168253</v>
      </c>
      <c r="G28" s="278">
        <v>9.6417889865329856E-2</v>
      </c>
      <c r="H28" s="278">
        <v>0.10947278618770494</v>
      </c>
      <c r="I28" s="278">
        <v>3.7174870880551159E-2</v>
      </c>
      <c r="J28" s="278">
        <v>3.2386014577549787E-3</v>
      </c>
      <c r="K28" s="279">
        <v>1</v>
      </c>
    </row>
    <row r="29" spans="1:11" ht="15.75">
      <c r="A29" s="264">
        <v>14</v>
      </c>
      <c r="B29" s="271"/>
      <c r="C29" s="272"/>
      <c r="D29" s="280"/>
      <c r="E29" s="280"/>
      <c r="F29" s="280"/>
      <c r="G29" s="280"/>
      <c r="H29" s="280"/>
      <c r="I29" s="280"/>
      <c r="J29" s="280"/>
      <c r="K29" s="281"/>
    </row>
    <row r="30" spans="1:11" ht="15.75">
      <c r="A30" s="264">
        <v>15</v>
      </c>
      <c r="B30" s="246"/>
      <c r="C30" s="269"/>
      <c r="D30" s="282"/>
      <c r="E30" s="283"/>
      <c r="F30" s="283"/>
      <c r="G30" s="282"/>
      <c r="H30" s="283"/>
      <c r="I30" s="283"/>
      <c r="J30" s="283"/>
      <c r="K30" s="284"/>
    </row>
    <row r="31" spans="1:11" ht="15.75">
      <c r="A31" s="285">
        <v>16</v>
      </c>
      <c r="B31" s="286" t="s">
        <v>235</v>
      </c>
      <c r="C31" s="285"/>
      <c r="D31" s="287">
        <v>0.42986524523464786</v>
      </c>
      <c r="E31" s="287">
        <v>0.13439073648238098</v>
      </c>
      <c r="F31" s="287">
        <v>0.21433542262855332</v>
      </c>
      <c r="G31" s="287">
        <v>8.745349578408107E-2</v>
      </c>
      <c r="H31" s="287">
        <v>9.6328837771136933E-2</v>
      </c>
      <c r="I31" s="287">
        <v>3.5273739368692297E-2</v>
      </c>
      <c r="J31" s="287">
        <v>2.3525227305076475E-3</v>
      </c>
      <c r="K31" s="288">
        <v>0.99999999999999978</v>
      </c>
    </row>
    <row r="32" spans="1:11" ht="15.75">
      <c r="A32" s="264">
        <v>17</v>
      </c>
      <c r="B32" s="246"/>
      <c r="C32" s="289" t="s">
        <v>14</v>
      </c>
      <c r="D32" s="290"/>
      <c r="E32" s="291"/>
      <c r="F32" s="291"/>
      <c r="G32" s="290"/>
      <c r="H32" s="291"/>
      <c r="I32" s="291"/>
      <c r="J32" s="291"/>
      <c r="K32" s="291"/>
    </row>
    <row r="33" spans="1:13" ht="15.75">
      <c r="A33" s="264">
        <v>18</v>
      </c>
      <c r="B33" s="247" t="s">
        <v>236</v>
      </c>
      <c r="D33" s="292">
        <f t="shared" ref="D33:J33" si="0">$C$46*D31</f>
        <v>55772733.751642562</v>
      </c>
      <c r="E33" s="292">
        <f t="shared" si="0"/>
        <v>17436484.683537412</v>
      </c>
      <c r="F33" s="292">
        <f t="shared" si="0"/>
        <v>27808883.347344801</v>
      </c>
      <c r="G33" s="292">
        <f t="shared" si="0"/>
        <v>11346626.855942929</v>
      </c>
      <c r="H33" s="292">
        <f t="shared" si="0"/>
        <v>12498155.366531491</v>
      </c>
      <c r="I33" s="292">
        <f t="shared" si="0"/>
        <v>4576580.4424617374</v>
      </c>
      <c r="J33" s="292">
        <f t="shared" si="0"/>
        <v>305227.33658467606</v>
      </c>
      <c r="K33" s="292">
        <f>C46</f>
        <v>129744691.78404559</v>
      </c>
    </row>
    <row r="34" spans="1:13" ht="15.75">
      <c r="A34" s="264"/>
      <c r="B34" s="293"/>
      <c r="D34" s="292"/>
      <c r="E34" s="292"/>
      <c r="F34" s="292"/>
      <c r="G34" s="292"/>
      <c r="H34" s="292"/>
      <c r="I34" s="292"/>
      <c r="J34" s="292"/>
      <c r="K34" s="292"/>
    </row>
    <row r="36" spans="1:13" ht="15.75">
      <c r="I36" s="247" t="s">
        <v>237</v>
      </c>
      <c r="J36" s="292">
        <f t="shared" ref="J36:J41" si="1">M36/$M$42*$J$33</f>
        <v>73624.044565930599</v>
      </c>
      <c r="M36" s="294">
        <v>3367563</v>
      </c>
    </row>
    <row r="37" spans="1:13" ht="15.75">
      <c r="I37" s="247" t="s">
        <v>238</v>
      </c>
      <c r="J37" s="292">
        <f t="shared" si="1"/>
        <v>77226.686347244642</v>
      </c>
      <c r="M37" s="294">
        <v>3532347.7960070018</v>
      </c>
    </row>
    <row r="38" spans="1:13" ht="15.75">
      <c r="I38" s="247" t="s">
        <v>239</v>
      </c>
      <c r="J38" s="292">
        <f t="shared" si="1"/>
        <v>4806.7622253385207</v>
      </c>
      <c r="M38" s="294">
        <v>219861.25205811099</v>
      </c>
    </row>
    <row r="39" spans="1:13" ht="15.75">
      <c r="D39" s="247" t="s">
        <v>14</v>
      </c>
      <c r="G39" s="247" t="s">
        <v>14</v>
      </c>
      <c r="I39" s="247" t="s">
        <v>240</v>
      </c>
      <c r="J39" s="292">
        <f t="shared" si="1"/>
        <v>100864.35164745152</v>
      </c>
      <c r="M39" s="294">
        <v>4613534.3504902627</v>
      </c>
    </row>
    <row r="40" spans="1:13" ht="15.75">
      <c r="I40" s="247" t="s">
        <v>241</v>
      </c>
      <c r="J40" s="292">
        <f t="shared" si="1"/>
        <v>6457.9376920793993</v>
      </c>
      <c r="M40" s="294">
        <v>295386</v>
      </c>
    </row>
    <row r="41" spans="1:13" ht="15.75">
      <c r="I41" s="247" t="s">
        <v>242</v>
      </c>
      <c r="J41" s="292">
        <f t="shared" si="1"/>
        <v>42247.55410663136</v>
      </c>
      <c r="M41" s="294">
        <v>1932402.666666667</v>
      </c>
    </row>
    <row r="42" spans="1:13">
      <c r="M42" s="294">
        <f>SUM(M36:M41)</f>
        <v>13961095.065222044</v>
      </c>
    </row>
    <row r="43" spans="1:13">
      <c r="B43" s="295" t="s">
        <v>243</v>
      </c>
      <c r="C43" s="296"/>
      <c r="D43" s="296"/>
    </row>
    <row r="46" spans="1:13" ht="15.75">
      <c r="C46" s="292">
        <v>129744691.78404559</v>
      </c>
      <c r="L46" s="247" t="s">
        <v>14</v>
      </c>
    </row>
  </sheetData>
  <pageMargins left="0.7" right="0.7" top="0.75" bottom="0.75" header="0.3" footer="0.3"/>
  <pageSetup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2218"/>
  <sheetViews>
    <sheetView zoomScale="75" zoomScaleNormal="75" workbookViewId="0"/>
  </sheetViews>
  <sheetFormatPr defaultRowHeight="12.75"/>
  <cols>
    <col min="1" max="1" width="4.42578125" style="316" bestFit="1" customWidth="1"/>
    <col min="2" max="2" width="44.140625" style="316" bestFit="1" customWidth="1"/>
    <col min="3" max="3" width="18.5703125" style="316" bestFit="1" customWidth="1"/>
    <col min="4" max="4" width="15.140625" style="316" bestFit="1" customWidth="1"/>
    <col min="5" max="5" width="16.5703125" style="316" bestFit="1" customWidth="1"/>
    <col min="6" max="7" width="21.28515625" style="316" bestFit="1" customWidth="1"/>
    <col min="8" max="8" width="23.85546875" style="316" customWidth="1"/>
    <col min="9" max="9" width="14.28515625" style="316" bestFit="1" customWidth="1"/>
    <col min="10" max="10" width="16.42578125" style="316" bestFit="1" customWidth="1"/>
    <col min="11" max="11" width="13.28515625" style="316" customWidth="1"/>
    <col min="12" max="16384" width="9.140625" style="316"/>
  </cols>
  <sheetData>
    <row r="1" spans="1:20" ht="14.25" customHeight="1">
      <c r="A1" s="314"/>
      <c r="B1" s="315" t="s">
        <v>317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</row>
    <row r="2" spans="1:20" ht="14.25" customHeight="1">
      <c r="A2" s="317"/>
      <c r="B2" s="639" t="str">
        <f>[8]Inputs!$C$3</f>
        <v>PacifiCorp</v>
      </c>
      <c r="C2" s="639"/>
      <c r="D2" s="639"/>
      <c r="E2" s="639"/>
      <c r="F2" s="639"/>
      <c r="G2" s="639"/>
      <c r="H2" s="639"/>
      <c r="I2" s="639"/>
      <c r="J2" s="639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1:20" ht="14.25" customHeight="1">
      <c r="A3" s="318"/>
      <c r="B3" s="639" t="s">
        <v>197</v>
      </c>
      <c r="C3" s="639"/>
      <c r="D3" s="639"/>
      <c r="E3" s="639"/>
      <c r="F3" s="639"/>
      <c r="G3" s="639"/>
      <c r="H3" s="639"/>
      <c r="I3" s="639"/>
      <c r="J3" s="639"/>
      <c r="K3" s="314"/>
      <c r="L3" s="314"/>
      <c r="M3" s="314"/>
      <c r="N3" s="314"/>
      <c r="O3" s="314"/>
      <c r="P3" s="314"/>
      <c r="Q3" s="314"/>
      <c r="R3" s="314"/>
      <c r="S3" s="314"/>
      <c r="T3" s="314"/>
    </row>
    <row r="4" spans="1:20" ht="14.25" customHeight="1">
      <c r="A4" s="318"/>
      <c r="B4" s="639" t="str">
        <f>[8]Inputs!$C$4</f>
        <v>State of Washington</v>
      </c>
      <c r="C4" s="639"/>
      <c r="D4" s="639"/>
      <c r="E4" s="639"/>
      <c r="F4" s="639"/>
      <c r="G4" s="639"/>
      <c r="H4" s="639"/>
      <c r="I4" s="639"/>
      <c r="J4" s="639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ht="14.25" customHeight="1">
      <c r="A5" s="318"/>
      <c r="B5" s="639" t="str">
        <f>[8]Inputs!$C$5</f>
        <v>12 Months Ending December 2013</v>
      </c>
      <c r="C5" s="639"/>
      <c r="D5" s="639"/>
      <c r="E5" s="639"/>
      <c r="F5" s="639"/>
      <c r="G5" s="639"/>
      <c r="H5" s="639"/>
      <c r="I5" s="639"/>
      <c r="J5" s="639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ht="14.25" customHeight="1">
      <c r="A6" s="318"/>
      <c r="B6" s="639" t="s">
        <v>199</v>
      </c>
      <c r="C6" s="639"/>
      <c r="D6" s="639"/>
      <c r="E6" s="639"/>
      <c r="F6" s="639"/>
      <c r="G6" s="639"/>
      <c r="H6" s="639"/>
      <c r="I6" s="639"/>
      <c r="J6" s="639"/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ht="14.25" customHeight="1">
      <c r="A7" s="318"/>
      <c r="B7" s="639" t="s">
        <v>318</v>
      </c>
      <c r="C7" s="639"/>
      <c r="D7" s="639"/>
      <c r="E7" s="639"/>
      <c r="F7" s="639"/>
      <c r="G7" s="639"/>
      <c r="H7" s="639"/>
      <c r="I7" s="639"/>
      <c r="J7" s="639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ht="14.25" customHeight="1">
      <c r="A8" s="319"/>
      <c r="B8" s="318"/>
      <c r="C8" s="318"/>
      <c r="D8" s="318"/>
      <c r="E8" s="318"/>
      <c r="F8" s="318"/>
      <c r="G8" s="318"/>
      <c r="H8" s="318"/>
      <c r="I8" s="318"/>
      <c r="J8" s="318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ht="14.25" customHeight="1">
      <c r="A9" s="318"/>
      <c r="B9" s="320"/>
      <c r="C9" s="321" t="str">
        <f>'[8]Hot Sheet'!$H$10</f>
        <v>Washington</v>
      </c>
      <c r="D9" s="322"/>
      <c r="E9" s="323" t="str">
        <f>'[8]Hot Sheet'!$J$10</f>
        <v>Small General</v>
      </c>
      <c r="F9" s="323" t="str">
        <f>'[8]Hot Sheet'!$K$10</f>
        <v>Large General</v>
      </c>
      <c r="G9" s="323" t="str">
        <f>'[8]Hot Sheet'!$L$10</f>
        <v>Large General</v>
      </c>
      <c r="H9" s="323" t="str">
        <f>'[8]Hot Sheet'!$M$10</f>
        <v>Large General</v>
      </c>
      <c r="I9" s="321" t="str">
        <f>'[8]Hot Sheet'!$N$10</f>
        <v>Agricultural</v>
      </c>
      <c r="J9" s="323" t="str">
        <f>'[8]Hot Sheet'!$O$10</f>
        <v>Street &amp; Area</v>
      </c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ht="14.25" customHeight="1">
      <c r="A10" s="318"/>
      <c r="B10" s="324" t="s">
        <v>222</v>
      </c>
      <c r="C10" s="321" t="str">
        <f>'[8]Hot Sheet'!$H$11</f>
        <v>Jurisdiction</v>
      </c>
      <c r="D10" s="323" t="str">
        <f>'[8]Hot Sheet'!$I$11</f>
        <v>Residential</v>
      </c>
      <c r="E10" s="323" t="str">
        <f>'[8]Hot Sheet'!$J$11</f>
        <v>Service</v>
      </c>
      <c r="F10" s="323" t="str">
        <f>'[8]Hot Sheet'!$K$11</f>
        <v>Service &lt;1,000 kW</v>
      </c>
      <c r="G10" s="323" t="str">
        <f>'[8]Hot Sheet'!$L$11</f>
        <v>Service &gt;1,000 kW</v>
      </c>
      <c r="H10" s="323" t="str">
        <f>'[8]Hot Sheet'!$M$11</f>
        <v>Dedicated Facilities</v>
      </c>
      <c r="I10" s="323" t="str">
        <f>'[8]Hot Sheet'!$N$11</f>
        <v>Pumping</v>
      </c>
      <c r="J10" s="323" t="str">
        <f>'[8]Hot Sheet'!$O$11</f>
        <v>Lighting</v>
      </c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ht="14.25" customHeight="1" thickBot="1">
      <c r="A11" s="318"/>
      <c r="B11" s="325"/>
      <c r="C11" s="326" t="str">
        <f>'[8]Hot Sheet'!$H$12</f>
        <v>Normalized</v>
      </c>
      <c r="D11" s="327" t="str">
        <f>'[8]Hot Sheet'!$I$12</f>
        <v>Schedule 16</v>
      </c>
      <c r="E11" s="327" t="str">
        <f>'[8]Hot Sheet'!$J$12</f>
        <v>Schedule 24</v>
      </c>
      <c r="F11" s="327" t="str">
        <f>'[8]Hot Sheet'!$K$12</f>
        <v>Schedule 36</v>
      </c>
      <c r="G11" s="327" t="str">
        <f>'[8]Hot Sheet'!$L$12</f>
        <v>Schedule 48T</v>
      </c>
      <c r="H11" s="327" t="str">
        <f>'[8]Hot Sheet'!$M$12</f>
        <v>Schedule 48T</v>
      </c>
      <c r="I11" s="327" t="str">
        <f>'[8]Hot Sheet'!$N$12</f>
        <v>Schedule 40</v>
      </c>
      <c r="J11" s="327" t="str">
        <f>'[8]Hot Sheet'!$O$12</f>
        <v>Sch. 15,51-54,57</v>
      </c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ht="14.25" customHeight="1">
      <c r="A12" s="318"/>
      <c r="B12" s="317"/>
      <c r="C12" s="328"/>
      <c r="D12" s="328"/>
      <c r="E12" s="328"/>
      <c r="F12" s="328"/>
      <c r="G12" s="328"/>
      <c r="H12" s="328"/>
      <c r="I12" s="328"/>
      <c r="J12" s="328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ht="14.25" customHeight="1">
      <c r="A13" s="329">
        <v>14</v>
      </c>
      <c r="B13" s="330" t="s">
        <v>260</v>
      </c>
      <c r="C13" s="331"/>
      <c r="D13" s="332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</row>
    <row r="14" spans="1:20" ht="14.25" customHeight="1">
      <c r="A14" s="329">
        <f>+A13+1</f>
        <v>15</v>
      </c>
      <c r="B14" s="333" t="s">
        <v>261</v>
      </c>
      <c r="C14" s="334">
        <v>19902497.919628788</v>
      </c>
      <c r="D14" s="334">
        <v>13110026.714119</v>
      </c>
      <c r="E14" s="334">
        <v>2515590.9746659999</v>
      </c>
      <c r="F14" s="334">
        <v>2340591.3211147944</v>
      </c>
      <c r="G14" s="334">
        <v>850873.7073574001</v>
      </c>
      <c r="H14" s="334">
        <v>684180</v>
      </c>
      <c r="I14" s="334">
        <v>365067.20237159234</v>
      </c>
      <c r="J14" s="334">
        <v>36168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</row>
    <row r="15" spans="1:20" ht="14.25" customHeight="1">
      <c r="A15" s="329">
        <f>+A14+1</f>
        <v>16</v>
      </c>
      <c r="B15" s="333" t="s">
        <v>262</v>
      </c>
      <c r="C15" s="334">
        <v>4008166903</v>
      </c>
      <c r="D15" s="334">
        <v>1572834858.0000002</v>
      </c>
      <c r="E15" s="334">
        <v>543201558.99999988</v>
      </c>
      <c r="F15" s="334">
        <v>895773150.00000012</v>
      </c>
      <c r="G15" s="334">
        <v>386902405</v>
      </c>
      <c r="H15" s="334">
        <v>447981631.00000006</v>
      </c>
      <c r="I15" s="334">
        <v>148533366</v>
      </c>
      <c r="J15" s="334">
        <v>12939934</v>
      </c>
      <c r="K15" s="333"/>
      <c r="L15" s="333"/>
      <c r="M15" s="333"/>
      <c r="N15" s="333"/>
      <c r="O15" s="333"/>
      <c r="P15" s="333"/>
      <c r="Q15" s="333"/>
      <c r="R15" s="333"/>
      <c r="S15" s="333"/>
      <c r="T15" s="333"/>
    </row>
    <row r="16" spans="1:20" ht="14.25" customHeight="1">
      <c r="A16" s="329">
        <f>+A15+1</f>
        <v>17</v>
      </c>
      <c r="B16" s="333" t="s">
        <v>263</v>
      </c>
      <c r="C16" s="334">
        <v>132777.43714676326</v>
      </c>
      <c r="D16" s="334">
        <v>104635.09245519142</v>
      </c>
      <c r="E16" s="334">
        <v>18788.493749999969</v>
      </c>
      <c r="F16" s="334">
        <v>1053.913888888889</v>
      </c>
      <c r="G16" s="334">
        <v>61.012626262626249</v>
      </c>
      <c r="H16" s="334">
        <v>1</v>
      </c>
      <c r="I16" s="334">
        <v>5247.0299819759166</v>
      </c>
      <c r="J16" s="334">
        <v>2990.8944444444446</v>
      </c>
      <c r="K16" s="333"/>
      <c r="L16" s="333"/>
      <c r="M16" s="333"/>
      <c r="N16" s="333"/>
      <c r="O16" s="333"/>
      <c r="P16" s="333"/>
      <c r="Q16" s="333"/>
      <c r="R16" s="333"/>
      <c r="S16" s="333"/>
      <c r="T16" s="333"/>
    </row>
    <row r="17" spans="1:20" ht="14.25" customHeight="1">
      <c r="A17" s="329">
        <f>+A16+1</f>
        <v>18</v>
      </c>
      <c r="B17" s="335"/>
      <c r="C17" s="336"/>
      <c r="D17" s="336"/>
      <c r="E17" s="336"/>
      <c r="F17" s="336"/>
      <c r="G17" s="336"/>
      <c r="H17" s="336"/>
      <c r="I17" s="336"/>
      <c r="J17" s="336"/>
      <c r="K17" s="333"/>
      <c r="L17" s="333"/>
      <c r="M17" s="333"/>
      <c r="N17" s="333"/>
      <c r="O17" s="333"/>
      <c r="P17" s="333"/>
      <c r="Q17" s="333"/>
      <c r="R17" s="333"/>
      <c r="S17" s="333"/>
      <c r="T17" s="333"/>
    </row>
    <row r="18" spans="1:20" ht="14.25" hidden="1" customHeight="1">
      <c r="A18" s="329"/>
      <c r="B18" s="332" t="s">
        <v>264</v>
      </c>
      <c r="C18" s="336"/>
      <c r="D18" s="336">
        <f>'[8]Demand Factors'!D27*1000/730/'[8]Demand Factors'!D25</f>
        <v>3.3955991574621709E-2</v>
      </c>
      <c r="E18" s="336">
        <f>'[8]Demand Factors'!E27*1000/730/'[8]Demand Factors'!E25</f>
        <v>4.2352509495764759E-2</v>
      </c>
      <c r="F18" s="336">
        <f>'[8]Demand Factors'!F27*1000/730/'[8]Demand Factors'!F25</f>
        <v>4.5866721459316515E-2</v>
      </c>
      <c r="G18" s="336">
        <f>'[8]Demand Factors'!G27*1000/730/'[8]Demand Factors'!G25</f>
        <v>5.2592808389128075E-2</v>
      </c>
      <c r="H18" s="336">
        <f>'[8]Demand Factors'!H27*1000/730/'[8]Demand Factors'!H25</f>
        <v>5.7189975092912591E-2</v>
      </c>
      <c r="I18" s="336">
        <f>'[8]Demand Factors'!I27*1000/730/'[8]Demand Factors'!I25</f>
        <v>4.6785446859086192E-2</v>
      </c>
      <c r="J18" s="336">
        <f>'[8]Demand Factors'!J27*1000/730/'[8]Demand Factors'!J25</f>
        <v>0.11333140322876864</v>
      </c>
      <c r="K18" s="333"/>
      <c r="L18" s="333"/>
      <c r="M18" s="333"/>
      <c r="N18" s="333"/>
      <c r="O18" s="333"/>
      <c r="P18" s="333"/>
      <c r="Q18" s="333"/>
      <c r="R18" s="333"/>
      <c r="S18" s="333"/>
      <c r="T18" s="333"/>
    </row>
    <row r="19" spans="1:20" ht="14.25" customHeight="1">
      <c r="A19" s="329">
        <f>+A17+1</f>
        <v>19</v>
      </c>
      <c r="B19" s="333"/>
      <c r="C19" s="334"/>
      <c r="D19" s="334"/>
      <c r="E19" s="334"/>
      <c r="F19" s="334"/>
      <c r="G19" s="334"/>
      <c r="H19" s="334"/>
      <c r="I19" s="334"/>
      <c r="J19" s="334"/>
      <c r="K19" s="333"/>
      <c r="L19" s="333"/>
      <c r="M19" s="333"/>
      <c r="N19" s="333"/>
      <c r="O19" s="333"/>
      <c r="P19" s="333"/>
      <c r="Q19" s="333"/>
      <c r="R19" s="333"/>
      <c r="S19" s="333"/>
      <c r="T19" s="333"/>
    </row>
    <row r="20" spans="1:20" ht="14.25" customHeight="1">
      <c r="A20" s="329">
        <f>+A19+1</f>
        <v>20</v>
      </c>
      <c r="B20" s="337" t="s">
        <v>265</v>
      </c>
      <c r="C20" s="338">
        <v>1</v>
      </c>
      <c r="D20" s="338">
        <v>0.46394855005471858</v>
      </c>
      <c r="E20" s="338">
        <v>0.13523350229624215</v>
      </c>
      <c r="F20" s="338">
        <v>0.19933196180397672</v>
      </c>
      <c r="G20" s="338">
        <v>7.9621029809493107E-2</v>
      </c>
      <c r="H20" s="338">
        <v>8.13420577732967E-2</v>
      </c>
      <c r="I20" s="338">
        <v>3.5939959045685609E-2</v>
      </c>
      <c r="J20" s="338">
        <v>4.5829383226032704E-3</v>
      </c>
      <c r="K20" s="333"/>
      <c r="L20" s="333"/>
      <c r="M20" s="333"/>
      <c r="N20" s="333"/>
      <c r="O20" s="333"/>
      <c r="P20" s="333"/>
      <c r="Q20" s="333"/>
      <c r="R20" s="333"/>
      <c r="S20" s="333"/>
      <c r="T20" s="333"/>
    </row>
    <row r="21" spans="1:20" ht="14.25" customHeight="1">
      <c r="A21" s="329">
        <f t="shared" ref="A21:A84" si="0">+A20+1</f>
        <v>21</v>
      </c>
      <c r="B21" s="333" t="s">
        <v>266</v>
      </c>
      <c r="C21" s="334">
        <v>320662011.7872988</v>
      </c>
      <c r="D21" s="334">
        <v>148770675.42634636</v>
      </c>
      <c r="E21" s="334">
        <v>43364246.907355301</v>
      </c>
      <c r="F21" s="334">
        <v>63918187.88557218</v>
      </c>
      <c r="G21" s="334">
        <v>25531439.599288549</v>
      </c>
      <c r="H21" s="334">
        <v>26083307.888504006</v>
      </c>
      <c r="I21" s="334">
        <v>11524579.571142675</v>
      </c>
      <c r="J21" s="334">
        <v>1469574.2224230734</v>
      </c>
      <c r="K21" s="333"/>
      <c r="L21" s="333"/>
      <c r="M21" s="333"/>
      <c r="N21" s="333"/>
      <c r="O21" s="333"/>
      <c r="P21" s="333"/>
      <c r="Q21" s="333"/>
      <c r="R21" s="333"/>
      <c r="S21" s="333"/>
      <c r="T21" s="333"/>
    </row>
    <row r="22" spans="1:20" ht="14.25" customHeight="1">
      <c r="A22" s="329">
        <f t="shared" si="0"/>
        <v>22</v>
      </c>
      <c r="B22" s="333" t="s">
        <v>261</v>
      </c>
      <c r="C22" s="339">
        <v>16.111646542168291</v>
      </c>
      <c r="D22" s="339">
        <v>11.347854483479122</v>
      </c>
      <c r="E22" s="339">
        <v>17.23819466044668</v>
      </c>
      <c r="F22" s="339">
        <v>27.308563997891245</v>
      </c>
      <c r="G22" s="339">
        <v>30.006144717507823</v>
      </c>
      <c r="H22" s="339">
        <v>38.123458575965401</v>
      </c>
      <c r="I22" s="339">
        <v>31.568378359587907</v>
      </c>
      <c r="J22" s="339">
        <v>40.63189068853886</v>
      </c>
      <c r="K22" s="333"/>
      <c r="L22" s="333"/>
      <c r="M22" s="333"/>
      <c r="N22" s="333"/>
      <c r="O22" s="333"/>
      <c r="P22" s="333"/>
      <c r="Q22" s="333"/>
      <c r="R22" s="333"/>
      <c r="S22" s="333"/>
      <c r="T22" s="333"/>
    </row>
    <row r="23" spans="1:20" ht="14.25" customHeight="1">
      <c r="A23" s="329">
        <f t="shared" si="0"/>
        <v>23</v>
      </c>
      <c r="B23" s="333" t="s">
        <v>267</v>
      </c>
      <c r="C23" s="340">
        <v>8.0002160475725781E-2</v>
      </c>
      <c r="D23" s="340">
        <v>9.4587600643287834E-2</v>
      </c>
      <c r="E23" s="340">
        <v>7.983085870958502E-2</v>
      </c>
      <c r="F23" s="340">
        <v>7.1355329064699213E-2</v>
      </c>
      <c r="G23" s="340">
        <v>6.5989353566537151E-2</v>
      </c>
      <c r="H23" s="340">
        <v>5.8224056710271685E-2</v>
      </c>
      <c r="I23" s="340">
        <v>7.7589163172553932E-2</v>
      </c>
      <c r="J23" s="340">
        <v>0.1135689117443005</v>
      </c>
      <c r="K23" s="333"/>
      <c r="L23" s="333"/>
      <c r="M23" s="333"/>
      <c r="N23" s="333"/>
      <c r="O23" s="333"/>
      <c r="P23" s="333"/>
      <c r="Q23" s="333"/>
      <c r="R23" s="333"/>
      <c r="S23" s="333"/>
      <c r="T23" s="333"/>
    </row>
    <row r="24" spans="1:20" ht="14.25" customHeight="1">
      <c r="A24" s="329">
        <f t="shared" si="0"/>
        <v>24</v>
      </c>
      <c r="B24" s="333" t="s">
        <v>268</v>
      </c>
      <c r="C24" s="339">
        <v>2415.0338994181711</v>
      </c>
      <c r="D24" s="339">
        <v>1421.8047878158602</v>
      </c>
      <c r="E24" s="339">
        <v>2308.0214669872285</v>
      </c>
      <c r="F24" s="339">
        <v>60648.396951063318</v>
      </c>
      <c r="G24" s="339">
        <v>418461.57366492564</v>
      </c>
      <c r="H24" s="339">
        <v>26083307.888504006</v>
      </c>
      <c r="I24" s="339">
        <v>2196.4005562634065</v>
      </c>
      <c r="J24" s="339">
        <v>491.34941059280516</v>
      </c>
      <c r="K24" s="333"/>
      <c r="L24" s="333"/>
      <c r="M24" s="333"/>
      <c r="N24" s="333"/>
      <c r="O24" s="333"/>
      <c r="P24" s="333"/>
      <c r="Q24" s="333"/>
      <c r="R24" s="333"/>
      <c r="S24" s="333"/>
      <c r="T24" s="333"/>
    </row>
    <row r="25" spans="1:20" ht="14.25" customHeight="1">
      <c r="A25" s="329">
        <f t="shared" si="0"/>
        <v>25</v>
      </c>
      <c r="B25" s="333"/>
      <c r="C25" s="339"/>
      <c r="D25" s="339"/>
      <c r="E25" s="339"/>
      <c r="F25" s="339"/>
      <c r="G25" s="339"/>
      <c r="H25" s="339"/>
      <c r="I25" s="339"/>
      <c r="J25" s="339"/>
      <c r="K25" s="333"/>
      <c r="L25" s="333"/>
      <c r="M25" s="333"/>
      <c r="N25" s="333"/>
      <c r="O25" s="333"/>
      <c r="P25" s="333"/>
      <c r="Q25" s="333"/>
      <c r="R25" s="333"/>
      <c r="S25" s="333"/>
      <c r="T25" s="333"/>
    </row>
    <row r="26" spans="1:20" ht="14.25" customHeight="1">
      <c r="A26" s="329">
        <f t="shared" si="0"/>
        <v>26</v>
      </c>
      <c r="B26" s="337" t="s">
        <v>269</v>
      </c>
      <c r="C26" s="338">
        <v>1</v>
      </c>
      <c r="D26" s="338">
        <v>0.42998941397167001</v>
      </c>
      <c r="E26" s="338">
        <v>0.13442330271443803</v>
      </c>
      <c r="F26" s="338">
        <v>0.21428581784795572</v>
      </c>
      <c r="G26" s="338">
        <v>8.7418585775878896E-2</v>
      </c>
      <c r="H26" s="338">
        <v>9.6239650866776591E-2</v>
      </c>
      <c r="I26" s="338">
        <v>3.5280522892524466E-2</v>
      </c>
      <c r="J26" s="338">
        <v>2.3627059307563341E-3</v>
      </c>
      <c r="K26" s="333"/>
      <c r="L26" s="333"/>
      <c r="M26" s="333"/>
      <c r="N26" s="333"/>
      <c r="O26" s="333"/>
      <c r="P26" s="333"/>
      <c r="Q26" s="333"/>
      <c r="R26" s="333"/>
      <c r="S26" s="333"/>
      <c r="T26" s="333"/>
    </row>
    <row r="27" spans="1:20" ht="14.25" customHeight="1">
      <c r="A27" s="329">
        <f t="shared" si="0"/>
        <v>27</v>
      </c>
      <c r="B27" s="333" t="s">
        <v>266</v>
      </c>
      <c r="C27" s="334">
        <v>210277614.94495827</v>
      </c>
      <c r="D27" s="334">
        <v>90417148.421543092</v>
      </c>
      <c r="E27" s="334">
        <v>28266211.487816162</v>
      </c>
      <c r="F27" s="334">
        <v>45059510.693597898</v>
      </c>
      <c r="G27" s="334">
        <v>18382171.718813069</v>
      </c>
      <c r="H27" s="334">
        <v>20237044.247401267</v>
      </c>
      <c r="I27" s="334">
        <v>7418704.2078510448</v>
      </c>
      <c r="J27" s="334">
        <v>496824.16793574963</v>
      </c>
      <c r="K27" s="333"/>
      <c r="L27" s="333"/>
      <c r="M27" s="333"/>
      <c r="N27" s="333"/>
      <c r="O27" s="333"/>
      <c r="P27" s="333"/>
      <c r="Q27" s="333"/>
      <c r="R27" s="333"/>
      <c r="S27" s="333"/>
      <c r="T27" s="333"/>
    </row>
    <row r="28" spans="1:20" ht="14.25" customHeight="1">
      <c r="A28" s="329">
        <f t="shared" si="0"/>
        <v>28</v>
      </c>
      <c r="B28" s="333" t="s">
        <v>261</v>
      </c>
      <c r="C28" s="339">
        <v>10.565388113296699</v>
      </c>
      <c r="D28" s="339">
        <v>6.8967936063903865</v>
      </c>
      <c r="E28" s="339">
        <v>11.236409961905323</v>
      </c>
      <c r="F28" s="339">
        <v>19.251336312798347</v>
      </c>
      <c r="G28" s="339">
        <v>21.603877943183218</v>
      </c>
      <c r="H28" s="339">
        <v>29.578538173289584</v>
      </c>
      <c r="I28" s="339">
        <v>20.321475497269514</v>
      </c>
      <c r="J28" s="339">
        <v>13.736567350579231</v>
      </c>
      <c r="K28" s="333"/>
      <c r="L28" s="333"/>
      <c r="M28" s="333"/>
      <c r="N28" s="333"/>
      <c r="O28" s="333"/>
      <c r="P28" s="333"/>
      <c r="Q28" s="333"/>
      <c r="R28" s="333"/>
      <c r="S28" s="333"/>
      <c r="T28" s="333"/>
    </row>
    <row r="29" spans="1:20" ht="14.25" customHeight="1">
      <c r="A29" s="329">
        <f t="shared" si="0"/>
        <v>29</v>
      </c>
      <c r="B29" s="333" t="s">
        <v>267</v>
      </c>
      <c r="C29" s="340">
        <v>5.2462290127582113E-2</v>
      </c>
      <c r="D29" s="340">
        <v>5.7486739921644769E-2</v>
      </c>
      <c r="E29" s="340">
        <v>5.2036322465370849E-2</v>
      </c>
      <c r="F29" s="340">
        <v>5.0302368064501481E-2</v>
      </c>
      <c r="G29" s="340">
        <v>4.7511133250291035E-2</v>
      </c>
      <c r="H29" s="340">
        <v>4.5173825994220873E-2</v>
      </c>
      <c r="I29" s="340">
        <v>4.9946381797144793E-2</v>
      </c>
      <c r="J29" s="340">
        <v>3.8394644666329025E-2</v>
      </c>
      <c r="K29" s="333"/>
      <c r="L29" s="333"/>
      <c r="M29" s="333"/>
      <c r="N29" s="333"/>
      <c r="O29" s="333"/>
      <c r="P29" s="333"/>
      <c r="Q29" s="333"/>
      <c r="R29" s="333"/>
      <c r="S29" s="333"/>
      <c r="T29" s="333"/>
    </row>
    <row r="30" spans="1:20" ht="14.25" customHeight="1">
      <c r="A30" s="329">
        <f t="shared" si="0"/>
        <v>30</v>
      </c>
      <c r="B30" s="333" t="s">
        <v>268</v>
      </c>
      <c r="C30" s="339">
        <v>1583.6848448319688</v>
      </c>
      <c r="D30" s="339">
        <v>864.11877984685702</v>
      </c>
      <c r="E30" s="339">
        <v>1504.4426585721492</v>
      </c>
      <c r="F30" s="339">
        <v>42754.451923109998</v>
      </c>
      <c r="G30" s="339">
        <v>301284.71506353118</v>
      </c>
      <c r="H30" s="339">
        <v>20237044.247401267</v>
      </c>
      <c r="I30" s="339">
        <v>1413.8863763567297</v>
      </c>
      <c r="J30" s="339">
        <v>166.11223738055864</v>
      </c>
      <c r="K30" s="333"/>
      <c r="L30" s="333"/>
      <c r="M30" s="333"/>
      <c r="N30" s="333"/>
      <c r="O30" s="333"/>
      <c r="P30" s="333"/>
      <c r="Q30" s="333"/>
      <c r="R30" s="333"/>
      <c r="S30" s="333"/>
      <c r="T30" s="333"/>
    </row>
    <row r="31" spans="1:20" ht="14.25" customHeight="1">
      <c r="A31" s="329">
        <f t="shared" si="0"/>
        <v>31</v>
      </c>
      <c r="B31" s="341"/>
      <c r="C31" s="342"/>
      <c r="D31" s="342"/>
      <c r="E31" s="342"/>
      <c r="F31" s="342"/>
      <c r="G31" s="342"/>
      <c r="H31" s="342"/>
      <c r="I31" s="342"/>
      <c r="J31" s="342"/>
      <c r="K31" s="333"/>
      <c r="L31" s="333"/>
      <c r="M31" s="333"/>
      <c r="N31" s="333"/>
      <c r="O31" s="333"/>
      <c r="P31" s="333"/>
      <c r="Q31" s="333"/>
      <c r="R31" s="333"/>
      <c r="S31" s="333"/>
      <c r="T31" s="333"/>
    </row>
    <row r="32" spans="1:20" ht="14.25" customHeight="1">
      <c r="A32" s="329">
        <f t="shared" si="0"/>
        <v>32</v>
      </c>
      <c r="B32" s="337" t="s">
        <v>270</v>
      </c>
      <c r="C32" s="338">
        <v>1</v>
      </c>
      <c r="D32" s="338">
        <v>0.44860005360945343</v>
      </c>
      <c r="E32" s="338">
        <v>0.13362088222411889</v>
      </c>
      <c r="F32" s="338">
        <v>0.20927062624109333</v>
      </c>
      <c r="G32" s="338">
        <v>8.2812070645321589E-2</v>
      </c>
      <c r="H32" s="338">
        <v>8.9485396568336512E-2</v>
      </c>
      <c r="I32" s="338">
        <v>3.4303592271761614E-2</v>
      </c>
      <c r="J32" s="338">
        <v>1.9073784399147881E-3</v>
      </c>
      <c r="K32" s="333"/>
      <c r="L32" s="333"/>
      <c r="M32" s="333"/>
      <c r="N32" s="333"/>
      <c r="O32" s="333"/>
      <c r="P32" s="333"/>
      <c r="Q32" s="333"/>
      <c r="R32" s="333"/>
      <c r="S32" s="333"/>
      <c r="T32" s="333"/>
    </row>
    <row r="33" spans="1:20" ht="14.25" customHeight="1">
      <c r="A33" s="329">
        <f t="shared" si="0"/>
        <v>33</v>
      </c>
      <c r="B33" s="333" t="s">
        <v>266</v>
      </c>
      <c r="C33" s="334">
        <v>90419374.426332042</v>
      </c>
      <c r="D33" s="334">
        <v>40562136.214985795</v>
      </c>
      <c r="E33" s="334">
        <v>12081916.580999421</v>
      </c>
      <c r="F33" s="334">
        <v>18922119.110526405</v>
      </c>
      <c r="G33" s="334">
        <v>7487815.6226991927</v>
      </c>
      <c r="H33" s="334">
        <v>8091213.5780012272</v>
      </c>
      <c r="I33" s="334">
        <v>3101709.3537886436</v>
      </c>
      <c r="J33" s="334">
        <v>172463.96533136829</v>
      </c>
      <c r="K33" s="333"/>
      <c r="L33" s="333"/>
      <c r="M33" s="333"/>
      <c r="N33" s="333"/>
      <c r="O33" s="333"/>
      <c r="P33" s="333"/>
      <c r="Q33" s="333"/>
      <c r="R33" s="333"/>
      <c r="S33" s="333"/>
      <c r="T33" s="333"/>
    </row>
    <row r="34" spans="1:20" ht="14.25" customHeight="1">
      <c r="A34" s="329">
        <f t="shared" si="0"/>
        <v>34</v>
      </c>
      <c r="B34" s="333" t="s">
        <v>261</v>
      </c>
      <c r="C34" s="339">
        <v>4.5431168887175799</v>
      </c>
      <c r="D34" s="339">
        <v>3.0939781511888085</v>
      </c>
      <c r="E34" s="339">
        <v>4.802814409287488</v>
      </c>
      <c r="F34" s="339">
        <v>8.0843327666079006</v>
      </c>
      <c r="G34" s="339">
        <v>8.8001492559388943</v>
      </c>
      <c r="H34" s="339">
        <v>11.826147472889046</v>
      </c>
      <c r="I34" s="339">
        <v>8.496269546097146</v>
      </c>
      <c r="J34" s="339">
        <v>4.7684131091398001</v>
      </c>
      <c r="K34" s="333"/>
      <c r="L34" s="333"/>
      <c r="M34" s="333"/>
      <c r="N34" s="333"/>
      <c r="O34" s="333"/>
      <c r="P34" s="333"/>
      <c r="Q34" s="333"/>
      <c r="R34" s="333"/>
      <c r="S34" s="333"/>
      <c r="T34" s="333"/>
    </row>
    <row r="35" spans="1:20" ht="14.25" customHeight="1">
      <c r="A35" s="329">
        <f t="shared" si="0"/>
        <v>35</v>
      </c>
      <c r="B35" s="333" t="s">
        <v>267</v>
      </c>
      <c r="C35" s="340">
        <v>2.2558784754860305E-2</v>
      </c>
      <c r="D35" s="340">
        <v>2.5789189506242358E-2</v>
      </c>
      <c r="E35" s="340">
        <v>2.2242050636307957E-2</v>
      </c>
      <c r="F35" s="340">
        <v>2.1123784644054584E-2</v>
      </c>
      <c r="G35" s="340">
        <v>1.9353241349583217E-2</v>
      </c>
      <c r="H35" s="340">
        <v>1.8061485154959905E-2</v>
      </c>
      <c r="I35" s="340">
        <v>2.0882239710292728E-2</v>
      </c>
      <c r="J35" s="340">
        <v>1.3328040570482685E-2</v>
      </c>
      <c r="K35" s="333"/>
      <c r="L35" s="333"/>
      <c r="M35" s="333"/>
      <c r="N35" s="333"/>
      <c r="O35" s="333"/>
      <c r="P35" s="333"/>
      <c r="Q35" s="333"/>
      <c r="R35" s="333"/>
      <c r="S35" s="333"/>
      <c r="T35" s="333"/>
    </row>
    <row r="36" spans="1:20" ht="14.25" customHeight="1">
      <c r="A36" s="329">
        <f t="shared" si="0"/>
        <v>36</v>
      </c>
      <c r="B36" s="333" t="s">
        <v>268</v>
      </c>
      <c r="C36" s="339">
        <v>680.98448327774645</v>
      </c>
      <c r="D36" s="339">
        <v>387.65327447248148</v>
      </c>
      <c r="E36" s="339">
        <v>643.048705327932</v>
      </c>
      <c r="F36" s="339">
        <v>17954.141519546203</v>
      </c>
      <c r="G36" s="339">
        <v>122725.6730511519</v>
      </c>
      <c r="H36" s="339">
        <v>8091213.5780012272</v>
      </c>
      <c r="I36" s="339">
        <v>591.13619789544407</v>
      </c>
      <c r="J36" s="339">
        <v>57.663006346385217</v>
      </c>
      <c r="K36" s="333"/>
      <c r="L36" s="333"/>
      <c r="M36" s="333"/>
      <c r="N36" s="333"/>
      <c r="O36" s="333"/>
      <c r="P36" s="333"/>
      <c r="Q36" s="333"/>
      <c r="R36" s="333"/>
      <c r="S36" s="333"/>
      <c r="T36" s="333"/>
    </row>
    <row r="37" spans="1:20" ht="14.25" customHeight="1">
      <c r="A37" s="329">
        <f t="shared" si="0"/>
        <v>37</v>
      </c>
      <c r="B37" s="333"/>
      <c r="C37" s="334"/>
      <c r="D37" s="334"/>
      <c r="E37" s="334"/>
      <c r="F37" s="334"/>
      <c r="G37" s="334"/>
      <c r="H37" s="334"/>
      <c r="I37" s="334"/>
      <c r="J37" s="334"/>
      <c r="K37" s="333"/>
      <c r="L37" s="333"/>
      <c r="M37" s="333"/>
      <c r="N37" s="333"/>
      <c r="O37" s="333"/>
      <c r="P37" s="333"/>
      <c r="Q37" s="333"/>
      <c r="R37" s="333"/>
      <c r="S37" s="333"/>
      <c r="T37" s="333"/>
    </row>
    <row r="38" spans="1:20" ht="14.25" customHeight="1">
      <c r="A38" s="329">
        <f t="shared" si="0"/>
        <v>38</v>
      </c>
      <c r="B38" s="337" t="s">
        <v>271</v>
      </c>
      <c r="C38" s="338">
        <v>1</v>
      </c>
      <c r="D38" s="338">
        <v>0.4159498086308861</v>
      </c>
      <c r="E38" s="338">
        <v>0.13502863747029284</v>
      </c>
      <c r="F38" s="338">
        <v>0.21806920800751853</v>
      </c>
      <c r="G38" s="338">
        <v>9.0893676137527413E-2</v>
      </c>
      <c r="H38" s="338">
        <v>0.10133496551296822</v>
      </c>
      <c r="I38" s="338">
        <v>3.6017505641520994E-2</v>
      </c>
      <c r="J38" s="338">
        <v>2.7061985992859207E-3</v>
      </c>
      <c r="K38" s="333"/>
      <c r="L38" s="333"/>
      <c r="M38" s="333"/>
      <c r="N38" s="333"/>
      <c r="O38" s="333"/>
      <c r="P38" s="333"/>
      <c r="Q38" s="333"/>
      <c r="R38" s="333"/>
      <c r="S38" s="333"/>
      <c r="T38" s="333"/>
    </row>
    <row r="39" spans="1:20" ht="14.25" customHeight="1">
      <c r="A39" s="329">
        <f t="shared" si="0"/>
        <v>39</v>
      </c>
      <c r="B39" s="333" t="s">
        <v>266</v>
      </c>
      <c r="C39" s="334">
        <v>119858240.51862623</v>
      </c>
      <c r="D39" s="334">
        <v>49855012.206557296</v>
      </c>
      <c r="E39" s="334">
        <v>16184294.906816743</v>
      </c>
      <c r="F39" s="334">
        <v>26137391.583071489</v>
      </c>
      <c r="G39" s="334">
        <v>10894356.096113877</v>
      </c>
      <c r="H39" s="334">
        <v>12145830.66940004</v>
      </c>
      <c r="I39" s="334">
        <v>4316994.8540624008</v>
      </c>
      <c r="J39" s="334">
        <v>324360.20260438131</v>
      </c>
      <c r="K39" s="333"/>
      <c r="L39" s="333"/>
      <c r="M39" s="333"/>
      <c r="N39" s="333"/>
      <c r="O39" s="333"/>
      <c r="P39" s="333"/>
      <c r="Q39" s="333"/>
      <c r="R39" s="333"/>
      <c r="S39" s="333"/>
      <c r="T39" s="333"/>
    </row>
    <row r="40" spans="1:20" ht="14.25" customHeight="1">
      <c r="A40" s="329">
        <f t="shared" si="0"/>
        <v>40</v>
      </c>
      <c r="B40" s="333" t="s">
        <v>261</v>
      </c>
      <c r="C40" s="339">
        <v>6.0222712245791188</v>
      </c>
      <c r="D40" s="339">
        <v>3.802815455201578</v>
      </c>
      <c r="E40" s="339">
        <v>6.4335955526178354</v>
      </c>
      <c r="F40" s="339">
        <v>11.167003546190445</v>
      </c>
      <c r="G40" s="339">
        <v>12.803728687244327</v>
      </c>
      <c r="H40" s="339">
        <v>17.752390700400539</v>
      </c>
      <c r="I40" s="339">
        <v>11.825205951172368</v>
      </c>
      <c r="J40" s="339">
        <v>8.9681542414394304</v>
      </c>
      <c r="K40" s="333"/>
      <c r="L40" s="333"/>
      <c r="M40" s="333"/>
      <c r="N40" s="333"/>
      <c r="O40" s="333"/>
      <c r="P40" s="333"/>
      <c r="Q40" s="333"/>
      <c r="R40" s="333"/>
      <c r="S40" s="333"/>
      <c r="T40" s="333"/>
    </row>
    <row r="41" spans="1:20" ht="14.25" customHeight="1">
      <c r="A41" s="329">
        <f t="shared" si="0"/>
        <v>41</v>
      </c>
      <c r="B41" s="333" t="s">
        <v>267</v>
      </c>
      <c r="C41" s="340">
        <v>2.9903505372721809E-2</v>
      </c>
      <c r="D41" s="340">
        <v>3.1697550415402412E-2</v>
      </c>
      <c r="E41" s="340">
        <v>2.9794271829062895E-2</v>
      </c>
      <c r="F41" s="340">
        <v>2.917858342044689E-2</v>
      </c>
      <c r="G41" s="340">
        <v>2.8157891900707822E-2</v>
      </c>
      <c r="H41" s="340">
        <v>2.7112340839260972E-2</v>
      </c>
      <c r="I41" s="340">
        <v>2.9064142086852058E-2</v>
      </c>
      <c r="J41" s="340">
        <v>2.5066604095846341E-2</v>
      </c>
      <c r="K41" s="333"/>
      <c r="L41" s="333"/>
      <c r="M41" s="333"/>
      <c r="N41" s="333"/>
      <c r="O41" s="333"/>
      <c r="P41" s="333"/>
      <c r="Q41" s="333"/>
      <c r="R41" s="333"/>
      <c r="S41" s="333"/>
      <c r="T41" s="333"/>
    </row>
    <row r="42" spans="1:20" ht="14.25" customHeight="1">
      <c r="A42" s="329">
        <f t="shared" si="0"/>
        <v>42</v>
      </c>
      <c r="B42" s="333" t="s">
        <v>268</v>
      </c>
      <c r="C42" s="339">
        <v>902.70036155422235</v>
      </c>
      <c r="D42" s="339">
        <v>476.4655053743756</v>
      </c>
      <c r="E42" s="339">
        <v>861.39395324421741</v>
      </c>
      <c r="F42" s="339">
        <v>24800.310403563792</v>
      </c>
      <c r="G42" s="339">
        <v>178559.0420123793</v>
      </c>
      <c r="H42" s="339">
        <v>12145830.66940004</v>
      </c>
      <c r="I42" s="339">
        <v>822.75017846128549</v>
      </c>
      <c r="J42" s="339">
        <v>108.44923103417341</v>
      </c>
      <c r="K42" s="333"/>
      <c r="L42" s="333"/>
      <c r="M42" s="333"/>
      <c r="N42" s="333"/>
      <c r="O42" s="333"/>
      <c r="P42" s="333"/>
      <c r="Q42" s="333"/>
      <c r="R42" s="333"/>
      <c r="S42" s="333"/>
      <c r="T42" s="333"/>
    </row>
    <row r="43" spans="1:20" ht="14.25" customHeight="1">
      <c r="A43" s="329">
        <f t="shared" si="0"/>
        <v>43</v>
      </c>
      <c r="B43" s="333"/>
      <c r="C43" s="334"/>
      <c r="D43" s="334"/>
      <c r="E43" s="334"/>
      <c r="F43" s="334"/>
      <c r="G43" s="334"/>
      <c r="H43" s="334"/>
      <c r="I43" s="334"/>
      <c r="J43" s="334"/>
      <c r="K43" s="333"/>
      <c r="L43" s="333"/>
      <c r="M43" s="333"/>
      <c r="N43" s="333"/>
      <c r="O43" s="333"/>
      <c r="P43" s="333"/>
      <c r="Q43" s="333"/>
      <c r="R43" s="333"/>
      <c r="S43" s="333"/>
      <c r="T43" s="333"/>
    </row>
    <row r="44" spans="1:20" ht="14.25" customHeight="1">
      <c r="A44" s="329">
        <f t="shared" si="0"/>
        <v>44</v>
      </c>
      <c r="B44" s="337" t="s">
        <v>272</v>
      </c>
      <c r="C44" s="338">
        <v>1</v>
      </c>
      <c r="D44" s="338">
        <v>0.42992731533155276</v>
      </c>
      <c r="E44" s="338">
        <v>0.13424691451838891</v>
      </c>
      <c r="F44" s="338">
        <v>0.21456025856995514</v>
      </c>
      <c r="G44" s="338">
        <v>8.7508505850894938E-2</v>
      </c>
      <c r="H44" s="338">
        <v>9.6258847902758349E-2</v>
      </c>
      <c r="I44" s="338">
        <v>3.5139721210127477E-2</v>
      </c>
      <c r="J44" s="338">
        <v>2.3584366163224911E-3</v>
      </c>
      <c r="K44" s="333"/>
      <c r="L44" s="333"/>
      <c r="M44" s="333"/>
      <c r="N44" s="333"/>
      <c r="O44" s="333"/>
      <c r="P44" s="333"/>
      <c r="Q44" s="333"/>
      <c r="R44" s="333"/>
      <c r="S44" s="333"/>
      <c r="T44" s="333"/>
    </row>
    <row r="45" spans="1:20" ht="14.25" customHeight="1">
      <c r="A45" s="329">
        <f t="shared" si="0"/>
        <v>45</v>
      </c>
      <c r="B45" s="333" t="s">
        <v>266</v>
      </c>
      <c r="C45" s="334">
        <v>50748394.152569734</v>
      </c>
      <c r="D45" s="334">
        <v>21818120.855401777</v>
      </c>
      <c r="E45" s="334">
        <v>6812815.331745537</v>
      </c>
      <c r="F45" s="334">
        <v>10888588.571385361</v>
      </c>
      <c r="G45" s="334">
        <v>4440916.1466236711</v>
      </c>
      <c r="H45" s="334">
        <v>4884981.954041441</v>
      </c>
      <c r="I45" s="334">
        <v>1783284.4223829641</v>
      </c>
      <c r="J45" s="334">
        <v>119686.87098898666</v>
      </c>
      <c r="K45" s="333"/>
      <c r="L45" s="333"/>
      <c r="M45" s="333"/>
      <c r="N45" s="333"/>
      <c r="O45" s="333"/>
      <c r="P45" s="333"/>
      <c r="Q45" s="333"/>
      <c r="R45" s="333"/>
      <c r="S45" s="333"/>
      <c r="T45" s="333"/>
    </row>
    <row r="46" spans="1:20" ht="14.25" customHeight="1">
      <c r="A46" s="329">
        <f t="shared" si="0"/>
        <v>46</v>
      </c>
      <c r="B46" s="333" t="s">
        <v>261</v>
      </c>
      <c r="C46" s="339">
        <v>2.5498504940186058</v>
      </c>
      <c r="D46" s="339">
        <v>1.6642316092235334</v>
      </c>
      <c r="E46" s="339">
        <v>2.7082365139468223</v>
      </c>
      <c r="F46" s="339">
        <v>4.6520673956012377</v>
      </c>
      <c r="G46" s="339">
        <v>5.2192424189672524</v>
      </c>
      <c r="H46" s="339">
        <v>7.1399075594747599</v>
      </c>
      <c r="I46" s="339">
        <v>4.8848113739009769</v>
      </c>
      <c r="J46" s="339">
        <v>3.3091924073486689</v>
      </c>
      <c r="K46" s="333"/>
      <c r="L46" s="333"/>
      <c r="M46" s="333"/>
      <c r="N46" s="333"/>
      <c r="O46" s="333"/>
      <c r="P46" s="333"/>
      <c r="Q46" s="333"/>
      <c r="R46" s="333"/>
      <c r="S46" s="333"/>
      <c r="T46" s="333"/>
    </row>
    <row r="47" spans="1:20" ht="14.25" customHeight="1">
      <c r="A47" s="329">
        <f t="shared" si="0"/>
        <v>47</v>
      </c>
      <c r="B47" s="333" t="s">
        <v>267</v>
      </c>
      <c r="C47" s="340">
        <v>1.266124774259924E-2</v>
      </c>
      <c r="D47" s="340">
        <v>1.3871844678687668E-2</v>
      </c>
      <c r="E47" s="340">
        <v>1.254196571947898E-2</v>
      </c>
      <c r="F47" s="340">
        <v>1.2155520146351071E-2</v>
      </c>
      <c r="G47" s="340">
        <v>1.1478130115587343E-2</v>
      </c>
      <c r="H47" s="340">
        <v>1.0904424681737543E-2</v>
      </c>
      <c r="I47" s="340">
        <v>1.2005951729276532E-2</v>
      </c>
      <c r="J47" s="340">
        <v>9.2494189683646495E-3</v>
      </c>
      <c r="K47" s="333"/>
      <c r="L47" s="333"/>
      <c r="M47" s="333"/>
      <c r="N47" s="333"/>
      <c r="O47" s="333"/>
      <c r="P47" s="333"/>
      <c r="Q47" s="333"/>
      <c r="R47" s="333"/>
      <c r="S47" s="333"/>
      <c r="T47" s="333"/>
    </row>
    <row r="48" spans="1:20" ht="14.25" customHeight="1">
      <c r="A48" s="329">
        <f t="shared" si="0"/>
        <v>48</v>
      </c>
      <c r="B48" s="333" t="s">
        <v>268</v>
      </c>
      <c r="C48" s="339">
        <v>382.20645949413728</v>
      </c>
      <c r="D48" s="339">
        <v>208.51628591760547</v>
      </c>
      <c r="E48" s="339">
        <v>362.60572148023033</v>
      </c>
      <c r="F48" s="339">
        <v>10331.573277646892</v>
      </c>
      <c r="G48" s="339">
        <v>72786.838047389349</v>
      </c>
      <c r="H48" s="339">
        <v>4884981.954041441</v>
      </c>
      <c r="I48" s="339">
        <v>339.86549124146956</v>
      </c>
      <c r="J48" s="339">
        <v>40.017082920229356</v>
      </c>
      <c r="K48" s="333"/>
      <c r="L48" s="333"/>
      <c r="M48" s="333"/>
      <c r="N48" s="333"/>
      <c r="O48" s="333"/>
      <c r="P48" s="333"/>
      <c r="Q48" s="333"/>
      <c r="R48" s="333"/>
      <c r="S48" s="333"/>
      <c r="T48" s="333"/>
    </row>
    <row r="49" spans="1:20" ht="14.25" customHeight="1">
      <c r="A49" s="329">
        <f t="shared" si="0"/>
        <v>49</v>
      </c>
      <c r="B49" s="333"/>
      <c r="C49" s="334"/>
      <c r="D49" s="334"/>
      <c r="E49" s="334"/>
      <c r="F49" s="334"/>
      <c r="G49" s="334"/>
      <c r="H49" s="334"/>
      <c r="I49" s="334"/>
      <c r="J49" s="334"/>
      <c r="K49" s="333"/>
      <c r="L49" s="333"/>
      <c r="M49" s="333"/>
      <c r="N49" s="333"/>
      <c r="O49" s="333"/>
      <c r="P49" s="333"/>
      <c r="Q49" s="333"/>
      <c r="R49" s="333"/>
      <c r="S49" s="333"/>
      <c r="T49" s="333"/>
    </row>
    <row r="50" spans="1:20" ht="14.25" customHeight="1">
      <c r="A50" s="329">
        <f t="shared" si="0"/>
        <v>50</v>
      </c>
      <c r="B50" s="337" t="s">
        <v>273</v>
      </c>
      <c r="C50" s="338">
        <v>1</v>
      </c>
      <c r="D50" s="338">
        <v>0.44133637215274735</v>
      </c>
      <c r="E50" s="338">
        <v>0.13375499907698177</v>
      </c>
      <c r="F50" s="338">
        <v>0.21148574812589521</v>
      </c>
      <c r="G50" s="338">
        <v>8.4684530217961282E-2</v>
      </c>
      <c r="H50" s="338">
        <v>9.2118223368071961E-2</v>
      </c>
      <c r="I50" s="338">
        <v>3.4540824169504096E-2</v>
      </c>
      <c r="J50" s="338">
        <v>2.0793028888382993E-3</v>
      </c>
      <c r="K50" s="333"/>
      <c r="L50" s="333"/>
      <c r="M50" s="333"/>
      <c r="N50" s="333"/>
      <c r="O50" s="333"/>
      <c r="P50" s="333"/>
      <c r="Q50" s="333"/>
      <c r="R50" s="333"/>
      <c r="S50" s="333"/>
      <c r="T50" s="333"/>
    </row>
    <row r="51" spans="1:20" ht="14.25" customHeight="1">
      <c r="A51" s="329">
        <f t="shared" si="0"/>
        <v>51</v>
      </c>
      <c r="B51" s="333" t="s">
        <v>266</v>
      </c>
      <c r="C51" s="334">
        <v>21821809.122182671</v>
      </c>
      <c r="D51" s="334">
        <v>9630758.0717938282</v>
      </c>
      <c r="E51" s="334">
        <v>2918776.0589956152</v>
      </c>
      <c r="F51" s="334">
        <v>4615001.6276652869</v>
      </c>
      <c r="G51" s="334">
        <v>1847969.6540180617</v>
      </c>
      <c r="H51" s="334">
        <v>2010186.2870126537</v>
      </c>
      <c r="I51" s="334">
        <v>753743.27194979216</v>
      </c>
      <c r="J51" s="334">
        <v>45374.150747432381</v>
      </c>
      <c r="K51" s="333"/>
      <c r="L51" s="333"/>
      <c r="M51" s="333"/>
      <c r="N51" s="333"/>
      <c r="O51" s="333"/>
      <c r="P51" s="333"/>
      <c r="Q51" s="333"/>
      <c r="R51" s="333"/>
      <c r="S51" s="333"/>
      <c r="T51" s="333"/>
    </row>
    <row r="52" spans="1:20" ht="14.25" customHeight="1">
      <c r="A52" s="329">
        <f t="shared" si="0"/>
        <v>52</v>
      </c>
      <c r="B52" s="333" t="s">
        <v>261</v>
      </c>
      <c r="C52" s="339">
        <v>1.0964356941678646</v>
      </c>
      <c r="D52" s="339">
        <v>0.7346101027713291</v>
      </c>
      <c r="E52" s="339">
        <v>1.1602744994675245</v>
      </c>
      <c r="F52" s="339">
        <v>1.9717246603594254</v>
      </c>
      <c r="G52" s="339">
        <v>2.1718495213083866</v>
      </c>
      <c r="H52" s="339">
        <v>2.9380956575939865</v>
      </c>
      <c r="I52" s="339">
        <v>2.0646699211905006</v>
      </c>
      <c r="J52" s="339">
        <v>1.2545385630234567</v>
      </c>
      <c r="K52" s="333"/>
      <c r="L52" s="333"/>
      <c r="M52" s="333"/>
      <c r="N52" s="333"/>
      <c r="O52" s="333"/>
      <c r="P52" s="333"/>
      <c r="Q52" s="333"/>
      <c r="R52" s="333"/>
      <c r="S52" s="333"/>
      <c r="T52" s="333"/>
    </row>
    <row r="53" spans="1:20" ht="14.25" customHeight="1">
      <c r="A53" s="329">
        <f t="shared" si="0"/>
        <v>53</v>
      </c>
      <c r="B53" s="333" t="s">
        <v>267</v>
      </c>
      <c r="C53" s="340">
        <v>5.4443364386472185E-3</v>
      </c>
      <c r="D53" s="340">
        <v>6.1231845306634388E-3</v>
      </c>
      <c r="E53" s="340">
        <v>5.3732836561973417E-3</v>
      </c>
      <c r="F53" s="340">
        <v>5.1519758408312263E-3</v>
      </c>
      <c r="G53" s="340">
        <v>4.7763198939486089E-3</v>
      </c>
      <c r="H53" s="340">
        <v>4.4872069475827532E-3</v>
      </c>
      <c r="I53" s="340">
        <v>5.0745720793117432E-3</v>
      </c>
      <c r="J53" s="340">
        <v>3.5065210338346689E-3</v>
      </c>
      <c r="K53" s="333"/>
      <c r="L53" s="333"/>
      <c r="M53" s="333"/>
      <c r="N53" s="333"/>
      <c r="O53" s="333"/>
      <c r="P53" s="333"/>
      <c r="Q53" s="333"/>
      <c r="R53" s="333"/>
      <c r="S53" s="333"/>
      <c r="T53" s="333"/>
    </row>
    <row r="54" spans="1:20" ht="14.25" customHeight="1">
      <c r="A54" s="329">
        <f t="shared" si="0"/>
        <v>54</v>
      </c>
      <c r="B54" s="333" t="s">
        <v>268</v>
      </c>
      <c r="C54" s="339">
        <v>164.34877484540019</v>
      </c>
      <c r="D54" s="339">
        <v>92.041377761653635</v>
      </c>
      <c r="E54" s="339">
        <v>155.34912472670248</v>
      </c>
      <c r="F54" s="339">
        <v>4378.9171737083279</v>
      </c>
      <c r="G54" s="339">
        <v>30288.315176985747</v>
      </c>
      <c r="H54" s="339">
        <v>2010186.2870126537</v>
      </c>
      <c r="I54" s="339">
        <v>143.65141318783716</v>
      </c>
      <c r="J54" s="339">
        <v>15.170762990888694</v>
      </c>
      <c r="K54" s="333"/>
      <c r="L54" s="333"/>
      <c r="M54" s="333"/>
      <c r="N54" s="333"/>
      <c r="O54" s="333"/>
      <c r="P54" s="333"/>
      <c r="Q54" s="333"/>
      <c r="R54" s="333"/>
      <c r="S54" s="333"/>
      <c r="T54" s="333"/>
    </row>
    <row r="55" spans="1:20" ht="14.25" customHeight="1">
      <c r="A55" s="329">
        <f t="shared" si="0"/>
        <v>55</v>
      </c>
      <c r="B55" s="333"/>
      <c r="C55" s="334"/>
      <c r="D55" s="334"/>
      <c r="E55" s="334"/>
      <c r="F55" s="334"/>
      <c r="G55" s="334"/>
      <c r="H55" s="334"/>
      <c r="I55" s="334"/>
      <c r="J55" s="334"/>
      <c r="K55" s="333"/>
      <c r="L55" s="333"/>
      <c r="M55" s="333"/>
      <c r="N55" s="333"/>
      <c r="O55" s="333"/>
      <c r="P55" s="333"/>
      <c r="Q55" s="333"/>
      <c r="R55" s="333"/>
      <c r="S55" s="333"/>
      <c r="T55" s="333"/>
    </row>
    <row r="56" spans="1:20" ht="14.25" customHeight="1">
      <c r="A56" s="329">
        <f t="shared" si="0"/>
        <v>56</v>
      </c>
      <c r="B56" s="337" t="s">
        <v>274</v>
      </c>
      <c r="C56" s="338">
        <v>1</v>
      </c>
      <c r="D56" s="338">
        <v>0.42132048324422866</v>
      </c>
      <c r="E56" s="338">
        <v>0.13461800861246759</v>
      </c>
      <c r="F56" s="338">
        <v>0.21687962603016356</v>
      </c>
      <c r="G56" s="338">
        <v>8.963887337138994E-2</v>
      </c>
      <c r="H56" s="338">
        <v>9.9382476846431936E-2</v>
      </c>
      <c r="I56" s="338">
        <v>3.5591520718800722E-2</v>
      </c>
      <c r="J56" s="338">
        <v>2.569011176517711E-3</v>
      </c>
      <c r="K56" s="333"/>
      <c r="L56" s="333"/>
      <c r="M56" s="333"/>
      <c r="N56" s="333"/>
      <c r="O56" s="333"/>
      <c r="P56" s="333"/>
      <c r="Q56" s="333"/>
      <c r="R56" s="333"/>
      <c r="S56" s="333"/>
      <c r="T56" s="333"/>
    </row>
    <row r="57" spans="1:20" ht="14.25" customHeight="1">
      <c r="A57" s="329">
        <f t="shared" si="0"/>
        <v>57</v>
      </c>
      <c r="B57" s="333" t="s">
        <v>266</v>
      </c>
      <c r="C57" s="334">
        <v>28926585.030387063</v>
      </c>
      <c r="D57" s="334">
        <v>12187362.783607949</v>
      </c>
      <c r="E57" s="334">
        <v>3894039.2727499213</v>
      </c>
      <c r="F57" s="334">
        <v>6273586.9437200734</v>
      </c>
      <c r="G57" s="334">
        <v>2592946.4926056098</v>
      </c>
      <c r="H57" s="334">
        <v>2874795.6670287871</v>
      </c>
      <c r="I57" s="334">
        <v>1029541.1504331719</v>
      </c>
      <c r="J57" s="334">
        <v>74312.720241554271</v>
      </c>
      <c r="K57" s="333"/>
      <c r="L57" s="333"/>
      <c r="M57" s="333"/>
      <c r="N57" s="333"/>
      <c r="O57" s="333"/>
      <c r="P57" s="333"/>
      <c r="Q57" s="333"/>
      <c r="R57" s="333"/>
      <c r="S57" s="333"/>
      <c r="T57" s="333"/>
    </row>
    <row r="58" spans="1:20" ht="14.25" customHeight="1">
      <c r="A58" s="329">
        <f t="shared" si="0"/>
        <v>58</v>
      </c>
      <c r="B58" s="333" t="s">
        <v>261</v>
      </c>
      <c r="C58" s="339">
        <v>1.453414799850741</v>
      </c>
      <c r="D58" s="339">
        <v>0.92962150645220443</v>
      </c>
      <c r="E58" s="339">
        <v>1.5479620144792978</v>
      </c>
      <c r="F58" s="339">
        <v>2.6803427352418119</v>
      </c>
      <c r="G58" s="339">
        <v>3.0473928976588662</v>
      </c>
      <c r="H58" s="339">
        <v>4.2018119018807729</v>
      </c>
      <c r="I58" s="339">
        <v>2.8201414527104762</v>
      </c>
      <c r="J58" s="339">
        <v>2.054653844325212</v>
      </c>
      <c r="K58" s="333"/>
      <c r="L58" s="333"/>
      <c r="M58" s="333"/>
      <c r="N58" s="333"/>
      <c r="O58" s="333"/>
      <c r="P58" s="333"/>
      <c r="Q58" s="333"/>
      <c r="R58" s="333"/>
      <c r="S58" s="333"/>
      <c r="T58" s="333"/>
    </row>
    <row r="59" spans="1:20" ht="14.25" customHeight="1">
      <c r="A59" s="329">
        <f t="shared" si="0"/>
        <v>59</v>
      </c>
      <c r="B59" s="333" t="s">
        <v>267</v>
      </c>
      <c r="C59" s="340">
        <v>7.216911303952021E-3</v>
      </c>
      <c r="D59" s="340">
        <v>7.7486601480242284E-3</v>
      </c>
      <c r="E59" s="340">
        <v>7.1686820632816377E-3</v>
      </c>
      <c r="F59" s="340">
        <v>7.0035443055198434E-3</v>
      </c>
      <c r="G59" s="340">
        <v>6.7018102216387359E-3</v>
      </c>
      <c r="H59" s="340">
        <v>6.4172177341547884E-3</v>
      </c>
      <c r="I59" s="340">
        <v>6.9313796499647891E-3</v>
      </c>
      <c r="J59" s="340">
        <v>5.7428979345299806E-3</v>
      </c>
      <c r="K59" s="333"/>
      <c r="L59" s="333"/>
      <c r="M59" s="333"/>
      <c r="N59" s="333"/>
      <c r="O59" s="333"/>
      <c r="P59" s="333"/>
      <c r="Q59" s="333"/>
      <c r="R59" s="333"/>
      <c r="S59" s="333"/>
      <c r="T59" s="333"/>
    </row>
    <row r="60" spans="1:20" ht="14.25" customHeight="1">
      <c r="A60" s="329">
        <f t="shared" si="0"/>
        <v>60</v>
      </c>
      <c r="B60" s="333" t="s">
        <v>268</v>
      </c>
      <c r="C60" s="339">
        <v>217.85768464873712</v>
      </c>
      <c r="D60" s="339">
        <v>116.47490815595182</v>
      </c>
      <c r="E60" s="339">
        <v>207.25659675352782</v>
      </c>
      <c r="F60" s="339">
        <v>5952.6561039385624</v>
      </c>
      <c r="G60" s="339">
        <v>42498.522870403613</v>
      </c>
      <c r="H60" s="339">
        <v>2874795.6670287871</v>
      </c>
      <c r="I60" s="339">
        <v>196.21407805363239</v>
      </c>
      <c r="J60" s="339">
        <v>24.846319929340662</v>
      </c>
      <c r="K60" s="333"/>
      <c r="L60" s="333"/>
      <c r="M60" s="333"/>
      <c r="N60" s="333"/>
      <c r="O60" s="333"/>
      <c r="P60" s="333"/>
      <c r="Q60" s="333"/>
      <c r="R60" s="333"/>
      <c r="S60" s="333"/>
      <c r="T60" s="333"/>
    </row>
    <row r="61" spans="1:20" ht="14.25" customHeight="1">
      <c r="A61" s="329">
        <f t="shared" si="0"/>
        <v>61</v>
      </c>
      <c r="B61" s="333"/>
      <c r="C61" s="334"/>
      <c r="D61" s="334"/>
      <c r="E61" s="334"/>
      <c r="F61" s="334"/>
      <c r="G61" s="334"/>
      <c r="H61" s="334"/>
      <c r="I61" s="334"/>
      <c r="J61" s="334"/>
      <c r="K61" s="333"/>
      <c r="L61" s="333"/>
      <c r="M61" s="333"/>
      <c r="N61" s="333"/>
      <c r="O61" s="333"/>
      <c r="P61" s="333"/>
      <c r="Q61" s="333"/>
      <c r="R61" s="333"/>
      <c r="S61" s="333"/>
      <c r="T61" s="333"/>
    </row>
    <row r="62" spans="1:20" ht="14.25" customHeight="1">
      <c r="A62" s="329">
        <f t="shared" si="0"/>
        <v>62</v>
      </c>
      <c r="B62" s="337" t="s">
        <v>275</v>
      </c>
      <c r="C62" s="338">
        <v>1</v>
      </c>
      <c r="D62" s="338">
        <v>0.60148131208085853</v>
      </c>
      <c r="E62" s="338">
        <v>0.14225839970651222</v>
      </c>
      <c r="F62" s="338">
        <v>0.14305566878335246</v>
      </c>
      <c r="G62" s="338">
        <v>4.6459454367331073E-2</v>
      </c>
      <c r="H62" s="338">
        <v>9.1240119271861122E-3</v>
      </c>
      <c r="I62" s="338">
        <v>4.1940241776211279E-2</v>
      </c>
      <c r="J62" s="338">
        <v>1.5680911358548214E-2</v>
      </c>
      <c r="K62" s="333"/>
      <c r="L62" s="333"/>
      <c r="M62" s="333"/>
      <c r="N62" s="333"/>
      <c r="O62" s="333"/>
      <c r="P62" s="333"/>
      <c r="Q62" s="333"/>
      <c r="R62" s="333"/>
      <c r="S62" s="333"/>
      <c r="T62" s="333"/>
    </row>
    <row r="63" spans="1:20" ht="14.25" customHeight="1">
      <c r="A63" s="329">
        <f t="shared" si="0"/>
        <v>63</v>
      </c>
      <c r="B63" s="333" t="s">
        <v>266</v>
      </c>
      <c r="C63" s="334">
        <v>46896390.952708669</v>
      </c>
      <c r="D63" s="334">
        <v>28207302.762092113</v>
      </c>
      <c r="E63" s="334">
        <v>6671405.5289432928</v>
      </c>
      <c r="F63" s="334">
        <v>6708794.5712652989</v>
      </c>
      <c r="G63" s="334">
        <v>2178780.735459886</v>
      </c>
      <c r="H63" s="334">
        <v>427883.23039449682</v>
      </c>
      <c r="I63" s="334">
        <v>1966845.9749883288</v>
      </c>
      <c r="J63" s="334">
        <v>735378.149565247</v>
      </c>
      <c r="K63" s="333"/>
      <c r="L63" s="333"/>
      <c r="M63" s="333"/>
      <c r="N63" s="333"/>
      <c r="O63" s="333"/>
      <c r="P63" s="333"/>
      <c r="Q63" s="333"/>
      <c r="R63" s="333"/>
      <c r="S63" s="333"/>
      <c r="T63" s="333"/>
    </row>
    <row r="64" spans="1:20" ht="14.25" customHeight="1">
      <c r="A64" s="329">
        <f t="shared" si="0"/>
        <v>64</v>
      </c>
      <c r="B64" s="333" t="s">
        <v>261</v>
      </c>
      <c r="C64" s="339">
        <v>2.3563067883281739</v>
      </c>
      <c r="D64" s="339">
        <v>2.1515824015609306</v>
      </c>
      <c r="E64" s="339">
        <v>2.6520231612092937</v>
      </c>
      <c r="F64" s="339">
        <v>2.8662819137815072</v>
      </c>
      <c r="G64" s="339">
        <v>2.5606393952712811</v>
      </c>
      <c r="H64" s="339">
        <v>0.62539570053859628</v>
      </c>
      <c r="I64" s="339">
        <v>5.3876271607284174</v>
      </c>
      <c r="J64" s="339">
        <v>20.332286816114991</v>
      </c>
      <c r="K64" s="333"/>
      <c r="L64" s="333"/>
      <c r="M64" s="333"/>
      <c r="N64" s="333"/>
      <c r="O64" s="333"/>
      <c r="P64" s="333"/>
      <c r="Q64" s="333"/>
      <c r="R64" s="333"/>
      <c r="S64" s="333"/>
      <c r="T64" s="333"/>
    </row>
    <row r="65" spans="1:20" ht="14.25" customHeight="1">
      <c r="A65" s="329">
        <f t="shared" si="0"/>
        <v>65</v>
      </c>
      <c r="B65" s="333" t="s">
        <v>267</v>
      </c>
      <c r="C65" s="340">
        <v>1.1700209119936607E-2</v>
      </c>
      <c r="D65" s="340">
        <v>1.793405240138193E-2</v>
      </c>
      <c r="E65" s="340">
        <v>1.2281639141877526E-2</v>
      </c>
      <c r="F65" s="340">
        <v>7.4893901109508564E-3</v>
      </c>
      <c r="G65" s="340">
        <v>5.6313445129912952E-3</v>
      </c>
      <c r="H65" s="340">
        <v>9.5513565911031014E-4</v>
      </c>
      <c r="I65" s="340">
        <v>1.324177878651406E-2</v>
      </c>
      <c r="J65" s="340">
        <v>5.6830131402930417E-2</v>
      </c>
      <c r="K65" s="333"/>
      <c r="L65" s="333"/>
      <c r="M65" s="333"/>
      <c r="N65" s="333"/>
      <c r="O65" s="333"/>
      <c r="P65" s="333"/>
      <c r="Q65" s="333"/>
      <c r="R65" s="333"/>
      <c r="S65" s="333"/>
      <c r="T65" s="333"/>
    </row>
    <row r="66" spans="1:20" ht="14.25" customHeight="1">
      <c r="A66" s="329">
        <f t="shared" si="0"/>
        <v>66</v>
      </c>
      <c r="B66" s="333" t="s">
        <v>268</v>
      </c>
      <c r="C66" s="339">
        <v>353.19548230828218</v>
      </c>
      <c r="D66" s="339">
        <v>269.57784525465502</v>
      </c>
      <c r="E66" s="339">
        <v>355.07931703909497</v>
      </c>
      <c r="F66" s="339">
        <v>6365.6003037764185</v>
      </c>
      <c r="G66" s="339">
        <v>35710.325369070611</v>
      </c>
      <c r="H66" s="339">
        <v>427883.23039449682</v>
      </c>
      <c r="I66" s="339">
        <v>374.8493875096284</v>
      </c>
      <c r="J66" s="339">
        <v>245.87231787173374</v>
      </c>
      <c r="K66" s="333"/>
      <c r="L66" s="333"/>
      <c r="M66" s="333"/>
      <c r="N66" s="333"/>
      <c r="O66" s="333"/>
      <c r="P66" s="333"/>
      <c r="Q66" s="333"/>
      <c r="R66" s="333"/>
      <c r="S66" s="333"/>
      <c r="T66" s="333"/>
    </row>
    <row r="67" spans="1:20" ht="14.25" customHeight="1">
      <c r="A67" s="329">
        <f t="shared" si="0"/>
        <v>67</v>
      </c>
      <c r="B67" s="333"/>
      <c r="C67" s="339"/>
      <c r="D67" s="339"/>
      <c r="E67" s="339"/>
      <c r="F67" s="339"/>
      <c r="G67" s="339"/>
      <c r="H67" s="339"/>
      <c r="I67" s="339"/>
      <c r="J67" s="339"/>
      <c r="K67" s="333"/>
      <c r="L67" s="333"/>
      <c r="M67" s="333"/>
      <c r="N67" s="333"/>
      <c r="O67" s="333"/>
      <c r="P67" s="333"/>
      <c r="Q67" s="333"/>
      <c r="R67" s="333"/>
      <c r="S67" s="333"/>
      <c r="T67" s="333"/>
    </row>
    <row r="68" spans="1:20" ht="14.25" customHeight="1">
      <c r="A68" s="329">
        <f t="shared" si="0"/>
        <v>68</v>
      </c>
      <c r="B68" s="337" t="s">
        <v>276</v>
      </c>
      <c r="C68" s="338">
        <v>1</v>
      </c>
      <c r="D68" s="338">
        <v>0.52705239464469955</v>
      </c>
      <c r="E68" s="338">
        <v>0.12288220841605528</v>
      </c>
      <c r="F68" s="338">
        <v>0.18682996779369007</v>
      </c>
      <c r="G68" s="338">
        <v>6.2887211093663256E-2</v>
      </c>
      <c r="H68" s="338">
        <v>4.0517711803898911E-2</v>
      </c>
      <c r="I68" s="338">
        <v>5.3937576768918631E-2</v>
      </c>
      <c r="J68" s="338">
        <v>5.8929294790738482E-3</v>
      </c>
      <c r="K68" s="333"/>
      <c r="L68" s="333"/>
      <c r="M68" s="333"/>
      <c r="N68" s="333"/>
      <c r="O68" s="333"/>
      <c r="P68" s="333"/>
      <c r="Q68" s="333"/>
      <c r="R68" s="333"/>
      <c r="S68" s="333"/>
      <c r="T68" s="333"/>
    </row>
    <row r="69" spans="1:20" ht="14.25" customHeight="1">
      <c r="A69" s="329">
        <f t="shared" si="0"/>
        <v>69</v>
      </c>
      <c r="B69" s="333" t="s">
        <v>266</v>
      </c>
      <c r="C69" s="334">
        <v>6522340.4215382338</v>
      </c>
      <c r="D69" s="334">
        <v>3437615.1378596453</v>
      </c>
      <c r="E69" s="334">
        <v>801479.59503992309</v>
      </c>
      <c r="F69" s="334">
        <v>1218568.6508954712</v>
      </c>
      <c r="G69" s="334">
        <v>410171.79891400749</v>
      </c>
      <c r="H69" s="334">
        <v>264270.30948680668</v>
      </c>
      <c r="I69" s="334">
        <v>351799.23719973961</v>
      </c>
      <c r="J69" s="334">
        <v>38435.692142637607</v>
      </c>
      <c r="K69" s="333"/>
      <c r="L69" s="333"/>
      <c r="M69" s="333"/>
      <c r="N69" s="333"/>
      <c r="O69" s="333"/>
      <c r="P69" s="333"/>
      <c r="Q69" s="333"/>
      <c r="R69" s="333"/>
      <c r="S69" s="333"/>
      <c r="T69" s="333"/>
    </row>
    <row r="70" spans="1:20" ht="14.25" customHeight="1">
      <c r="A70" s="329">
        <f t="shared" si="0"/>
        <v>70</v>
      </c>
      <c r="B70" s="333" t="s">
        <v>261</v>
      </c>
      <c r="C70" s="339">
        <v>0.32771466415306555</v>
      </c>
      <c r="D70" s="339">
        <v>0.26221267224096995</v>
      </c>
      <c r="E70" s="339">
        <v>0.31860489368560291</v>
      </c>
      <c r="F70" s="339">
        <v>0.52062427126965605</v>
      </c>
      <c r="G70" s="339">
        <v>0.48205955286583951</v>
      </c>
      <c r="H70" s="339">
        <v>0.38625845462715469</v>
      </c>
      <c r="I70" s="339">
        <v>0.96365610198434748</v>
      </c>
      <c r="J70" s="339">
        <v>1.06269885375574</v>
      </c>
      <c r="K70" s="333"/>
      <c r="L70" s="333"/>
      <c r="M70" s="333"/>
      <c r="N70" s="333"/>
      <c r="O70" s="333"/>
      <c r="P70" s="333"/>
      <c r="Q70" s="333"/>
      <c r="R70" s="333"/>
      <c r="S70" s="333"/>
      <c r="T70" s="333"/>
    </row>
    <row r="71" spans="1:20" ht="14.25" customHeight="1">
      <c r="A71" s="329">
        <f t="shared" si="0"/>
        <v>71</v>
      </c>
      <c r="B71" s="333" t="s">
        <v>267</v>
      </c>
      <c r="C71" s="340">
        <v>1.6272626812662032E-3</v>
      </c>
      <c r="D71" s="340">
        <v>2.185617339528499E-3</v>
      </c>
      <c r="E71" s="340">
        <v>1.4754736649051541E-3</v>
      </c>
      <c r="F71" s="340">
        <v>1.3603540705539913E-3</v>
      </c>
      <c r="G71" s="340">
        <v>1.0601427998722507E-3</v>
      </c>
      <c r="H71" s="340">
        <v>5.8991327143680734E-4</v>
      </c>
      <c r="I71" s="340">
        <v>2.3684862645591671E-3</v>
      </c>
      <c r="J71" s="340">
        <v>2.9703159338090603E-3</v>
      </c>
      <c r="K71" s="333"/>
      <c r="L71" s="333"/>
      <c r="M71" s="333"/>
      <c r="N71" s="333"/>
      <c r="O71" s="333"/>
      <c r="P71" s="333"/>
      <c r="Q71" s="333"/>
      <c r="R71" s="333"/>
      <c r="S71" s="333"/>
      <c r="T71" s="333"/>
    </row>
    <row r="72" spans="1:20" ht="14.25" customHeight="1">
      <c r="A72" s="329">
        <f t="shared" si="0"/>
        <v>72</v>
      </c>
      <c r="B72" s="333" t="s">
        <v>268</v>
      </c>
      <c r="C72" s="339">
        <v>49.12235513575154</v>
      </c>
      <c r="D72" s="339">
        <v>32.853367423856945</v>
      </c>
      <c r="E72" s="339">
        <v>42.658001524998483</v>
      </c>
      <c r="F72" s="339">
        <v>1156.2317033132308</v>
      </c>
      <c r="G72" s="339">
        <v>6722.7363258949135</v>
      </c>
      <c r="H72" s="339">
        <v>264270.30948680668</v>
      </c>
      <c r="I72" s="339">
        <v>67.047308364580701</v>
      </c>
      <c r="J72" s="339">
        <v>12.850902249001635</v>
      </c>
      <c r="K72" s="333"/>
      <c r="L72" s="333"/>
      <c r="M72" s="333"/>
      <c r="N72" s="333"/>
      <c r="O72" s="333"/>
      <c r="P72" s="333"/>
      <c r="Q72" s="333"/>
      <c r="R72" s="333"/>
      <c r="S72" s="333"/>
      <c r="T72" s="333"/>
    </row>
    <row r="73" spans="1:20" ht="14.25" customHeight="1">
      <c r="A73" s="329">
        <f t="shared" si="0"/>
        <v>73</v>
      </c>
      <c r="B73" s="333"/>
      <c r="C73" s="334"/>
      <c r="D73" s="334"/>
      <c r="E73" s="334"/>
      <c r="F73" s="334"/>
      <c r="G73" s="334"/>
      <c r="H73" s="334"/>
      <c r="I73" s="334"/>
      <c r="J73" s="334"/>
      <c r="K73" s="333"/>
      <c r="L73" s="333"/>
      <c r="M73" s="333"/>
      <c r="N73" s="333"/>
      <c r="O73" s="333"/>
      <c r="P73" s="333"/>
      <c r="Q73" s="333"/>
      <c r="R73" s="333"/>
      <c r="S73" s="333"/>
      <c r="T73" s="333"/>
    </row>
    <row r="74" spans="1:20" ht="14.25" customHeight="1">
      <c r="A74" s="329">
        <f t="shared" si="0"/>
        <v>74</v>
      </c>
      <c r="B74" s="337" t="s">
        <v>277</v>
      </c>
      <c r="C74" s="338">
        <v>1</v>
      </c>
      <c r="D74" s="338">
        <v>0.59254759229077159</v>
      </c>
      <c r="E74" s="338">
        <v>0.13897337495756962</v>
      </c>
      <c r="F74" s="338">
        <v>0.14818272452424605</v>
      </c>
      <c r="G74" s="338">
        <v>4.9577132760384258E-2</v>
      </c>
      <c r="H74" s="338">
        <v>4.4946921406639933E-3</v>
      </c>
      <c r="I74" s="338">
        <v>4.2038909874726589E-2</v>
      </c>
      <c r="J74" s="338">
        <v>2.4185573451637736E-2</v>
      </c>
      <c r="K74" s="333"/>
      <c r="L74" s="333"/>
      <c r="M74" s="333"/>
      <c r="N74" s="333"/>
      <c r="O74" s="333"/>
      <c r="P74" s="333"/>
      <c r="Q74" s="333"/>
      <c r="R74" s="333"/>
      <c r="S74" s="333"/>
      <c r="T74" s="333"/>
    </row>
    <row r="75" spans="1:20" ht="14.25" customHeight="1">
      <c r="A75" s="329">
        <f t="shared" si="0"/>
        <v>75</v>
      </c>
      <c r="B75" s="333" t="s">
        <v>266</v>
      </c>
      <c r="C75" s="334">
        <v>25164135.832451183</v>
      </c>
      <c r="D75" s="334">
        <v>14910948.099596879</v>
      </c>
      <c r="E75" s="334">
        <v>3497144.8845264516</v>
      </c>
      <c r="F75" s="334">
        <v>3728890.2079508225</v>
      </c>
      <c r="G75" s="334">
        <v>1247565.702965775</v>
      </c>
      <c r="H75" s="334">
        <v>113105.04355271951</v>
      </c>
      <c r="I75" s="334">
        <v>1057872.8383357932</v>
      </c>
      <c r="J75" s="334">
        <v>608609.05552273721</v>
      </c>
      <c r="K75" s="333"/>
      <c r="L75" s="333"/>
      <c r="M75" s="333"/>
      <c r="N75" s="333"/>
      <c r="O75" s="333"/>
      <c r="P75" s="333"/>
      <c r="Q75" s="333"/>
      <c r="R75" s="333"/>
      <c r="S75" s="333"/>
      <c r="T75" s="333"/>
    </row>
    <row r="76" spans="1:20" ht="14.25" customHeight="1">
      <c r="A76" s="329">
        <f t="shared" si="0"/>
        <v>76</v>
      </c>
      <c r="B76" s="333" t="s">
        <v>261</v>
      </c>
      <c r="C76" s="339">
        <v>1.2643707304515339</v>
      </c>
      <c r="D76" s="339">
        <v>1.1373697723695981</v>
      </c>
      <c r="E76" s="339">
        <v>1.39018819821882</v>
      </c>
      <c r="F76" s="339">
        <v>1.5931402352525168</v>
      </c>
      <c r="G76" s="339">
        <v>1.4662172449074735</v>
      </c>
      <c r="H76" s="339">
        <v>0.16531474692729911</v>
      </c>
      <c r="I76" s="339">
        <v>2.8977482268018484</v>
      </c>
      <c r="J76" s="339">
        <v>16.827279792157078</v>
      </c>
      <c r="K76" s="333"/>
      <c r="L76" s="333"/>
      <c r="M76" s="333"/>
      <c r="N76" s="333"/>
      <c r="O76" s="333"/>
      <c r="P76" s="333"/>
      <c r="Q76" s="333"/>
      <c r="R76" s="333"/>
      <c r="S76" s="333"/>
      <c r="T76" s="333"/>
    </row>
    <row r="77" spans="1:20" ht="14.25" customHeight="1">
      <c r="A77" s="329">
        <f t="shared" si="0"/>
        <v>77</v>
      </c>
      <c r="B77" s="333" t="s">
        <v>267</v>
      </c>
      <c r="C77" s="340">
        <v>6.2782155637322729E-3</v>
      </c>
      <c r="D77" s="340">
        <v>9.4803011414418166E-3</v>
      </c>
      <c r="E77" s="340">
        <v>6.4380243881561692E-3</v>
      </c>
      <c r="F77" s="340">
        <v>4.1627617527393206E-3</v>
      </c>
      <c r="G77" s="340">
        <v>3.2244971518483453E-3</v>
      </c>
      <c r="H77" s="340">
        <v>2.5247696719225414E-4</v>
      </c>
      <c r="I77" s="340">
        <v>7.1221225696574686E-3</v>
      </c>
      <c r="J77" s="340">
        <v>4.7033397196827836E-2</v>
      </c>
      <c r="K77" s="333"/>
      <c r="L77" s="333"/>
      <c r="M77" s="333"/>
      <c r="N77" s="333"/>
      <c r="O77" s="333"/>
      <c r="P77" s="333"/>
      <c r="Q77" s="333"/>
      <c r="R77" s="333"/>
      <c r="S77" s="333"/>
      <c r="T77" s="333"/>
    </row>
    <row r="78" spans="1:20" ht="14.25" customHeight="1">
      <c r="A78" s="329">
        <f t="shared" si="0"/>
        <v>78</v>
      </c>
      <c r="B78" s="333" t="s">
        <v>268</v>
      </c>
      <c r="C78" s="339">
        <v>189.52117447964022</v>
      </c>
      <c r="D78" s="339">
        <v>142.50427604851873</v>
      </c>
      <c r="E78" s="339">
        <v>186.13226430279741</v>
      </c>
      <c r="F78" s="339">
        <v>3538.1355604698256</v>
      </c>
      <c r="G78" s="339">
        <v>20447.664350583462</v>
      </c>
      <c r="H78" s="339">
        <v>113105.04355271951</v>
      </c>
      <c r="I78" s="339">
        <v>201.6136446655907</v>
      </c>
      <c r="J78" s="339">
        <v>203.48730683331945</v>
      </c>
      <c r="K78" s="333"/>
      <c r="L78" s="333"/>
      <c r="M78" s="333"/>
      <c r="N78" s="333"/>
      <c r="O78" s="333"/>
      <c r="P78" s="333"/>
      <c r="Q78" s="333"/>
      <c r="R78" s="333"/>
      <c r="S78" s="333"/>
      <c r="T78" s="333"/>
    </row>
    <row r="79" spans="1:20" ht="14.25" customHeight="1">
      <c r="A79" s="329">
        <f t="shared" si="0"/>
        <v>79</v>
      </c>
      <c r="B79" s="333"/>
      <c r="C79" s="334"/>
      <c r="D79" s="334"/>
      <c r="E79" s="334"/>
      <c r="F79" s="334"/>
      <c r="G79" s="334"/>
      <c r="H79" s="334"/>
      <c r="I79" s="334"/>
      <c r="J79" s="334"/>
      <c r="K79" s="333"/>
      <c r="L79" s="333"/>
      <c r="M79" s="333"/>
      <c r="N79" s="333"/>
      <c r="O79" s="333"/>
      <c r="P79" s="333"/>
      <c r="Q79" s="333"/>
      <c r="R79" s="333"/>
      <c r="S79" s="333"/>
      <c r="T79" s="333"/>
    </row>
    <row r="80" spans="1:20" ht="14.25" customHeight="1">
      <c r="A80" s="329">
        <f t="shared" si="0"/>
        <v>80</v>
      </c>
      <c r="B80" s="337" t="s">
        <v>278</v>
      </c>
      <c r="C80" s="338">
        <v>1</v>
      </c>
      <c r="D80" s="338">
        <v>0.61597651051592506</v>
      </c>
      <c r="E80" s="338">
        <v>0.13808939655681354</v>
      </c>
      <c r="F80" s="338">
        <v>0.14531566469198834</v>
      </c>
      <c r="G80" s="338">
        <v>4.4852921689932226E-2</v>
      </c>
      <c r="H80" s="338">
        <v>2.2462491549095184E-3</v>
      </c>
      <c r="I80" s="338">
        <v>4.7605483892405515E-2</v>
      </c>
      <c r="J80" s="338">
        <v>5.9137734980258616E-3</v>
      </c>
      <c r="K80" s="333"/>
      <c r="L80" s="333"/>
      <c r="M80" s="333"/>
      <c r="N80" s="333"/>
      <c r="O80" s="333"/>
      <c r="P80" s="333"/>
      <c r="Q80" s="333"/>
      <c r="R80" s="333"/>
      <c r="S80" s="333"/>
      <c r="T80" s="333"/>
    </row>
    <row r="81" spans="1:20" ht="14.25" customHeight="1">
      <c r="A81" s="329">
        <f t="shared" si="0"/>
        <v>81</v>
      </c>
      <c r="B81" s="333" t="s">
        <v>266</v>
      </c>
      <c r="C81" s="334">
        <v>8370935.7092389967</v>
      </c>
      <c r="D81" s="334">
        <v>5156299.7679301873</v>
      </c>
      <c r="E81" s="334">
        <v>1155937.460704695</v>
      </c>
      <c r="F81" s="334">
        <v>1216428.0866819657</v>
      </c>
      <c r="G81" s="334">
        <v>375460.923837954</v>
      </c>
      <c r="H81" s="334">
        <v>18803.207262680007</v>
      </c>
      <c r="I81" s="334">
        <v>398502.44507053919</v>
      </c>
      <c r="J81" s="334">
        <v>49503.817750975897</v>
      </c>
      <c r="K81" s="333"/>
      <c r="L81" s="333"/>
      <c r="M81" s="333"/>
      <c r="N81" s="333"/>
      <c r="O81" s="333"/>
      <c r="P81" s="333"/>
      <c r="Q81" s="333"/>
      <c r="R81" s="333"/>
      <c r="S81" s="333"/>
      <c r="T81" s="333"/>
    </row>
    <row r="82" spans="1:20" ht="14.25" customHeight="1">
      <c r="A82" s="329">
        <f t="shared" si="0"/>
        <v>82</v>
      </c>
      <c r="B82" s="333" t="s">
        <v>261</v>
      </c>
      <c r="C82" s="339">
        <v>0.42059724076057725</v>
      </c>
      <c r="D82" s="339">
        <v>0.39330963089320392</v>
      </c>
      <c r="E82" s="339">
        <v>0.45950930510798604</v>
      </c>
      <c r="F82" s="339">
        <v>0.51970973134370002</v>
      </c>
      <c r="G82" s="339">
        <v>0.44126516143511035</v>
      </c>
      <c r="H82" s="339">
        <v>2.748283677201907E-2</v>
      </c>
      <c r="I82" s="339">
        <v>1.0915865420989366</v>
      </c>
      <c r="J82" s="339">
        <v>1.3687186947294818</v>
      </c>
      <c r="K82" s="333"/>
      <c r="L82" s="333"/>
      <c r="M82" s="333"/>
      <c r="N82" s="333"/>
      <c r="O82" s="333"/>
      <c r="P82" s="333"/>
      <c r="Q82" s="333"/>
      <c r="R82" s="333"/>
      <c r="S82" s="333"/>
      <c r="T82" s="333"/>
    </row>
    <row r="83" spans="1:20" ht="14.25" customHeight="1">
      <c r="A83" s="329">
        <f t="shared" si="0"/>
        <v>83</v>
      </c>
      <c r="B83" s="333" t="s">
        <v>267</v>
      </c>
      <c r="C83" s="340">
        <v>2.0884698446498292E-3</v>
      </c>
      <c r="D83" s="340">
        <v>3.2783478454228069E-3</v>
      </c>
      <c r="E83" s="340">
        <v>2.1280083636591612E-3</v>
      </c>
      <c r="F83" s="340">
        <v>1.3579644429864476E-3</v>
      </c>
      <c r="G83" s="340">
        <v>9.7042799162221289E-4</v>
      </c>
      <c r="H83" s="340">
        <v>4.1973165776254797E-5</v>
      </c>
      <c r="I83" s="340">
        <v>2.6829153327780856E-3</v>
      </c>
      <c r="J83" s="340">
        <v>3.8256623063901173E-3</v>
      </c>
      <c r="K83" s="333"/>
      <c r="L83" s="333"/>
      <c r="M83" s="333"/>
      <c r="N83" s="333"/>
      <c r="O83" s="333"/>
      <c r="P83" s="333"/>
      <c r="Q83" s="333"/>
      <c r="R83" s="333"/>
      <c r="S83" s="333"/>
      <c r="T83" s="333"/>
    </row>
    <row r="84" spans="1:20" ht="14.25" customHeight="1">
      <c r="A84" s="329">
        <f t="shared" si="0"/>
        <v>84</v>
      </c>
      <c r="B84" s="333" t="s">
        <v>268</v>
      </c>
      <c r="C84" s="339">
        <v>63.044865822996165</v>
      </c>
      <c r="D84" s="339">
        <v>49.278876206262289</v>
      </c>
      <c r="E84" s="339">
        <v>61.52368976915443</v>
      </c>
      <c r="F84" s="339">
        <v>1154.2006415385708</v>
      </c>
      <c r="G84" s="339">
        <v>6153.823345053177</v>
      </c>
      <c r="H84" s="339">
        <v>18803.207262680007</v>
      </c>
      <c r="I84" s="339">
        <v>75.948192870907121</v>
      </c>
      <c r="J84" s="339">
        <v>16.551509480024855</v>
      </c>
      <c r="K84" s="333"/>
      <c r="L84" s="333"/>
      <c r="M84" s="333"/>
      <c r="N84" s="333"/>
      <c r="O84" s="333"/>
      <c r="P84" s="333"/>
      <c r="Q84" s="333"/>
      <c r="R84" s="333"/>
      <c r="S84" s="333"/>
      <c r="T84" s="333"/>
    </row>
    <row r="85" spans="1:20" ht="14.25" customHeight="1">
      <c r="A85" s="329">
        <f t="shared" ref="A85:A148" si="1">+A84+1</f>
        <v>85</v>
      </c>
      <c r="B85" s="333"/>
      <c r="C85" s="334"/>
      <c r="D85" s="334"/>
      <c r="E85" s="334"/>
      <c r="F85" s="334"/>
      <c r="G85" s="334"/>
      <c r="H85" s="334"/>
      <c r="I85" s="334"/>
      <c r="J85" s="334"/>
      <c r="K85" s="333"/>
      <c r="L85" s="333"/>
      <c r="M85" s="333"/>
      <c r="N85" s="333"/>
      <c r="O85" s="333"/>
      <c r="P85" s="333"/>
      <c r="Q85" s="333"/>
      <c r="R85" s="333"/>
      <c r="S85" s="333"/>
      <c r="T85" s="333"/>
    </row>
    <row r="86" spans="1:20" ht="14.25" customHeight="1">
      <c r="A86" s="329">
        <f t="shared" si="1"/>
        <v>86</v>
      </c>
      <c r="B86" s="337" t="s">
        <v>279</v>
      </c>
      <c r="C86" s="338">
        <v>1</v>
      </c>
      <c r="D86" s="338">
        <v>0.66346575578463896</v>
      </c>
      <c r="E86" s="338">
        <v>0.16564079640115231</v>
      </c>
      <c r="F86" s="338">
        <v>8.3335254048946261E-2</v>
      </c>
      <c r="G86" s="338">
        <v>1.6587891129115729E-2</v>
      </c>
      <c r="H86" s="338">
        <v>9.1505783053913263E-3</v>
      </c>
      <c r="I86" s="338">
        <v>5.4096270693306941E-2</v>
      </c>
      <c r="J86" s="338">
        <v>7.7234536374480483E-3</v>
      </c>
      <c r="K86" s="333"/>
      <c r="L86" s="333"/>
      <c r="M86" s="333"/>
      <c r="N86" s="333"/>
      <c r="O86" s="333"/>
      <c r="P86" s="333"/>
      <c r="Q86" s="333"/>
      <c r="R86" s="333"/>
      <c r="S86" s="333"/>
      <c r="T86" s="333"/>
    </row>
    <row r="87" spans="1:20" ht="14.25" customHeight="1">
      <c r="A87" s="329">
        <f t="shared" si="1"/>
        <v>87</v>
      </c>
      <c r="B87" s="333" t="s">
        <v>266</v>
      </c>
      <c r="C87" s="334">
        <v>2284786.6787947947</v>
      </c>
      <c r="D87" s="334">
        <v>1515877.7206532636</v>
      </c>
      <c r="E87" s="334">
        <v>378453.88508231356</v>
      </c>
      <c r="F87" s="334">
        <v>190403.27832501239</v>
      </c>
      <c r="G87" s="334">
        <v>37899.792681101964</v>
      </c>
      <c r="H87" s="334">
        <v>20907.11941542675</v>
      </c>
      <c r="I87" s="334">
        <v>123598.43865254495</v>
      </c>
      <c r="J87" s="334">
        <v>17646.443985130503</v>
      </c>
      <c r="K87" s="333"/>
      <c r="L87" s="333"/>
      <c r="M87" s="333"/>
      <c r="N87" s="333"/>
      <c r="O87" s="333"/>
      <c r="P87" s="333"/>
      <c r="Q87" s="333"/>
      <c r="R87" s="333"/>
      <c r="S87" s="333"/>
      <c r="T87" s="333"/>
    </row>
    <row r="88" spans="1:20" ht="14.25" customHeight="1">
      <c r="A88" s="329">
        <f t="shared" si="1"/>
        <v>88</v>
      </c>
      <c r="B88" s="333" t="s">
        <v>261</v>
      </c>
      <c r="C88" s="339">
        <v>0.11479899096190482</v>
      </c>
      <c r="D88" s="339">
        <v>0.11562735558888838</v>
      </c>
      <c r="E88" s="339">
        <v>0.15044333076944738</v>
      </c>
      <c r="F88" s="339">
        <v>8.1348365520865773E-2</v>
      </c>
      <c r="G88" s="339">
        <v>4.4542206855596934E-2</v>
      </c>
      <c r="H88" s="339">
        <v>3.0557922499089056E-2</v>
      </c>
      <c r="I88" s="339">
        <v>0.3385635243308911</v>
      </c>
      <c r="J88" s="339">
        <v>0.48790212301289826</v>
      </c>
      <c r="K88" s="333"/>
      <c r="L88" s="333"/>
      <c r="M88" s="333"/>
      <c r="N88" s="333"/>
      <c r="O88" s="333"/>
      <c r="P88" s="333"/>
      <c r="Q88" s="333"/>
      <c r="R88" s="333"/>
      <c r="S88" s="333"/>
      <c r="T88" s="333"/>
    </row>
    <row r="89" spans="1:20" ht="14.25" customHeight="1">
      <c r="A89" s="329">
        <f t="shared" si="1"/>
        <v>89</v>
      </c>
      <c r="B89" s="333" t="s">
        <v>267</v>
      </c>
      <c r="C89" s="340">
        <v>5.7003281901377319E-4</v>
      </c>
      <c r="D89" s="340">
        <v>9.6378695636288049E-4</v>
      </c>
      <c r="E89" s="340">
        <v>6.9670986544851515E-4</v>
      </c>
      <c r="F89" s="340">
        <v>2.1255747431703258E-4</v>
      </c>
      <c r="G89" s="340">
        <v>9.7956983961115367E-5</v>
      </c>
      <c r="H89" s="340">
        <v>4.6669590823974539E-5</v>
      </c>
      <c r="I89" s="340">
        <v>8.3212575046972919E-4</v>
      </c>
      <c r="J89" s="340">
        <v>1.3637197828930583E-3</v>
      </c>
      <c r="K89" s="333"/>
      <c r="L89" s="333"/>
      <c r="M89" s="333"/>
      <c r="N89" s="333"/>
      <c r="O89" s="333"/>
      <c r="P89" s="333"/>
      <c r="Q89" s="333"/>
      <c r="R89" s="333"/>
      <c r="S89" s="333"/>
      <c r="T89" s="333"/>
    </row>
    <row r="90" spans="1:20" ht="14.25" customHeight="1">
      <c r="A90" s="329">
        <f t="shared" si="1"/>
        <v>90</v>
      </c>
      <c r="B90" s="333" t="s">
        <v>268</v>
      </c>
      <c r="C90" s="339">
        <v>17.207642562563887</v>
      </c>
      <c r="D90" s="339">
        <v>14.487278455862386</v>
      </c>
      <c r="E90" s="339">
        <v>20.142853925281486</v>
      </c>
      <c r="F90" s="339">
        <v>180.66303170721952</v>
      </c>
      <c r="G90" s="339">
        <v>621.17950009173387</v>
      </c>
      <c r="H90" s="339">
        <v>20907.11941542675</v>
      </c>
      <c r="I90" s="339">
        <v>23.555885725280437</v>
      </c>
      <c r="J90" s="339">
        <v>5.9000557568685146</v>
      </c>
      <c r="K90" s="333"/>
      <c r="L90" s="333"/>
      <c r="M90" s="333"/>
      <c r="N90" s="333"/>
      <c r="O90" s="333"/>
      <c r="P90" s="333"/>
      <c r="Q90" s="333"/>
      <c r="R90" s="333"/>
      <c r="S90" s="333"/>
      <c r="T90" s="333"/>
    </row>
    <row r="91" spans="1:20" ht="14.25" customHeight="1">
      <c r="A91" s="329">
        <f t="shared" si="1"/>
        <v>91</v>
      </c>
      <c r="B91" s="333"/>
      <c r="C91" s="334"/>
      <c r="D91" s="334"/>
      <c r="E91" s="334"/>
      <c r="F91" s="334"/>
      <c r="G91" s="334"/>
      <c r="H91" s="334"/>
      <c r="I91" s="334"/>
      <c r="J91" s="334"/>
      <c r="K91" s="333"/>
      <c r="L91" s="333"/>
      <c r="M91" s="333"/>
      <c r="N91" s="333"/>
      <c r="O91" s="333"/>
      <c r="P91" s="333"/>
      <c r="Q91" s="333"/>
      <c r="R91" s="333"/>
      <c r="S91" s="333"/>
      <c r="T91" s="333"/>
    </row>
    <row r="92" spans="1:20" ht="14.25" customHeight="1">
      <c r="A92" s="329">
        <f t="shared" si="1"/>
        <v>92</v>
      </c>
      <c r="B92" s="337" t="s">
        <v>280</v>
      </c>
      <c r="C92" s="338">
        <v>1</v>
      </c>
      <c r="D92" s="338">
        <v>0.69969861144764012</v>
      </c>
      <c r="E92" s="338">
        <v>0.18409185348251583</v>
      </c>
      <c r="F92" s="338">
        <v>7.7841321408465003E-2</v>
      </c>
      <c r="G92" s="338">
        <v>2.3644701346579745E-2</v>
      </c>
      <c r="H92" s="338">
        <v>2.3709035412337862E-3</v>
      </c>
      <c r="I92" s="338">
        <v>7.7012592655387891E-3</v>
      </c>
      <c r="J92" s="338">
        <v>4.6513495080266754E-3</v>
      </c>
      <c r="K92" s="333"/>
      <c r="L92" s="333"/>
      <c r="M92" s="333"/>
      <c r="N92" s="333"/>
      <c r="O92" s="333"/>
      <c r="P92" s="333"/>
      <c r="Q92" s="333"/>
      <c r="R92" s="333"/>
      <c r="S92" s="333"/>
      <c r="T92" s="333"/>
    </row>
    <row r="93" spans="1:20" ht="14.25" customHeight="1">
      <c r="A93" s="329">
        <f t="shared" si="1"/>
        <v>93</v>
      </c>
      <c r="B93" s="333" t="s">
        <v>266</v>
      </c>
      <c r="C93" s="334">
        <v>4554192.310685466</v>
      </c>
      <c r="D93" s="334">
        <v>3186562.0360521404</v>
      </c>
      <c r="E93" s="334">
        <v>838389.70358990901</v>
      </c>
      <c r="F93" s="334">
        <v>354504.34741202724</v>
      </c>
      <c r="G93" s="334">
        <v>107682.51706104775</v>
      </c>
      <c r="H93" s="334">
        <v>10797.550676863852</v>
      </c>
      <c r="I93" s="334">
        <v>35073.015729711951</v>
      </c>
      <c r="J93" s="334">
        <v>21183.140163765711</v>
      </c>
      <c r="K93" s="333"/>
      <c r="L93" s="333"/>
      <c r="M93" s="333"/>
      <c r="N93" s="333"/>
      <c r="O93" s="333"/>
      <c r="P93" s="333"/>
      <c r="Q93" s="333"/>
      <c r="R93" s="333"/>
      <c r="S93" s="333"/>
      <c r="T93" s="333"/>
    </row>
    <row r="94" spans="1:20" ht="14.25" customHeight="1">
      <c r="A94" s="329">
        <f t="shared" si="1"/>
        <v>94</v>
      </c>
      <c r="B94" s="333" t="s">
        <v>261</v>
      </c>
      <c r="C94" s="339">
        <v>0.22882516200109262</v>
      </c>
      <c r="D94" s="339">
        <v>0.24306297046827025</v>
      </c>
      <c r="E94" s="339">
        <v>0.33327743342743693</v>
      </c>
      <c r="F94" s="339">
        <v>0.15145931039476865</v>
      </c>
      <c r="G94" s="339">
        <v>0.12655522920726106</v>
      </c>
      <c r="H94" s="339">
        <v>1.5781739713034364E-2</v>
      </c>
      <c r="I94" s="339">
        <v>9.6072765512394742E-2</v>
      </c>
      <c r="J94" s="339">
        <v>0.58568735245979076</v>
      </c>
      <c r="K94" s="333"/>
      <c r="L94" s="333"/>
      <c r="M94" s="333"/>
      <c r="N94" s="333"/>
      <c r="O94" s="333"/>
      <c r="P94" s="333"/>
      <c r="Q94" s="333"/>
      <c r="R94" s="333"/>
      <c r="S94" s="333"/>
      <c r="T94" s="333"/>
    </row>
    <row r="95" spans="1:20" ht="14.25" customHeight="1">
      <c r="A95" s="329">
        <f t="shared" si="1"/>
        <v>95</v>
      </c>
      <c r="B95" s="333" t="s">
        <v>267</v>
      </c>
      <c r="C95" s="340">
        <v>1.1362282112745308E-3</v>
      </c>
      <c r="D95" s="340">
        <v>2.0259991186259299E-3</v>
      </c>
      <c r="E95" s="340">
        <v>1.5434228597085253E-3</v>
      </c>
      <c r="F95" s="340">
        <v>3.9575237035406477E-4</v>
      </c>
      <c r="G95" s="340">
        <v>2.7831958568737188E-4</v>
      </c>
      <c r="H95" s="340">
        <v>2.4102663881019376E-5</v>
      </c>
      <c r="I95" s="340">
        <v>2.3612886904961106E-4</v>
      </c>
      <c r="J95" s="340">
        <v>1.6370361830103392E-3</v>
      </c>
      <c r="K95" s="333"/>
      <c r="L95" s="333"/>
      <c r="M95" s="333"/>
      <c r="N95" s="333"/>
      <c r="O95" s="333"/>
      <c r="P95" s="333"/>
      <c r="Q95" s="333"/>
      <c r="R95" s="333"/>
      <c r="S95" s="333"/>
      <c r="T95" s="333"/>
    </row>
    <row r="96" spans="1:20" ht="14.25" customHeight="1">
      <c r="A96" s="329">
        <f t="shared" si="1"/>
        <v>96</v>
      </c>
      <c r="B96" s="333" t="s">
        <v>268</v>
      </c>
      <c r="C96" s="339">
        <v>34.299444307330376</v>
      </c>
      <c r="D96" s="339">
        <v>30.454047120154673</v>
      </c>
      <c r="E96" s="339">
        <v>44.622507516863102</v>
      </c>
      <c r="F96" s="339">
        <v>336.36936674757266</v>
      </c>
      <c r="G96" s="339">
        <v>1764.9218474473291</v>
      </c>
      <c r="H96" s="339">
        <v>10797.550676863852</v>
      </c>
      <c r="I96" s="339">
        <v>6.6843558832694567</v>
      </c>
      <c r="J96" s="339">
        <v>7.0825435525192715</v>
      </c>
      <c r="K96" s="333"/>
      <c r="L96" s="333"/>
      <c r="M96" s="333"/>
      <c r="N96" s="333"/>
      <c r="O96" s="333"/>
      <c r="P96" s="333"/>
      <c r="Q96" s="333"/>
      <c r="R96" s="333"/>
      <c r="S96" s="333"/>
      <c r="T96" s="333"/>
    </row>
    <row r="97" spans="1:20" ht="14.25" customHeight="1">
      <c r="A97" s="329">
        <f t="shared" si="1"/>
        <v>97</v>
      </c>
      <c r="B97" s="333"/>
      <c r="C97" s="339"/>
      <c r="D97" s="339"/>
      <c r="E97" s="339"/>
      <c r="F97" s="339"/>
      <c r="G97" s="339"/>
      <c r="H97" s="339"/>
      <c r="I97" s="339"/>
      <c r="J97" s="339"/>
      <c r="K97" s="333"/>
      <c r="L97" s="333"/>
      <c r="M97" s="333"/>
      <c r="N97" s="333"/>
      <c r="O97" s="333"/>
      <c r="P97" s="333"/>
      <c r="Q97" s="333"/>
      <c r="R97" s="333"/>
      <c r="S97" s="333"/>
      <c r="T97" s="333"/>
    </row>
    <row r="98" spans="1:20" ht="14.25" customHeight="1">
      <c r="A98" s="329">
        <f t="shared" si="1"/>
        <v>98</v>
      </c>
      <c r="B98" s="337" t="s">
        <v>281</v>
      </c>
      <c r="C98" s="338">
        <v>1</v>
      </c>
      <c r="D98" s="338">
        <v>0.84524624887225908</v>
      </c>
      <c r="E98" s="338">
        <v>0.11329602065358206</v>
      </c>
      <c r="F98" s="338">
        <v>1.191477557679633E-3</v>
      </c>
      <c r="G98" s="338">
        <v>4.2306765138709779E-3</v>
      </c>
      <c r="H98" s="338">
        <v>2.1544378843592594E-3</v>
      </c>
      <c r="I98" s="338">
        <v>1.9721076852855186E-2</v>
      </c>
      <c r="J98" s="338">
        <v>1.4160061665393887E-2</v>
      </c>
      <c r="K98" s="333"/>
      <c r="L98" s="333"/>
      <c r="M98" s="333"/>
      <c r="N98" s="333"/>
      <c r="O98" s="333"/>
      <c r="P98" s="333"/>
      <c r="Q98" s="333"/>
      <c r="R98" s="333"/>
      <c r="S98" s="333"/>
      <c r="T98" s="333"/>
    </row>
    <row r="99" spans="1:20" ht="14.25" customHeight="1">
      <c r="A99" s="329">
        <f t="shared" si="1"/>
        <v>99</v>
      </c>
      <c r="B99" s="333" t="s">
        <v>266</v>
      </c>
      <c r="C99" s="334">
        <v>6875774.6476651039</v>
      </c>
      <c r="D99" s="334">
        <v>5811722.7290299078</v>
      </c>
      <c r="E99" s="334">
        <v>778997.90649124153</v>
      </c>
      <c r="F99" s="334">
        <v>8192.3311843555566</v>
      </c>
      <c r="G99" s="334">
        <v>29089.178316546251</v>
      </c>
      <c r="H99" s="334">
        <v>14813.429385246638</v>
      </c>
      <c r="I99" s="334">
        <v>135597.68024951679</v>
      </c>
      <c r="J99" s="334">
        <v>97361.3930082898</v>
      </c>
      <c r="K99" s="333"/>
      <c r="L99" s="333"/>
      <c r="M99" s="333"/>
      <c r="N99" s="333"/>
      <c r="O99" s="333"/>
      <c r="P99" s="333"/>
      <c r="Q99" s="333"/>
      <c r="R99" s="333"/>
      <c r="S99" s="333"/>
      <c r="T99" s="333"/>
    </row>
    <row r="100" spans="1:20" ht="14.25" customHeight="1">
      <c r="A100" s="329">
        <f t="shared" si="1"/>
        <v>100</v>
      </c>
      <c r="B100" s="333" t="s">
        <v>261</v>
      </c>
      <c r="C100" s="339">
        <v>0.34547294894496078</v>
      </c>
      <c r="D100" s="339">
        <v>0.44330365267455202</v>
      </c>
      <c r="E100" s="339">
        <v>0.30966795251548024</v>
      </c>
      <c r="F100" s="339">
        <v>3.5001117497323931E-3</v>
      </c>
      <c r="G100" s="339">
        <v>3.4187421781888092E-2</v>
      </c>
      <c r="H100" s="339">
        <v>2.1651362777699783E-2</v>
      </c>
      <c r="I100" s="339">
        <v>0.37143210720829273</v>
      </c>
      <c r="J100" s="339">
        <v>2.691920841857161</v>
      </c>
      <c r="K100" s="333"/>
      <c r="L100" s="333"/>
      <c r="M100" s="333"/>
      <c r="N100" s="333"/>
      <c r="O100" s="333"/>
      <c r="P100" s="333"/>
      <c r="Q100" s="333"/>
      <c r="R100" s="333"/>
      <c r="S100" s="333"/>
      <c r="T100" s="333"/>
    </row>
    <row r="101" spans="1:20" ht="14.25" customHeight="1">
      <c r="A101" s="329">
        <f t="shared" si="1"/>
        <v>101</v>
      </c>
      <c r="B101" s="333" t="s">
        <v>267</v>
      </c>
      <c r="C101" s="340">
        <v>1.7154412014426794E-3</v>
      </c>
      <c r="D101" s="340">
        <v>3.6950622625569422E-3</v>
      </c>
      <c r="E101" s="340">
        <v>1.4340862863599434E-3</v>
      </c>
      <c r="F101" s="340">
        <v>9.1455422439883985E-6</v>
      </c>
      <c r="G101" s="340">
        <v>7.5184795805407958E-5</v>
      </c>
      <c r="H101" s="340">
        <v>3.3067046414781761E-5</v>
      </c>
      <c r="I101" s="340">
        <v>9.1291057289792242E-4</v>
      </c>
      <c r="J101" s="340">
        <v>7.5241027510874322E-3</v>
      </c>
      <c r="K101" s="333"/>
      <c r="L101" s="333"/>
      <c r="M101" s="333"/>
      <c r="N101" s="333"/>
      <c r="O101" s="333"/>
      <c r="P101" s="333"/>
      <c r="Q101" s="333"/>
      <c r="R101" s="333"/>
      <c r="S101" s="333"/>
      <c r="T101" s="333"/>
    </row>
    <row r="102" spans="1:20" ht="14.25" customHeight="1">
      <c r="A102" s="329">
        <f t="shared" si="1"/>
        <v>102</v>
      </c>
      <c r="B102" s="333" t="s">
        <v>268</v>
      </c>
      <c r="C102" s="339">
        <v>51.784209692683589</v>
      </c>
      <c r="D102" s="339">
        <v>55.542768612917321</v>
      </c>
      <c r="E102" s="339">
        <v>41.461434687452943</v>
      </c>
      <c r="F102" s="339">
        <v>7.7732453008969218</v>
      </c>
      <c r="G102" s="339">
        <v>476.77308941485529</v>
      </c>
      <c r="H102" s="339">
        <v>14813.429385246638</v>
      </c>
      <c r="I102" s="339">
        <v>25.842749272504381</v>
      </c>
      <c r="J102" s="339">
        <v>32.552600841242516</v>
      </c>
      <c r="K102" s="333"/>
      <c r="L102" s="333"/>
      <c r="M102" s="333"/>
      <c r="N102" s="333"/>
      <c r="O102" s="333"/>
      <c r="P102" s="333"/>
      <c r="Q102" s="333"/>
      <c r="R102" s="333"/>
      <c r="S102" s="333"/>
      <c r="T102" s="333"/>
    </row>
    <row r="103" spans="1:20" ht="14.25" customHeight="1">
      <c r="A103" s="329">
        <f t="shared" si="1"/>
        <v>103</v>
      </c>
      <c r="B103" s="333"/>
      <c r="C103" s="339"/>
      <c r="D103" s="339"/>
      <c r="E103" s="339"/>
      <c r="F103" s="339"/>
      <c r="G103" s="339"/>
      <c r="H103" s="339"/>
      <c r="I103" s="339"/>
      <c r="J103" s="339"/>
      <c r="K103" s="333"/>
      <c r="L103" s="333"/>
      <c r="M103" s="333"/>
      <c r="N103" s="333"/>
      <c r="O103" s="333"/>
      <c r="P103" s="333"/>
      <c r="Q103" s="333"/>
      <c r="R103" s="333"/>
      <c r="S103" s="333"/>
      <c r="T103" s="333"/>
    </row>
    <row r="104" spans="1:20" ht="14.25" customHeight="1">
      <c r="A104" s="329">
        <f t="shared" si="1"/>
        <v>104</v>
      </c>
      <c r="B104" s="337" t="s">
        <v>282</v>
      </c>
      <c r="C104" s="338">
        <v>1</v>
      </c>
      <c r="D104" s="338">
        <v>0.42913549948882262</v>
      </c>
      <c r="E104" s="338">
        <v>0.14236695863679136</v>
      </c>
      <c r="F104" s="338">
        <v>0.21369995431918054</v>
      </c>
      <c r="G104" s="338">
        <v>8.5350566948790049E-2</v>
      </c>
      <c r="H104" s="338">
        <v>8.8437829935496801E-2</v>
      </c>
      <c r="I104" s="338">
        <v>3.7543213140912364E-2</v>
      </c>
      <c r="J104" s="338">
        <v>3.4659286427908449E-3</v>
      </c>
      <c r="K104" s="333"/>
      <c r="L104" s="333"/>
      <c r="M104" s="333"/>
      <c r="N104" s="333"/>
      <c r="O104" s="333"/>
      <c r="P104" s="333"/>
      <c r="Q104" s="333"/>
      <c r="R104" s="333"/>
      <c r="S104" s="333"/>
      <c r="T104" s="333"/>
    </row>
    <row r="105" spans="1:20" ht="14.25" customHeight="1">
      <c r="A105" s="329">
        <f t="shared" si="1"/>
        <v>105</v>
      </c>
      <c r="B105" s="333" t="s">
        <v>266</v>
      </c>
      <c r="C105" s="334">
        <v>5863837.0893970281</v>
      </c>
      <c r="D105" s="334">
        <v>2516380.6582794776</v>
      </c>
      <c r="E105" s="334">
        <v>834816.65235906979</v>
      </c>
      <c r="F105" s="334">
        <v>1253101.7181392615</v>
      </c>
      <c r="G105" s="334">
        <v>500481.82007537922</v>
      </c>
      <c r="H105" s="334">
        <v>518585.0272815529</v>
      </c>
      <c r="I105" s="334">
        <v>220147.28567081981</v>
      </c>
      <c r="J105" s="334">
        <v>20323.64092480046</v>
      </c>
      <c r="K105" s="333"/>
      <c r="L105" s="333"/>
      <c r="M105" s="333"/>
      <c r="N105" s="333"/>
      <c r="O105" s="333"/>
      <c r="P105" s="333"/>
      <c r="Q105" s="333"/>
      <c r="R105" s="333"/>
      <c r="S105" s="333"/>
      <c r="T105" s="333"/>
    </row>
    <row r="106" spans="1:20" ht="14.25" customHeight="1">
      <c r="A106" s="329">
        <f t="shared" si="1"/>
        <v>106</v>
      </c>
      <c r="B106" s="333" t="s">
        <v>261</v>
      </c>
      <c r="C106" s="339">
        <v>0.2946281975798542</v>
      </c>
      <c r="D106" s="339">
        <v>0.19194321362971986</v>
      </c>
      <c r="E106" s="339">
        <v>0.33185707086976257</v>
      </c>
      <c r="F106" s="339">
        <v>0.53537826396041865</v>
      </c>
      <c r="G106" s="339">
        <v>0.5881975383041862</v>
      </c>
      <c r="H106" s="339">
        <v>0.75796577988475677</v>
      </c>
      <c r="I106" s="339">
        <v>0.60303222048070382</v>
      </c>
      <c r="J106" s="339">
        <v>0.56192327263880948</v>
      </c>
      <c r="K106" s="333"/>
      <c r="L106" s="333"/>
      <c r="M106" s="333"/>
      <c r="N106" s="333"/>
      <c r="O106" s="333"/>
      <c r="P106" s="333"/>
      <c r="Q106" s="333"/>
      <c r="R106" s="333"/>
      <c r="S106" s="333"/>
      <c r="T106" s="333"/>
    </row>
    <row r="107" spans="1:20" ht="14.25" customHeight="1">
      <c r="A107" s="329">
        <f t="shared" si="1"/>
        <v>107</v>
      </c>
      <c r="B107" s="333" t="s">
        <v>267</v>
      </c>
      <c r="C107" s="340">
        <v>1.4629722841651407E-3</v>
      </c>
      <c r="D107" s="340">
        <v>1.5999013790165357E-3</v>
      </c>
      <c r="E107" s="340">
        <v>1.5368450964977256E-3</v>
      </c>
      <c r="F107" s="340">
        <v>1.3989052006518183E-3</v>
      </c>
      <c r="G107" s="340">
        <v>1.2935608918620684E-3</v>
      </c>
      <c r="H107" s="340">
        <v>1.1576033287881682E-3</v>
      </c>
      <c r="I107" s="340">
        <v>1.4821402867206269E-3</v>
      </c>
      <c r="J107" s="340">
        <v>1.5706139555889899E-3</v>
      </c>
      <c r="K107" s="333"/>
      <c r="L107" s="333"/>
      <c r="M107" s="333"/>
      <c r="N107" s="333"/>
      <c r="O107" s="333"/>
      <c r="P107" s="333"/>
      <c r="Q107" s="333"/>
      <c r="R107" s="333"/>
      <c r="S107" s="333"/>
      <c r="T107" s="333"/>
    </row>
    <row r="108" spans="1:20" ht="14.25" customHeight="1">
      <c r="A108" s="329">
        <f t="shared" si="1"/>
        <v>108</v>
      </c>
      <c r="B108" s="333" t="s">
        <v>268</v>
      </c>
      <c r="C108" s="339">
        <v>44.162903091099253</v>
      </c>
      <c r="D108" s="339">
        <v>24.04910818382546</v>
      </c>
      <c r="E108" s="339">
        <v>44.432335208301154</v>
      </c>
      <c r="F108" s="339">
        <v>1188.9982012291066</v>
      </c>
      <c r="G108" s="339">
        <v>8202.9220955196488</v>
      </c>
      <c r="H108" s="339">
        <v>518585.0272815529</v>
      </c>
      <c r="I108" s="339">
        <v>41.956551883074461</v>
      </c>
      <c r="J108" s="339">
        <v>6.795171579040983</v>
      </c>
      <c r="K108" s="333"/>
      <c r="L108" s="333"/>
      <c r="M108" s="333"/>
      <c r="N108" s="333"/>
      <c r="O108" s="333"/>
      <c r="P108" s="333"/>
      <c r="Q108" s="333"/>
      <c r="R108" s="333"/>
      <c r="S108" s="333"/>
      <c r="T108" s="333"/>
    </row>
    <row r="109" spans="1:20" ht="14.25" customHeight="1">
      <c r="A109" s="329">
        <f t="shared" si="1"/>
        <v>109</v>
      </c>
      <c r="B109" s="333"/>
      <c r="C109" s="339"/>
      <c r="D109" s="339"/>
      <c r="E109" s="339"/>
      <c r="F109" s="339"/>
      <c r="G109" s="339"/>
      <c r="H109" s="339"/>
      <c r="I109" s="339"/>
      <c r="J109" s="339"/>
      <c r="K109" s="333"/>
      <c r="L109" s="333"/>
      <c r="M109" s="333"/>
      <c r="N109" s="333"/>
      <c r="O109" s="333"/>
      <c r="P109" s="333"/>
      <c r="Q109" s="333"/>
      <c r="R109" s="333"/>
      <c r="S109" s="333"/>
      <c r="T109" s="333"/>
    </row>
    <row r="110" spans="1:20" ht="14.25" customHeight="1">
      <c r="A110" s="329">
        <f t="shared" si="1"/>
        <v>110</v>
      </c>
      <c r="B110" s="337" t="s">
        <v>283</v>
      </c>
      <c r="C110" s="314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</row>
    <row r="111" spans="1:20" ht="14.25" customHeight="1">
      <c r="A111" s="329">
        <f t="shared" si="1"/>
        <v>111</v>
      </c>
      <c r="B111" s="333" t="s">
        <v>284</v>
      </c>
      <c r="C111" s="334">
        <v>90419374.426332042</v>
      </c>
      <c r="D111" s="334">
        <v>40562136.214985795</v>
      </c>
      <c r="E111" s="334">
        <v>12081916.580999421</v>
      </c>
      <c r="F111" s="334">
        <v>18922119.110526405</v>
      </c>
      <c r="G111" s="334">
        <v>7487815.6226991927</v>
      </c>
      <c r="H111" s="334">
        <v>8091213.5780012272</v>
      </c>
      <c r="I111" s="334">
        <v>3101709.3537886436</v>
      </c>
      <c r="J111" s="334">
        <v>172463.96533136829</v>
      </c>
      <c r="K111" s="333"/>
      <c r="L111" s="314"/>
      <c r="M111" s="314"/>
      <c r="N111" s="314"/>
      <c r="O111" s="314"/>
      <c r="P111" s="314"/>
      <c r="Q111" s="314"/>
      <c r="R111" s="314"/>
      <c r="S111" s="314"/>
      <c r="T111" s="314"/>
    </row>
    <row r="112" spans="1:20" ht="14.25" customHeight="1">
      <c r="A112" s="329">
        <f t="shared" si="1"/>
        <v>112</v>
      </c>
      <c r="B112" s="333" t="s">
        <v>285</v>
      </c>
      <c r="C112" s="334">
        <v>21821809.122182671</v>
      </c>
      <c r="D112" s="334">
        <v>9630758.0717938282</v>
      </c>
      <c r="E112" s="334">
        <v>2918776.0589956152</v>
      </c>
      <c r="F112" s="334">
        <v>4615001.6276652869</v>
      </c>
      <c r="G112" s="334">
        <v>1847969.6540180617</v>
      </c>
      <c r="H112" s="334">
        <v>2010186.2870126537</v>
      </c>
      <c r="I112" s="334">
        <v>753743.27194979216</v>
      </c>
      <c r="J112" s="334">
        <v>45374.150747432381</v>
      </c>
      <c r="K112" s="333"/>
      <c r="L112" s="314"/>
      <c r="M112" s="314"/>
      <c r="N112" s="314"/>
      <c r="O112" s="314"/>
      <c r="P112" s="314"/>
      <c r="Q112" s="314"/>
      <c r="R112" s="314"/>
      <c r="S112" s="314"/>
      <c r="T112" s="314"/>
    </row>
    <row r="113" spans="1:20" ht="14.25" customHeight="1">
      <c r="A113" s="329">
        <f t="shared" si="1"/>
        <v>113</v>
      </c>
      <c r="B113" s="333" t="s">
        <v>286</v>
      </c>
      <c r="C113" s="334">
        <v>6522340.4215382338</v>
      </c>
      <c r="D113" s="334">
        <v>3437615.1378596453</v>
      </c>
      <c r="E113" s="334">
        <v>801479.59503992309</v>
      </c>
      <c r="F113" s="334">
        <v>1218568.6508954712</v>
      </c>
      <c r="G113" s="334">
        <v>410171.79891400749</v>
      </c>
      <c r="H113" s="334">
        <v>264270.30948680668</v>
      </c>
      <c r="I113" s="334">
        <v>351799.23719973961</v>
      </c>
      <c r="J113" s="334">
        <v>38435.692142637607</v>
      </c>
      <c r="K113" s="333"/>
      <c r="L113" s="314"/>
      <c r="M113" s="314"/>
      <c r="N113" s="314"/>
      <c r="O113" s="314"/>
      <c r="P113" s="314"/>
      <c r="Q113" s="314"/>
      <c r="R113" s="314"/>
      <c r="S113" s="314"/>
      <c r="T113" s="314"/>
    </row>
    <row r="114" spans="1:20" ht="14.25" customHeight="1">
      <c r="A114" s="329">
        <f t="shared" si="1"/>
        <v>114</v>
      </c>
      <c r="B114" s="314" t="s">
        <v>287</v>
      </c>
      <c r="C114" s="334">
        <v>118763523.97005294</v>
      </c>
      <c r="D114" s="334">
        <v>53630509.42463927</v>
      </c>
      <c r="E114" s="334">
        <v>15802172.235034959</v>
      </c>
      <c r="F114" s="334">
        <v>24755689.389087167</v>
      </c>
      <c r="G114" s="334">
        <v>9745957.0756312627</v>
      </c>
      <c r="H114" s="334">
        <v>10365670.174500687</v>
      </c>
      <c r="I114" s="334">
        <v>4207251.8629381759</v>
      </c>
      <c r="J114" s="334">
        <v>256273.80822143826</v>
      </c>
      <c r="K114" s="333"/>
      <c r="L114" s="314"/>
      <c r="M114" s="314"/>
      <c r="N114" s="314"/>
      <c r="O114" s="314"/>
      <c r="P114" s="314"/>
      <c r="Q114" s="314"/>
      <c r="R114" s="314"/>
      <c r="S114" s="314"/>
      <c r="T114" s="314"/>
    </row>
    <row r="115" spans="1:20" ht="14.25" customHeight="1">
      <c r="A115" s="329">
        <f t="shared" si="1"/>
        <v>115</v>
      </c>
      <c r="B115" s="314"/>
      <c r="C115" s="314"/>
      <c r="D115" s="314"/>
      <c r="E115" s="314"/>
      <c r="F115" s="314"/>
      <c r="G115" s="314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14"/>
      <c r="S115" s="314"/>
      <c r="T115" s="314"/>
    </row>
    <row r="116" spans="1:20" ht="14.25" customHeight="1">
      <c r="A116" s="329">
        <f t="shared" si="1"/>
        <v>116</v>
      </c>
      <c r="B116" s="333" t="s">
        <v>288</v>
      </c>
      <c r="C116" s="334">
        <v>119858240.51862623</v>
      </c>
      <c r="D116" s="334">
        <v>49855012.206557296</v>
      </c>
      <c r="E116" s="334">
        <v>16184294.906816743</v>
      </c>
      <c r="F116" s="334">
        <v>26137391.583071489</v>
      </c>
      <c r="G116" s="334">
        <v>10894356.096113877</v>
      </c>
      <c r="H116" s="334">
        <v>12145830.66940004</v>
      </c>
      <c r="I116" s="334">
        <v>4316994.8540624008</v>
      </c>
      <c r="J116" s="334">
        <v>324360.20260438131</v>
      </c>
      <c r="K116" s="333"/>
      <c r="L116" s="314"/>
      <c r="M116" s="314"/>
      <c r="N116" s="314"/>
      <c r="O116" s="314"/>
      <c r="P116" s="314"/>
      <c r="Q116" s="314"/>
      <c r="R116" s="314"/>
      <c r="S116" s="314"/>
      <c r="T116" s="314"/>
    </row>
    <row r="117" spans="1:20" ht="14.25" customHeight="1">
      <c r="A117" s="329">
        <f t="shared" si="1"/>
        <v>117</v>
      </c>
      <c r="B117" s="333" t="s">
        <v>289</v>
      </c>
      <c r="C117" s="334">
        <v>28926585.030387063</v>
      </c>
      <c r="D117" s="334">
        <v>12187362.783607949</v>
      </c>
      <c r="E117" s="334">
        <v>3894039.2727499213</v>
      </c>
      <c r="F117" s="334">
        <v>6273586.9437200734</v>
      </c>
      <c r="G117" s="334">
        <v>2592946.4926056098</v>
      </c>
      <c r="H117" s="334">
        <v>2874795.6670287871</v>
      </c>
      <c r="I117" s="334">
        <v>1029541.1504331719</v>
      </c>
      <c r="J117" s="334">
        <v>74312.720241554271</v>
      </c>
      <c r="K117" s="333"/>
      <c r="L117" s="314"/>
      <c r="M117" s="314"/>
      <c r="N117" s="314"/>
      <c r="O117" s="314"/>
      <c r="P117" s="314"/>
      <c r="Q117" s="314"/>
      <c r="R117" s="314"/>
      <c r="S117" s="314"/>
      <c r="T117" s="314"/>
    </row>
    <row r="118" spans="1:20" ht="14.25" customHeight="1">
      <c r="A118" s="329">
        <f t="shared" si="1"/>
        <v>118</v>
      </c>
      <c r="B118" s="333" t="s">
        <v>290</v>
      </c>
      <c r="C118" s="334">
        <v>5863837.0893970281</v>
      </c>
      <c r="D118" s="334">
        <v>2516380.6582794776</v>
      </c>
      <c r="E118" s="334">
        <v>834816.65235906979</v>
      </c>
      <c r="F118" s="334">
        <v>1253101.7181392615</v>
      </c>
      <c r="G118" s="334">
        <v>500481.82007537922</v>
      </c>
      <c r="H118" s="334">
        <v>518585.0272815529</v>
      </c>
      <c r="I118" s="334">
        <v>220147.28567081981</v>
      </c>
      <c r="J118" s="334">
        <v>20323.64092480046</v>
      </c>
      <c r="K118" s="333"/>
      <c r="L118" s="314"/>
      <c r="M118" s="314"/>
      <c r="N118" s="314"/>
      <c r="O118" s="314"/>
      <c r="P118" s="314"/>
      <c r="Q118" s="314"/>
      <c r="R118" s="314"/>
      <c r="S118" s="314"/>
      <c r="T118" s="314"/>
    </row>
    <row r="119" spans="1:20" ht="14.25" customHeight="1">
      <c r="A119" s="329">
        <f t="shared" si="1"/>
        <v>119</v>
      </c>
      <c r="B119" s="314" t="s">
        <v>291</v>
      </c>
      <c r="C119" s="334">
        <v>154648662.63841033</v>
      </c>
      <c r="D119" s="334">
        <v>64558755.648444727</v>
      </c>
      <c r="E119" s="334">
        <v>20913150.831925735</v>
      </c>
      <c r="F119" s="334">
        <v>33664080.244930826</v>
      </c>
      <c r="G119" s="334">
        <v>13987784.408794867</v>
      </c>
      <c r="H119" s="334">
        <v>15539211.363710379</v>
      </c>
      <c r="I119" s="334">
        <v>5566683.290166392</v>
      </c>
      <c r="J119" s="334">
        <v>418996.56377073604</v>
      </c>
      <c r="K119" s="333"/>
      <c r="L119" s="314"/>
      <c r="M119" s="314"/>
      <c r="N119" s="314"/>
      <c r="O119" s="314"/>
      <c r="P119" s="314"/>
      <c r="Q119" s="314"/>
      <c r="R119" s="314"/>
      <c r="S119" s="314"/>
      <c r="T119" s="314"/>
    </row>
    <row r="120" spans="1:20" ht="14.25" customHeight="1">
      <c r="A120" s="329">
        <f t="shared" si="1"/>
        <v>120</v>
      </c>
      <c r="B120" s="314"/>
      <c r="C120" s="314"/>
      <c r="D120" s="314"/>
      <c r="E120" s="314"/>
      <c r="F120" s="314"/>
      <c r="G120" s="314"/>
      <c r="H120" s="314"/>
      <c r="I120" s="314"/>
      <c r="J120" s="314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</row>
    <row r="121" spans="1:20" ht="14.25" customHeight="1">
      <c r="A121" s="329">
        <f t="shared" si="1"/>
        <v>121</v>
      </c>
      <c r="B121" s="333" t="s">
        <v>292</v>
      </c>
      <c r="C121" s="334">
        <v>2284786.6787947947</v>
      </c>
      <c r="D121" s="334">
        <v>1515877.7206532636</v>
      </c>
      <c r="E121" s="334">
        <v>378453.88508231356</v>
      </c>
      <c r="F121" s="334">
        <v>190403.27832501239</v>
      </c>
      <c r="G121" s="334">
        <v>37899.792681101964</v>
      </c>
      <c r="H121" s="334">
        <v>20907.11941542675</v>
      </c>
      <c r="I121" s="334">
        <v>123598.43865254495</v>
      </c>
      <c r="J121" s="334">
        <v>17646.443985130503</v>
      </c>
      <c r="K121" s="333"/>
      <c r="L121" s="314"/>
      <c r="M121" s="314"/>
      <c r="N121" s="314"/>
      <c r="O121" s="314"/>
      <c r="P121" s="314"/>
      <c r="Q121" s="314"/>
      <c r="R121" s="314"/>
      <c r="S121" s="314"/>
      <c r="T121" s="314"/>
    </row>
    <row r="122" spans="1:20" ht="14.25" customHeight="1">
      <c r="A122" s="329">
        <f t="shared" si="1"/>
        <v>122</v>
      </c>
      <c r="B122" s="333" t="s">
        <v>293</v>
      </c>
      <c r="C122" s="334">
        <v>4554192.310685466</v>
      </c>
      <c r="D122" s="334">
        <v>3186562.0360521404</v>
      </c>
      <c r="E122" s="334">
        <v>838389.70358990901</v>
      </c>
      <c r="F122" s="334">
        <v>354504.34741202724</v>
      </c>
      <c r="G122" s="334">
        <v>107682.51706104775</v>
      </c>
      <c r="H122" s="334">
        <v>10797.550676863852</v>
      </c>
      <c r="I122" s="334">
        <v>35073.015729711951</v>
      </c>
      <c r="J122" s="334">
        <v>21183.140163765711</v>
      </c>
      <c r="K122" s="333"/>
      <c r="L122" s="314"/>
      <c r="M122" s="314"/>
      <c r="N122" s="314"/>
      <c r="O122" s="314"/>
      <c r="P122" s="314"/>
      <c r="Q122" s="314"/>
      <c r="R122" s="314"/>
      <c r="S122" s="314"/>
      <c r="T122" s="314"/>
    </row>
    <row r="123" spans="1:20" ht="14.25" customHeight="1">
      <c r="A123" s="329">
        <f t="shared" si="1"/>
        <v>123</v>
      </c>
      <c r="B123" s="333" t="s">
        <v>294</v>
      </c>
      <c r="C123" s="334">
        <v>6875774.6476651039</v>
      </c>
      <c r="D123" s="334">
        <v>5811722.7290299078</v>
      </c>
      <c r="E123" s="334">
        <v>778997.90649124153</v>
      </c>
      <c r="F123" s="334">
        <v>8192.3311843555566</v>
      </c>
      <c r="G123" s="334">
        <v>29089.178316546251</v>
      </c>
      <c r="H123" s="334">
        <v>14813.429385246638</v>
      </c>
      <c r="I123" s="334">
        <v>135597.68024951679</v>
      </c>
      <c r="J123" s="334">
        <v>97361.3930082898</v>
      </c>
      <c r="K123" s="333"/>
      <c r="L123" s="314"/>
      <c r="M123" s="314"/>
      <c r="N123" s="314"/>
      <c r="O123" s="314"/>
      <c r="P123" s="314"/>
      <c r="Q123" s="314"/>
      <c r="R123" s="314"/>
      <c r="S123" s="314"/>
      <c r="T123" s="314"/>
    </row>
    <row r="124" spans="1:20" ht="14.25" customHeight="1">
      <c r="A124" s="329">
        <f t="shared" si="1"/>
        <v>124</v>
      </c>
      <c r="B124" s="314" t="s">
        <v>295</v>
      </c>
      <c r="C124" s="334">
        <v>13714753.637145365</v>
      </c>
      <c r="D124" s="334">
        <v>10514162.485735312</v>
      </c>
      <c r="E124" s="334">
        <v>1995841.495163464</v>
      </c>
      <c r="F124" s="334">
        <v>553099.95692139515</v>
      </c>
      <c r="G124" s="334">
        <v>174671.48805869598</v>
      </c>
      <c r="H124" s="334">
        <v>46518.099477537238</v>
      </c>
      <c r="I124" s="334">
        <v>294269.13463177369</v>
      </c>
      <c r="J124" s="334">
        <v>136190.97715718602</v>
      </c>
      <c r="K124" s="333"/>
      <c r="L124" s="314"/>
      <c r="M124" s="314"/>
      <c r="N124" s="314"/>
      <c r="O124" s="314"/>
      <c r="P124" s="314"/>
      <c r="Q124" s="314"/>
      <c r="R124" s="314"/>
      <c r="S124" s="314"/>
      <c r="T124" s="314"/>
    </row>
    <row r="125" spans="1:20" ht="14.25" customHeight="1">
      <c r="A125" s="329">
        <f t="shared" si="1"/>
        <v>125</v>
      </c>
      <c r="B125" s="314"/>
      <c r="C125" s="334"/>
      <c r="D125" s="334"/>
      <c r="E125" s="334"/>
      <c r="F125" s="334"/>
      <c r="G125" s="334"/>
      <c r="H125" s="334"/>
      <c r="I125" s="334"/>
      <c r="J125" s="334"/>
      <c r="K125" s="314"/>
      <c r="L125" s="314"/>
      <c r="M125" s="314"/>
      <c r="N125" s="314"/>
      <c r="O125" s="314"/>
      <c r="P125" s="314"/>
      <c r="Q125" s="314"/>
      <c r="R125" s="314"/>
      <c r="S125" s="314"/>
      <c r="T125" s="314"/>
    </row>
    <row r="126" spans="1:20" ht="14.25" customHeight="1">
      <c r="A126" s="329">
        <f t="shared" si="1"/>
        <v>126</v>
      </c>
      <c r="B126" s="333" t="s">
        <v>296</v>
      </c>
      <c r="C126" s="334">
        <v>25164135.832451183</v>
      </c>
      <c r="D126" s="334">
        <v>14910948.099596879</v>
      </c>
      <c r="E126" s="334">
        <v>3497144.8845264516</v>
      </c>
      <c r="F126" s="334">
        <v>3728890.2079508225</v>
      </c>
      <c r="G126" s="334">
        <v>1247565.702965775</v>
      </c>
      <c r="H126" s="334">
        <v>113105.04355271951</v>
      </c>
      <c r="I126" s="334">
        <v>1057872.8383357932</v>
      </c>
      <c r="J126" s="334">
        <v>608609.05552273721</v>
      </c>
      <c r="K126" s="333"/>
      <c r="L126" s="314"/>
      <c r="M126" s="314"/>
      <c r="N126" s="314"/>
      <c r="O126" s="314"/>
      <c r="P126" s="314"/>
      <c r="Q126" s="314"/>
      <c r="R126" s="314"/>
      <c r="S126" s="314"/>
      <c r="T126" s="314"/>
    </row>
    <row r="127" spans="1:20" ht="14.25" customHeight="1">
      <c r="A127" s="329">
        <f t="shared" si="1"/>
        <v>127</v>
      </c>
      <c r="B127" s="333" t="s">
        <v>297</v>
      </c>
      <c r="C127" s="334">
        <v>8370935.7092389967</v>
      </c>
      <c r="D127" s="334">
        <v>5156299.7679301873</v>
      </c>
      <c r="E127" s="334">
        <v>1155937.460704695</v>
      </c>
      <c r="F127" s="334">
        <v>1216428.0866819657</v>
      </c>
      <c r="G127" s="334">
        <v>375460.923837954</v>
      </c>
      <c r="H127" s="334">
        <v>18803.207262680007</v>
      </c>
      <c r="I127" s="334">
        <v>398502.44507053919</v>
      </c>
      <c r="J127" s="334">
        <v>49503.817750975897</v>
      </c>
      <c r="K127" s="333"/>
      <c r="L127" s="314"/>
      <c r="M127" s="314"/>
      <c r="N127" s="314"/>
      <c r="O127" s="314"/>
      <c r="P127" s="314"/>
      <c r="Q127" s="314"/>
      <c r="R127" s="314"/>
      <c r="S127" s="314"/>
      <c r="T127" s="314"/>
    </row>
    <row r="128" spans="1:20" ht="14.25" customHeight="1">
      <c r="A128" s="329">
        <f t="shared" si="1"/>
        <v>128</v>
      </c>
      <c r="B128" s="314" t="s">
        <v>298</v>
      </c>
      <c r="C128" s="343">
        <v>33535071.541690178</v>
      </c>
      <c r="D128" s="343">
        <v>20067247.867527068</v>
      </c>
      <c r="E128" s="343">
        <v>4653082.3452311466</v>
      </c>
      <c r="F128" s="343">
        <v>4945318.2946327887</v>
      </c>
      <c r="G128" s="343">
        <v>1623026.626803729</v>
      </c>
      <c r="H128" s="343">
        <v>131908.25081539951</v>
      </c>
      <c r="I128" s="343">
        <v>1456375.2834063324</v>
      </c>
      <c r="J128" s="343">
        <v>658112.87327371305</v>
      </c>
      <c r="K128" s="333"/>
      <c r="L128" s="314"/>
      <c r="M128" s="314"/>
      <c r="N128" s="314"/>
      <c r="O128" s="314"/>
      <c r="P128" s="314"/>
      <c r="Q128" s="314"/>
      <c r="R128" s="314"/>
      <c r="S128" s="314"/>
      <c r="T128" s="314"/>
    </row>
    <row r="129" spans="1:20" ht="14.25" customHeight="1">
      <c r="A129" s="329">
        <f t="shared" si="1"/>
        <v>129</v>
      </c>
      <c r="B129" s="314"/>
      <c r="C129" s="344"/>
      <c r="D129" s="344"/>
      <c r="E129" s="344"/>
      <c r="F129" s="344"/>
      <c r="G129" s="344"/>
      <c r="H129" s="344"/>
      <c r="I129" s="344"/>
      <c r="J129" s="34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</row>
    <row r="130" spans="1:20" ht="14.25" customHeight="1">
      <c r="A130" s="329">
        <f t="shared" si="1"/>
        <v>130</v>
      </c>
      <c r="B130" s="314" t="s">
        <v>299</v>
      </c>
      <c r="C130" s="334"/>
      <c r="D130" s="334"/>
      <c r="E130" s="334"/>
      <c r="F130" s="334"/>
      <c r="G130" s="334"/>
      <c r="H130" s="334"/>
      <c r="I130" s="334"/>
      <c r="J130" s="334"/>
      <c r="K130" s="333"/>
      <c r="L130" s="314"/>
      <c r="M130" s="314"/>
      <c r="N130" s="314"/>
      <c r="O130" s="314"/>
      <c r="P130" s="314"/>
      <c r="Q130" s="314"/>
      <c r="R130" s="314"/>
      <c r="S130" s="314"/>
      <c r="T130" s="314"/>
    </row>
    <row r="131" spans="1:20" ht="13.5" customHeight="1">
      <c r="A131" s="329">
        <f t="shared" si="1"/>
        <v>131</v>
      </c>
      <c r="B131" s="314" t="s">
        <v>300</v>
      </c>
      <c r="C131" s="334">
        <v>320662011.7872988</v>
      </c>
      <c r="D131" s="334">
        <v>148770675.42634636</v>
      </c>
      <c r="E131" s="334">
        <v>43364246.907355301</v>
      </c>
      <c r="F131" s="334">
        <v>63918187.88557218</v>
      </c>
      <c r="G131" s="334">
        <v>25531439.599288557</v>
      </c>
      <c r="H131" s="334">
        <v>26083307.888504002</v>
      </c>
      <c r="I131" s="334">
        <v>11524579.571142673</v>
      </c>
      <c r="J131" s="334">
        <v>1469574.2224230734</v>
      </c>
      <c r="K131" s="333"/>
      <c r="L131" s="314"/>
      <c r="M131" s="314"/>
      <c r="N131" s="314"/>
      <c r="O131" s="314"/>
      <c r="P131" s="314"/>
      <c r="Q131" s="314"/>
      <c r="R131" s="314"/>
      <c r="S131" s="314"/>
      <c r="T131" s="314"/>
    </row>
    <row r="132" spans="1:20" ht="13.5" customHeight="1">
      <c r="A132" s="329">
        <f t="shared" si="1"/>
        <v>132</v>
      </c>
      <c r="B132" s="345" t="s">
        <v>169</v>
      </c>
      <c r="C132" s="334">
        <v>320662011.7872988</v>
      </c>
      <c r="D132" s="334">
        <v>148770675.42634636</v>
      </c>
      <c r="E132" s="334">
        <v>43364246.907355301</v>
      </c>
      <c r="F132" s="334">
        <v>63918187.88557218</v>
      </c>
      <c r="G132" s="334">
        <v>25531439.599288549</v>
      </c>
      <c r="H132" s="334">
        <v>26083307.888504006</v>
      </c>
      <c r="I132" s="334">
        <v>11524579.571142675</v>
      </c>
      <c r="J132" s="334">
        <v>1469574.2224230734</v>
      </c>
      <c r="K132" s="314"/>
      <c r="L132" s="314"/>
      <c r="M132" s="314"/>
      <c r="N132" s="314"/>
      <c r="O132" s="314"/>
      <c r="P132" s="314"/>
      <c r="Q132" s="314"/>
      <c r="R132" s="314"/>
      <c r="S132" s="314"/>
      <c r="T132" s="314"/>
    </row>
    <row r="133" spans="1:20" ht="13.5" customHeight="1">
      <c r="A133" s="329">
        <f t="shared" si="1"/>
        <v>133</v>
      </c>
      <c r="B133" s="314"/>
      <c r="C133" s="314">
        <v>0</v>
      </c>
      <c r="D133" s="314">
        <v>0</v>
      </c>
      <c r="E133" s="314">
        <v>0</v>
      </c>
      <c r="F133" s="314">
        <v>0</v>
      </c>
      <c r="G133" s="314">
        <v>0</v>
      </c>
      <c r="H133" s="314">
        <v>0</v>
      </c>
      <c r="I133" s="314">
        <v>0</v>
      </c>
      <c r="J133" s="314">
        <v>0</v>
      </c>
      <c r="K133" s="314"/>
      <c r="L133" s="314"/>
      <c r="M133" s="314"/>
      <c r="N133" s="314"/>
      <c r="O133" s="314"/>
      <c r="P133" s="314"/>
      <c r="Q133" s="314"/>
      <c r="R133" s="314"/>
      <c r="S133" s="314"/>
      <c r="T133" s="314"/>
    </row>
    <row r="134" spans="1:20" ht="13.5" customHeight="1">
      <c r="A134" s="329">
        <f t="shared" si="1"/>
        <v>134</v>
      </c>
      <c r="B134" s="330" t="s">
        <v>260</v>
      </c>
      <c r="C134" s="314"/>
      <c r="D134" s="314"/>
      <c r="E134" s="314"/>
      <c r="F134" s="314"/>
      <c r="G134" s="314"/>
      <c r="H134" s="314"/>
      <c r="I134" s="314"/>
      <c r="J134" s="314"/>
      <c r="K134" s="314"/>
      <c r="L134" s="314"/>
      <c r="M134" s="314"/>
      <c r="N134" s="314"/>
      <c r="O134" s="314"/>
      <c r="P134" s="314"/>
      <c r="Q134" s="314"/>
      <c r="R134" s="314"/>
      <c r="S134" s="314"/>
      <c r="T134" s="314"/>
    </row>
    <row r="135" spans="1:20" ht="13.5" customHeight="1">
      <c r="A135" s="329">
        <f t="shared" si="1"/>
        <v>135</v>
      </c>
      <c r="B135" s="333" t="s">
        <v>261</v>
      </c>
      <c r="C135" s="334"/>
      <c r="D135" s="334"/>
      <c r="E135" s="334"/>
      <c r="F135" s="334"/>
      <c r="G135" s="334"/>
      <c r="H135" s="334"/>
      <c r="I135" s="334"/>
      <c r="J135" s="334"/>
      <c r="K135" s="314"/>
      <c r="L135" s="314"/>
      <c r="M135" s="314"/>
      <c r="N135" s="314"/>
      <c r="O135" s="314"/>
      <c r="P135" s="314"/>
      <c r="Q135" s="314"/>
      <c r="R135" s="314"/>
      <c r="S135" s="314"/>
      <c r="T135" s="314"/>
    </row>
    <row r="136" spans="1:20" ht="13.5" customHeight="1">
      <c r="A136" s="329">
        <f t="shared" si="1"/>
        <v>136</v>
      </c>
      <c r="B136" s="333" t="s">
        <v>262</v>
      </c>
      <c r="C136" s="334">
        <v>19902497.919628788</v>
      </c>
      <c r="D136" s="334">
        <v>13110026.714119</v>
      </c>
      <c r="E136" s="334">
        <v>2515590.9746659999</v>
      </c>
      <c r="F136" s="334">
        <v>2340591.3211147944</v>
      </c>
      <c r="G136" s="334">
        <v>850873.7073574001</v>
      </c>
      <c r="H136" s="334">
        <v>684180</v>
      </c>
      <c r="I136" s="334">
        <v>365067.20237159234</v>
      </c>
      <c r="J136" s="334">
        <v>36168</v>
      </c>
      <c r="K136" s="314"/>
      <c r="L136" s="314"/>
      <c r="M136" s="314"/>
      <c r="N136" s="314"/>
      <c r="O136" s="314"/>
      <c r="P136" s="314"/>
      <c r="Q136" s="314"/>
      <c r="R136" s="314"/>
      <c r="S136" s="314"/>
      <c r="T136" s="314"/>
    </row>
    <row r="137" spans="1:20" ht="13.5" customHeight="1">
      <c r="A137" s="329">
        <f t="shared" si="1"/>
        <v>137</v>
      </c>
      <c r="B137" s="333" t="s">
        <v>263</v>
      </c>
      <c r="C137" s="334">
        <v>4008166903</v>
      </c>
      <c r="D137" s="334">
        <v>1572834858.0000002</v>
      </c>
      <c r="E137" s="334">
        <v>543201558.99999988</v>
      </c>
      <c r="F137" s="334">
        <v>895773150.00000012</v>
      </c>
      <c r="G137" s="334">
        <v>386902405</v>
      </c>
      <c r="H137" s="334">
        <v>447981631.00000006</v>
      </c>
      <c r="I137" s="334">
        <v>148533366</v>
      </c>
      <c r="J137" s="334">
        <v>12939934</v>
      </c>
      <c r="K137" s="314"/>
      <c r="L137" s="314"/>
      <c r="M137" s="314"/>
      <c r="N137" s="314"/>
      <c r="O137" s="314"/>
      <c r="P137" s="314"/>
      <c r="Q137" s="314"/>
      <c r="R137" s="314"/>
      <c r="S137" s="314"/>
      <c r="T137" s="314"/>
    </row>
    <row r="138" spans="1:20" ht="13.5" customHeight="1">
      <c r="A138" s="329">
        <f t="shared" si="1"/>
        <v>138</v>
      </c>
      <c r="B138" s="335" t="s">
        <v>301</v>
      </c>
      <c r="C138" s="336">
        <v>132777.43714676326</v>
      </c>
      <c r="D138" s="336">
        <v>104635.09245519142</v>
      </c>
      <c r="E138" s="336">
        <v>18788.493749999969</v>
      </c>
      <c r="F138" s="336">
        <v>1053.913888888889</v>
      </c>
      <c r="G138" s="336">
        <v>61.012626262626249</v>
      </c>
      <c r="H138" s="336">
        <v>1</v>
      </c>
      <c r="I138" s="336">
        <v>5247.0299819759166</v>
      </c>
      <c r="J138" s="336">
        <v>2990.8944444444446</v>
      </c>
      <c r="K138" s="314"/>
      <c r="L138" s="314"/>
      <c r="M138" s="314"/>
      <c r="N138" s="314"/>
      <c r="O138" s="314"/>
      <c r="P138" s="314"/>
      <c r="Q138" s="314"/>
      <c r="R138" s="314"/>
      <c r="S138" s="314"/>
      <c r="T138" s="314"/>
    </row>
    <row r="139" spans="1:20" ht="13.5" customHeight="1">
      <c r="A139" s="329">
        <f t="shared" si="1"/>
        <v>139</v>
      </c>
      <c r="B139" s="314"/>
      <c r="C139" s="314">
        <v>0</v>
      </c>
      <c r="D139" s="314">
        <v>0</v>
      </c>
      <c r="E139" s="314">
        <v>0</v>
      </c>
      <c r="F139" s="314">
        <v>0</v>
      </c>
      <c r="G139" s="314">
        <v>0</v>
      </c>
      <c r="H139" s="314">
        <v>0</v>
      </c>
      <c r="I139" s="314">
        <v>0</v>
      </c>
      <c r="J139" s="314">
        <v>0</v>
      </c>
      <c r="K139" s="314"/>
      <c r="L139" s="314"/>
      <c r="M139" s="314"/>
      <c r="N139" s="314"/>
      <c r="O139" s="314"/>
      <c r="P139" s="314"/>
      <c r="Q139" s="314"/>
      <c r="R139" s="314"/>
      <c r="S139" s="314"/>
      <c r="T139" s="314"/>
    </row>
    <row r="140" spans="1:20" ht="13.5" customHeight="1">
      <c r="A140" s="329">
        <f t="shared" si="1"/>
        <v>140</v>
      </c>
      <c r="B140" s="337" t="s">
        <v>302</v>
      </c>
      <c r="C140" s="314"/>
      <c r="D140" s="314"/>
      <c r="E140" s="314"/>
      <c r="F140" s="314"/>
      <c r="G140" s="314"/>
      <c r="H140" s="314"/>
      <c r="I140" s="314"/>
      <c r="J140" s="314"/>
      <c r="K140" s="314"/>
      <c r="L140" s="314"/>
      <c r="M140" s="314"/>
      <c r="N140" s="314"/>
      <c r="O140" s="314"/>
      <c r="P140" s="314"/>
      <c r="Q140" s="314"/>
      <c r="R140" s="314"/>
      <c r="S140" s="314"/>
      <c r="T140" s="314"/>
    </row>
    <row r="141" spans="1:20" ht="13.5" customHeight="1">
      <c r="A141" s="329">
        <f t="shared" si="1"/>
        <v>141</v>
      </c>
      <c r="B141" s="333" t="s">
        <v>303</v>
      </c>
      <c r="C141" s="346"/>
      <c r="D141" s="346"/>
      <c r="E141" s="346"/>
      <c r="F141" s="346"/>
      <c r="G141" s="346"/>
      <c r="H141" s="346"/>
      <c r="I141" s="346"/>
      <c r="J141" s="346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</row>
    <row r="142" spans="1:20" ht="13.5" customHeight="1">
      <c r="A142" s="329">
        <f t="shared" si="1"/>
        <v>142</v>
      </c>
      <c r="B142" s="333" t="s">
        <v>304</v>
      </c>
      <c r="C142" s="347">
        <v>5.9672672470385093</v>
      </c>
      <c r="D142" s="347">
        <v>4.0908009262011076</v>
      </c>
      <c r="E142" s="347">
        <v>6.2816938024406159</v>
      </c>
      <c r="F142" s="347">
        <v>10.576681698236984</v>
      </c>
      <c r="G142" s="347">
        <v>11.454058330113121</v>
      </c>
      <c r="H142" s="347">
        <v>15.150501585110186</v>
      </c>
      <c r="I142" s="347">
        <v>11.524595569271995</v>
      </c>
      <c r="J142" s="347">
        <v>7.0856505259189966</v>
      </c>
      <c r="K142" s="314"/>
      <c r="L142" s="314"/>
      <c r="M142" s="314"/>
      <c r="N142" s="314"/>
      <c r="O142" s="314"/>
      <c r="P142" s="314"/>
      <c r="Q142" s="314"/>
      <c r="R142" s="314"/>
      <c r="S142" s="314"/>
      <c r="T142" s="314"/>
    </row>
    <row r="143" spans="1:20" ht="13.5" customHeight="1">
      <c r="A143" s="329">
        <f t="shared" si="1"/>
        <v>143</v>
      </c>
      <c r="B143" s="333" t="s">
        <v>305</v>
      </c>
      <c r="C143" s="346">
        <v>3.8583388960838974E-2</v>
      </c>
      <c r="D143" s="346">
        <v>4.1046111942443175E-2</v>
      </c>
      <c r="E143" s="346">
        <v>3.849979898884226E-2</v>
      </c>
      <c r="F143" s="346">
        <v>3.7581032926618553E-2</v>
      </c>
      <c r="G143" s="346">
        <v>3.6153263014208625E-2</v>
      </c>
      <c r="H143" s="346">
        <v>3.4687161902203924E-2</v>
      </c>
      <c r="I143" s="346">
        <v>3.7477662023537472E-2</v>
      </c>
      <c r="J143" s="346">
        <v>3.238011598596531E-2</v>
      </c>
      <c r="K143" s="314"/>
      <c r="L143" s="314"/>
      <c r="M143" s="314"/>
      <c r="N143" s="314"/>
      <c r="O143" s="314"/>
      <c r="P143" s="314"/>
      <c r="Q143" s="314"/>
      <c r="R143" s="314"/>
      <c r="S143" s="314"/>
      <c r="T143" s="314"/>
    </row>
    <row r="144" spans="1:20" ht="13.5" customHeight="1">
      <c r="A144" s="329">
        <f t="shared" si="1"/>
        <v>144</v>
      </c>
      <c r="B144" s="333" t="s">
        <v>306</v>
      </c>
      <c r="C144" s="346">
        <v>8.607608046881488</v>
      </c>
      <c r="D144" s="346">
        <v>8.3736745157445309</v>
      </c>
      <c r="E144" s="346">
        <v>8.8522330107997949</v>
      </c>
      <c r="F144" s="346">
        <v>43.733803646307422</v>
      </c>
      <c r="G144" s="346">
        <v>238.57286974615988</v>
      </c>
      <c r="H144" s="346">
        <v>3876.50828979477</v>
      </c>
      <c r="I144" s="346">
        <v>4.6735825734211893</v>
      </c>
      <c r="J144" s="346">
        <v>3.7946000125525252</v>
      </c>
      <c r="K144" s="314"/>
      <c r="L144" s="314"/>
      <c r="M144" s="314"/>
      <c r="N144" s="314"/>
      <c r="O144" s="314"/>
      <c r="P144" s="314"/>
      <c r="Q144" s="314"/>
      <c r="R144" s="314"/>
      <c r="S144" s="314"/>
      <c r="T144" s="314"/>
    </row>
    <row r="145" spans="1:20" ht="13.5" customHeight="1">
      <c r="A145" s="329">
        <f t="shared" si="1"/>
        <v>145</v>
      </c>
      <c r="B145" s="314"/>
      <c r="C145" s="314">
        <v>1.6849679712121111</v>
      </c>
      <c r="D145" s="314">
        <v>1.5306794032628022</v>
      </c>
      <c r="E145" s="314">
        <v>1.8496975033268059</v>
      </c>
      <c r="F145" s="314">
        <v>2.112849966596217</v>
      </c>
      <c r="G145" s="314">
        <v>1.9074824063425837</v>
      </c>
      <c r="H145" s="314">
        <v>0.19279758369931818</v>
      </c>
      <c r="I145" s="314">
        <v>3.9893347689007848</v>
      </c>
      <c r="J145" s="314">
        <v>18.195998486886559</v>
      </c>
      <c r="K145" s="314"/>
      <c r="L145" s="314"/>
      <c r="M145" s="314"/>
      <c r="N145" s="314"/>
      <c r="O145" s="314"/>
      <c r="P145" s="314"/>
      <c r="Q145" s="314"/>
      <c r="R145" s="314"/>
      <c r="S145" s="314"/>
      <c r="T145" s="314"/>
    </row>
    <row r="146" spans="1:20" ht="13.5" customHeight="1">
      <c r="A146" s="329">
        <f t="shared" si="1"/>
        <v>146</v>
      </c>
      <c r="B146" s="314" t="s">
        <v>169</v>
      </c>
      <c r="C146" s="314"/>
      <c r="D146" s="314"/>
      <c r="E146" s="314"/>
      <c r="F146" s="314"/>
      <c r="G146" s="314"/>
      <c r="H146" s="314"/>
      <c r="I146" s="314"/>
      <c r="J146" s="314"/>
      <c r="K146" s="314"/>
      <c r="L146" s="314"/>
      <c r="M146" s="314"/>
      <c r="N146" s="314"/>
      <c r="O146" s="314"/>
      <c r="P146" s="314"/>
      <c r="Q146" s="314"/>
      <c r="R146" s="314"/>
      <c r="S146" s="314"/>
      <c r="T146" s="314"/>
    </row>
    <row r="147" spans="1:20" ht="13.5" customHeight="1">
      <c r="A147" s="329">
        <f t="shared" si="1"/>
        <v>147</v>
      </c>
      <c r="B147" s="333" t="s">
        <v>307</v>
      </c>
      <c r="C147" s="348"/>
      <c r="D147" s="348"/>
      <c r="E147" s="348"/>
      <c r="F147" s="348"/>
      <c r="G147" s="348"/>
      <c r="H147" s="348"/>
      <c r="I147" s="348"/>
      <c r="J147" s="348"/>
      <c r="K147" s="349"/>
      <c r="L147" s="314"/>
      <c r="M147" s="314"/>
      <c r="N147" s="314"/>
      <c r="O147" s="314"/>
      <c r="P147" s="314"/>
      <c r="Q147" s="314"/>
      <c r="R147" s="314"/>
      <c r="S147" s="314"/>
      <c r="T147" s="314"/>
    </row>
    <row r="148" spans="1:20" ht="13.5" customHeight="1">
      <c r="A148" s="329">
        <f t="shared" si="1"/>
        <v>148</v>
      </c>
      <c r="B148" s="333" t="s">
        <v>308</v>
      </c>
      <c r="C148" s="348">
        <v>118763523.97005293</v>
      </c>
      <c r="D148" s="348">
        <v>53630509.42463927</v>
      </c>
      <c r="E148" s="348">
        <v>15802172.235034959</v>
      </c>
      <c r="F148" s="348">
        <v>24755689.389087167</v>
      </c>
      <c r="G148" s="348">
        <v>9745957.0756312627</v>
      </c>
      <c r="H148" s="348">
        <v>10365670.174500687</v>
      </c>
      <c r="I148" s="348">
        <v>4207251.8629381759</v>
      </c>
      <c r="J148" s="348">
        <v>256273.80822143826</v>
      </c>
      <c r="K148" s="349"/>
      <c r="L148" s="314"/>
      <c r="M148" s="314"/>
      <c r="N148" s="314"/>
      <c r="O148" s="314"/>
      <c r="P148" s="314"/>
      <c r="Q148" s="314"/>
      <c r="R148" s="314"/>
      <c r="S148" s="314"/>
      <c r="T148" s="314"/>
    </row>
    <row r="149" spans="1:20" ht="13.5" customHeight="1">
      <c r="A149" s="329">
        <f t="shared" ref="A149" si="2">+A148+1</f>
        <v>149</v>
      </c>
      <c r="B149" s="333" t="s">
        <v>309</v>
      </c>
      <c r="C149" s="348">
        <v>154648662.63841033</v>
      </c>
      <c r="D149" s="348">
        <v>64558755.648444727</v>
      </c>
      <c r="E149" s="348">
        <v>20913150.831925735</v>
      </c>
      <c r="F149" s="348">
        <v>33664080.244930826</v>
      </c>
      <c r="G149" s="348">
        <v>13987784.408794867</v>
      </c>
      <c r="H149" s="348">
        <v>15539211.363710379</v>
      </c>
      <c r="I149" s="348">
        <v>5566683.290166392</v>
      </c>
      <c r="J149" s="348">
        <v>418996.56377073604</v>
      </c>
      <c r="K149" s="349"/>
      <c r="L149" s="314"/>
      <c r="M149" s="314"/>
      <c r="N149" s="314"/>
      <c r="O149" s="314"/>
      <c r="P149" s="314"/>
      <c r="Q149" s="314"/>
      <c r="R149" s="314"/>
      <c r="S149" s="314"/>
      <c r="T149" s="314"/>
    </row>
    <row r="150" spans="1:20" ht="13.5" customHeight="1">
      <c r="A150" s="329">
        <f>+A149+1</f>
        <v>150</v>
      </c>
      <c r="B150" s="333" t="s">
        <v>310</v>
      </c>
      <c r="C150" s="348">
        <v>13714753.637145365</v>
      </c>
      <c r="D150" s="348">
        <v>10514162.485735312</v>
      </c>
      <c r="E150" s="348">
        <v>1995841.495163464</v>
      </c>
      <c r="F150" s="348">
        <v>553099.95692139515</v>
      </c>
      <c r="G150" s="348">
        <v>174671.48805869598</v>
      </c>
      <c r="H150" s="348">
        <v>46518.099477537238</v>
      </c>
      <c r="I150" s="348">
        <v>294269.13463177369</v>
      </c>
      <c r="J150" s="348">
        <v>136190.97715718602</v>
      </c>
      <c r="K150" s="349"/>
      <c r="L150" s="314"/>
      <c r="M150" s="314"/>
      <c r="N150" s="314"/>
      <c r="O150" s="314"/>
      <c r="P150" s="314"/>
      <c r="Q150" s="314"/>
      <c r="R150" s="314"/>
      <c r="S150" s="314"/>
      <c r="T150" s="314"/>
    </row>
    <row r="151" spans="1:20" ht="13.5" customHeight="1">
      <c r="A151" s="329">
        <f>+A150+1</f>
        <v>151</v>
      </c>
      <c r="B151" s="333" t="s">
        <v>311</v>
      </c>
      <c r="C151" s="348">
        <v>33535071.541690178</v>
      </c>
      <c r="D151" s="348">
        <v>20067247.867527068</v>
      </c>
      <c r="E151" s="348">
        <v>4653082.3452311466</v>
      </c>
      <c r="F151" s="348">
        <v>4945318.2946327887</v>
      </c>
      <c r="G151" s="348">
        <v>1623026.626803729</v>
      </c>
      <c r="H151" s="348">
        <v>131908.25081539951</v>
      </c>
      <c r="I151" s="348">
        <v>1456375.2834063324</v>
      </c>
      <c r="J151" s="348">
        <v>658112.87327371305</v>
      </c>
      <c r="K151" s="349"/>
      <c r="L151" s="314"/>
      <c r="M151" s="314"/>
      <c r="N151" s="314"/>
      <c r="O151" s="314"/>
      <c r="P151" s="314"/>
      <c r="Q151" s="314"/>
      <c r="R151" s="314"/>
      <c r="S151" s="314"/>
      <c r="T151" s="314"/>
    </row>
    <row r="152" spans="1:20" ht="13.5" customHeight="1">
      <c r="A152" s="314"/>
      <c r="B152" s="314"/>
      <c r="C152" s="314">
        <v>320662011.7872988</v>
      </c>
      <c r="D152" s="314">
        <v>148770675.42634636</v>
      </c>
      <c r="E152" s="314">
        <v>43364246.907355301</v>
      </c>
      <c r="F152" s="314">
        <v>63918187.88557218</v>
      </c>
      <c r="G152" s="314">
        <v>25531439.599288557</v>
      </c>
      <c r="H152" s="314">
        <v>26083307.888504002</v>
      </c>
      <c r="I152" s="314">
        <v>11524579.571142673</v>
      </c>
      <c r="J152" s="314">
        <v>1469574.2224230734</v>
      </c>
      <c r="K152" s="314"/>
      <c r="L152" s="314"/>
      <c r="M152" s="314"/>
      <c r="N152" s="314"/>
      <c r="O152" s="314"/>
      <c r="P152" s="314"/>
      <c r="Q152" s="314"/>
      <c r="R152" s="314"/>
      <c r="S152" s="314"/>
      <c r="T152" s="314"/>
    </row>
    <row r="153" spans="1:20" ht="13.5" customHeight="1">
      <c r="A153" s="314"/>
      <c r="B153" s="314"/>
      <c r="C153" s="314"/>
      <c r="D153" s="314"/>
      <c r="E153" s="314"/>
      <c r="F153" s="314"/>
      <c r="G153" s="314"/>
      <c r="H153" s="314"/>
      <c r="I153" s="314"/>
      <c r="J153" s="314"/>
      <c r="K153" s="314"/>
      <c r="L153" s="314"/>
      <c r="M153" s="314"/>
      <c r="N153" s="314"/>
      <c r="O153" s="314"/>
      <c r="P153" s="314"/>
      <c r="Q153" s="314"/>
      <c r="R153" s="314"/>
      <c r="S153" s="314"/>
      <c r="T153" s="314"/>
    </row>
    <row r="154" spans="1:20" ht="13.5" customHeight="1">
      <c r="A154" s="314"/>
      <c r="B154" s="314"/>
      <c r="C154" s="314"/>
      <c r="D154" s="314"/>
      <c r="E154" s="314"/>
      <c r="F154" s="314"/>
      <c r="G154" s="314"/>
      <c r="H154" s="314"/>
      <c r="I154" s="314"/>
      <c r="J154" s="314"/>
      <c r="K154" s="314"/>
      <c r="L154" s="314"/>
      <c r="M154" s="314"/>
      <c r="N154" s="314"/>
      <c r="O154" s="314"/>
      <c r="P154" s="314"/>
      <c r="Q154" s="314"/>
      <c r="R154" s="314"/>
      <c r="S154" s="314"/>
      <c r="T154" s="314"/>
    </row>
    <row r="155" spans="1:20" ht="13.5" customHeight="1">
      <c r="A155" s="314"/>
      <c r="B155" s="333"/>
      <c r="C155" s="314"/>
      <c r="D155" s="314"/>
      <c r="E155" s="314"/>
      <c r="F155" s="314"/>
      <c r="G155" s="314"/>
      <c r="H155" s="314"/>
      <c r="I155" s="314"/>
      <c r="J155" s="314"/>
      <c r="K155" s="314"/>
      <c r="L155" s="314"/>
      <c r="M155" s="314"/>
      <c r="N155" s="314"/>
      <c r="O155" s="314"/>
      <c r="P155" s="314"/>
      <c r="Q155" s="314"/>
      <c r="R155" s="314"/>
      <c r="S155" s="314"/>
      <c r="T155" s="314"/>
    </row>
    <row r="156" spans="1:20" ht="13.5" customHeight="1">
      <c r="A156" s="314"/>
      <c r="B156" s="333"/>
      <c r="C156" s="314"/>
      <c r="D156" s="314"/>
      <c r="E156" s="314"/>
      <c r="F156" s="314"/>
      <c r="G156" s="314"/>
      <c r="H156" s="314"/>
      <c r="I156" s="314"/>
      <c r="J156" s="314"/>
      <c r="K156" s="314"/>
      <c r="L156" s="314"/>
      <c r="M156" s="314"/>
      <c r="N156" s="314"/>
      <c r="O156" s="314"/>
      <c r="P156" s="314"/>
      <c r="Q156" s="314"/>
      <c r="R156" s="314"/>
      <c r="S156" s="314"/>
      <c r="T156" s="314"/>
    </row>
    <row r="157" spans="1:20" ht="13.5" customHeight="1">
      <c r="A157" s="314"/>
      <c r="B157" s="333"/>
      <c r="C157" s="314"/>
      <c r="D157" s="350"/>
      <c r="E157" s="314"/>
      <c r="F157" s="314"/>
      <c r="G157" s="314"/>
      <c r="H157" s="314"/>
      <c r="I157" s="314"/>
      <c r="J157" s="314"/>
      <c r="K157" s="314"/>
      <c r="L157" s="314"/>
      <c r="M157" s="314"/>
      <c r="N157" s="314"/>
      <c r="O157" s="314"/>
      <c r="P157" s="314"/>
      <c r="Q157" s="314"/>
      <c r="R157" s="314"/>
      <c r="S157" s="314"/>
      <c r="T157" s="314"/>
    </row>
    <row r="158" spans="1:20" ht="13.5" customHeight="1">
      <c r="A158" s="314"/>
      <c r="B158" s="333"/>
      <c r="C158" s="314"/>
      <c r="D158" s="314"/>
      <c r="E158" s="314"/>
      <c r="F158" s="314"/>
      <c r="G158" s="314"/>
      <c r="H158" s="314"/>
      <c r="I158" s="314"/>
      <c r="J158" s="314"/>
      <c r="K158" s="314"/>
      <c r="L158" s="314"/>
      <c r="M158" s="314"/>
      <c r="N158" s="314"/>
      <c r="O158" s="314"/>
      <c r="P158" s="314"/>
      <c r="Q158" s="314"/>
      <c r="R158" s="314"/>
      <c r="S158" s="314"/>
      <c r="T158" s="314"/>
    </row>
    <row r="159" spans="1:20" ht="13.5" customHeight="1">
      <c r="A159" s="314"/>
      <c r="B159" s="314"/>
      <c r="C159" s="314"/>
      <c r="D159" s="314"/>
      <c r="E159" s="314"/>
      <c r="F159" s="314"/>
      <c r="G159" s="314"/>
      <c r="H159" s="314"/>
      <c r="I159" s="314"/>
      <c r="J159" s="314"/>
      <c r="K159" s="314"/>
      <c r="L159" s="314"/>
      <c r="M159" s="314"/>
      <c r="N159" s="314"/>
      <c r="O159" s="314"/>
      <c r="P159" s="314"/>
      <c r="Q159" s="314"/>
      <c r="R159" s="314"/>
      <c r="S159" s="314"/>
      <c r="T159" s="314"/>
    </row>
    <row r="160" spans="1:20" ht="13.5" customHeight="1">
      <c r="A160" s="314"/>
      <c r="B160" s="314"/>
      <c r="C160" s="314"/>
      <c r="D160" s="314"/>
      <c r="E160" s="314"/>
      <c r="F160" s="314"/>
      <c r="G160" s="314"/>
      <c r="H160" s="314"/>
      <c r="I160" s="314"/>
      <c r="J160" s="314"/>
      <c r="K160" s="314"/>
      <c r="L160" s="314"/>
      <c r="M160" s="314"/>
      <c r="N160" s="314"/>
      <c r="O160" s="314"/>
      <c r="P160" s="314"/>
      <c r="Q160" s="314"/>
      <c r="R160" s="314"/>
      <c r="S160" s="314"/>
      <c r="T160" s="314"/>
    </row>
    <row r="161" spans="1:20" ht="13.5" customHeight="1">
      <c r="A161" s="314"/>
      <c r="B161" s="314"/>
      <c r="C161" s="314"/>
      <c r="D161" s="314"/>
      <c r="E161" s="314"/>
      <c r="F161" s="314"/>
      <c r="G161" s="314"/>
      <c r="H161" s="314"/>
      <c r="I161" s="314"/>
      <c r="J161" s="314"/>
      <c r="K161" s="314"/>
      <c r="L161" s="314"/>
      <c r="M161" s="314"/>
      <c r="N161" s="314"/>
      <c r="O161" s="314"/>
      <c r="P161" s="314"/>
      <c r="Q161" s="314"/>
      <c r="R161" s="314"/>
      <c r="S161" s="314"/>
      <c r="T161" s="314"/>
    </row>
    <row r="162" spans="1:20" ht="13.5" customHeight="1">
      <c r="A162" s="314"/>
      <c r="B162" s="314"/>
      <c r="C162" s="314"/>
      <c r="D162" s="314"/>
      <c r="E162" s="314"/>
      <c r="F162" s="314"/>
      <c r="G162" s="314"/>
      <c r="H162" s="314"/>
      <c r="I162" s="314"/>
      <c r="J162" s="314"/>
      <c r="K162" s="314"/>
      <c r="L162" s="314"/>
      <c r="M162" s="314"/>
      <c r="N162" s="314"/>
      <c r="O162" s="314"/>
      <c r="P162" s="314"/>
      <c r="Q162" s="314"/>
      <c r="R162" s="314"/>
      <c r="S162" s="314"/>
      <c r="T162" s="314"/>
    </row>
    <row r="163" spans="1:20" ht="13.5" customHeight="1">
      <c r="A163" s="314"/>
      <c r="B163" s="314"/>
      <c r="C163" s="314"/>
      <c r="D163" s="314"/>
      <c r="E163" s="314"/>
      <c r="F163" s="314"/>
      <c r="G163" s="314"/>
      <c r="H163" s="314"/>
      <c r="I163" s="314"/>
      <c r="J163" s="314"/>
      <c r="K163" s="314"/>
      <c r="L163" s="314"/>
      <c r="M163" s="314"/>
      <c r="N163" s="314"/>
      <c r="O163" s="314"/>
      <c r="P163" s="314"/>
      <c r="Q163" s="314"/>
      <c r="R163" s="314"/>
      <c r="S163" s="314"/>
      <c r="T163" s="314"/>
    </row>
    <row r="164" spans="1:20" ht="13.5" customHeight="1">
      <c r="A164" s="314"/>
      <c r="B164" s="314"/>
      <c r="C164" s="314"/>
      <c r="D164" s="314"/>
      <c r="E164" s="314"/>
      <c r="F164" s="314"/>
      <c r="G164" s="314"/>
      <c r="H164" s="314"/>
      <c r="I164" s="314"/>
      <c r="J164" s="314"/>
      <c r="K164" s="314"/>
      <c r="L164" s="314"/>
      <c r="M164" s="314"/>
      <c r="N164" s="314"/>
      <c r="O164" s="314"/>
      <c r="P164" s="314"/>
      <c r="Q164" s="314"/>
      <c r="R164" s="314"/>
      <c r="S164" s="314"/>
      <c r="T164" s="314"/>
    </row>
    <row r="165" spans="1:20" ht="13.5" customHeight="1">
      <c r="A165" s="314"/>
      <c r="B165" s="314"/>
      <c r="C165" s="314"/>
      <c r="D165" s="314"/>
      <c r="E165" s="314"/>
      <c r="F165" s="314"/>
      <c r="G165" s="314"/>
      <c r="H165" s="314"/>
      <c r="I165" s="314"/>
      <c r="J165" s="314"/>
      <c r="K165" s="314"/>
      <c r="L165" s="314"/>
      <c r="M165" s="314"/>
      <c r="N165" s="314"/>
      <c r="O165" s="314"/>
      <c r="P165" s="314"/>
      <c r="Q165" s="314"/>
      <c r="R165" s="314"/>
      <c r="S165" s="314"/>
      <c r="T165" s="314"/>
    </row>
    <row r="166" spans="1:20" ht="13.5" customHeight="1">
      <c r="A166" s="314"/>
      <c r="B166" s="314"/>
      <c r="C166" s="314"/>
      <c r="D166" s="314"/>
      <c r="E166" s="314"/>
      <c r="F166" s="314"/>
      <c r="G166" s="314"/>
      <c r="H166" s="314"/>
      <c r="I166" s="314"/>
      <c r="J166" s="314"/>
      <c r="K166" s="314"/>
      <c r="L166" s="314"/>
      <c r="M166" s="314"/>
      <c r="N166" s="314"/>
      <c r="O166" s="314"/>
      <c r="P166" s="314"/>
      <c r="Q166" s="314"/>
      <c r="R166" s="314"/>
      <c r="S166" s="314"/>
      <c r="T166" s="314"/>
    </row>
    <row r="167" spans="1:20" ht="13.5" customHeight="1">
      <c r="A167" s="314"/>
      <c r="B167" s="314"/>
      <c r="C167" s="314"/>
      <c r="D167" s="314"/>
      <c r="E167" s="314"/>
      <c r="F167" s="314"/>
      <c r="G167" s="314"/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14"/>
    </row>
    <row r="168" spans="1:20" ht="13.5" customHeight="1">
      <c r="A168" s="314"/>
      <c r="B168" s="314"/>
      <c r="C168" s="314"/>
      <c r="D168" s="314"/>
      <c r="E168" s="314"/>
      <c r="F168" s="314"/>
      <c r="G168" s="314"/>
      <c r="H168" s="314"/>
      <c r="I168" s="314"/>
      <c r="J168" s="314"/>
      <c r="K168" s="314"/>
      <c r="L168" s="314"/>
      <c r="M168" s="314"/>
      <c r="N168" s="314"/>
      <c r="O168" s="314"/>
      <c r="P168" s="314"/>
      <c r="Q168" s="314"/>
      <c r="R168" s="314"/>
      <c r="S168" s="314"/>
      <c r="T168" s="314"/>
    </row>
    <row r="169" spans="1:20" ht="13.5" customHeight="1">
      <c r="A169" s="314"/>
      <c r="B169" s="314"/>
      <c r="C169" s="314"/>
      <c r="D169" s="314"/>
      <c r="E169" s="314"/>
      <c r="F169" s="314"/>
      <c r="G169" s="314"/>
      <c r="H169" s="314"/>
      <c r="I169" s="314"/>
      <c r="J169" s="314"/>
      <c r="K169" s="314"/>
      <c r="L169" s="314"/>
      <c r="M169" s="314"/>
      <c r="N169" s="314"/>
      <c r="O169" s="314"/>
      <c r="P169" s="314"/>
      <c r="Q169" s="314"/>
      <c r="R169" s="314"/>
      <c r="S169" s="314"/>
      <c r="T169" s="314"/>
    </row>
    <row r="170" spans="1:20" ht="13.5" customHeight="1">
      <c r="A170" s="314"/>
      <c r="B170" s="314"/>
      <c r="C170" s="314"/>
      <c r="D170" s="314"/>
      <c r="E170" s="314"/>
      <c r="F170" s="314"/>
      <c r="G170" s="314"/>
      <c r="H170" s="314"/>
      <c r="I170" s="314"/>
      <c r="J170" s="314"/>
      <c r="K170" s="314"/>
      <c r="L170" s="314"/>
      <c r="M170" s="314"/>
      <c r="N170" s="314"/>
      <c r="O170" s="314"/>
      <c r="P170" s="314"/>
      <c r="Q170" s="314"/>
      <c r="R170" s="314"/>
      <c r="S170" s="314"/>
      <c r="T170" s="314"/>
    </row>
    <row r="171" spans="1:20" ht="13.5" customHeight="1">
      <c r="A171" s="314"/>
      <c r="B171" s="314"/>
      <c r="C171" s="314"/>
      <c r="D171" s="314"/>
      <c r="E171" s="314"/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14"/>
    </row>
    <row r="172" spans="1:20" ht="13.5" customHeight="1">
      <c r="A172" s="314"/>
      <c r="B172" s="314"/>
      <c r="C172" s="314"/>
      <c r="D172" s="314"/>
      <c r="E172" s="314"/>
      <c r="F172" s="314"/>
      <c r="G172" s="314"/>
      <c r="H172" s="314"/>
      <c r="I172" s="314"/>
      <c r="J172" s="314"/>
      <c r="K172" s="314"/>
      <c r="L172" s="314"/>
      <c r="M172" s="314"/>
      <c r="N172" s="314"/>
      <c r="O172" s="314"/>
      <c r="P172" s="314"/>
      <c r="Q172" s="314"/>
      <c r="R172" s="314"/>
      <c r="S172" s="314"/>
      <c r="T172" s="314"/>
    </row>
    <row r="173" spans="1:20" ht="13.5" customHeight="1">
      <c r="A173" s="314"/>
      <c r="B173" s="314"/>
      <c r="C173" s="314"/>
      <c r="D173" s="314"/>
      <c r="E173" s="314"/>
      <c r="F173" s="314"/>
      <c r="G173" s="314"/>
      <c r="H173" s="314"/>
      <c r="I173" s="314"/>
      <c r="J173" s="314"/>
      <c r="K173" s="314"/>
      <c r="L173" s="314"/>
      <c r="M173" s="314"/>
      <c r="N173" s="314"/>
      <c r="O173" s="314"/>
      <c r="P173" s="314"/>
      <c r="Q173" s="314"/>
      <c r="R173" s="314"/>
      <c r="S173" s="314"/>
      <c r="T173" s="314"/>
    </row>
    <row r="174" spans="1:20" ht="13.5" customHeight="1">
      <c r="A174" s="314"/>
      <c r="B174" s="314"/>
      <c r="C174" s="314"/>
      <c r="D174" s="314"/>
      <c r="E174" s="314"/>
      <c r="F174" s="314"/>
      <c r="G174" s="314"/>
      <c r="H174" s="314"/>
      <c r="I174" s="314"/>
      <c r="J174" s="314"/>
      <c r="K174" s="314"/>
      <c r="L174" s="314"/>
      <c r="M174" s="314"/>
      <c r="N174" s="314"/>
      <c r="O174" s="314"/>
      <c r="P174" s="314"/>
      <c r="Q174" s="314"/>
      <c r="R174" s="314"/>
      <c r="S174" s="314"/>
      <c r="T174" s="314"/>
    </row>
    <row r="175" spans="1:20" ht="13.5" customHeight="1">
      <c r="A175" s="314"/>
      <c r="B175" s="314"/>
      <c r="C175" s="314"/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</row>
    <row r="176" spans="1:20" ht="13.5" customHeight="1">
      <c r="A176" s="314"/>
      <c r="B176" s="314"/>
      <c r="C176" s="314"/>
      <c r="D176" s="314"/>
      <c r="E176" s="314"/>
      <c r="F176" s="314"/>
      <c r="G176" s="314"/>
      <c r="H176" s="314"/>
      <c r="I176" s="314"/>
      <c r="J176" s="314"/>
      <c r="K176" s="314"/>
      <c r="L176" s="314"/>
      <c r="M176" s="314"/>
      <c r="N176" s="314"/>
      <c r="O176" s="314"/>
      <c r="P176" s="314"/>
      <c r="Q176" s="314"/>
      <c r="R176" s="314"/>
      <c r="S176" s="314"/>
      <c r="T176" s="314"/>
    </row>
    <row r="177" spans="1:20" ht="13.5" customHeight="1">
      <c r="A177" s="314"/>
      <c r="B177" s="314"/>
      <c r="C177" s="314"/>
      <c r="D177" s="314"/>
      <c r="E177" s="314"/>
      <c r="F177" s="314"/>
      <c r="G177" s="314"/>
      <c r="H177" s="314"/>
      <c r="I177" s="314"/>
      <c r="J177" s="314"/>
      <c r="K177" s="314"/>
      <c r="L177" s="314"/>
      <c r="M177" s="314"/>
      <c r="N177" s="314"/>
      <c r="O177" s="314"/>
      <c r="P177" s="314"/>
      <c r="Q177" s="314"/>
      <c r="R177" s="314"/>
      <c r="S177" s="314"/>
      <c r="T177" s="314"/>
    </row>
    <row r="178" spans="1:20" ht="13.5" customHeight="1">
      <c r="A178" s="314"/>
      <c r="B178" s="314"/>
      <c r="C178" s="314"/>
      <c r="D178" s="314"/>
      <c r="E178" s="314"/>
      <c r="F178" s="314"/>
      <c r="G178" s="314"/>
      <c r="H178" s="314"/>
      <c r="I178" s="314"/>
      <c r="J178" s="314"/>
      <c r="K178" s="314"/>
      <c r="L178" s="314"/>
      <c r="M178" s="314"/>
      <c r="N178" s="314"/>
      <c r="O178" s="314"/>
      <c r="P178" s="314"/>
      <c r="Q178" s="314"/>
      <c r="R178" s="314"/>
      <c r="S178" s="314"/>
      <c r="T178" s="314"/>
    </row>
    <row r="179" spans="1:20" ht="13.5" customHeight="1">
      <c r="A179" s="314"/>
      <c r="B179" s="314"/>
      <c r="C179" s="314"/>
      <c r="D179" s="314"/>
      <c r="E179" s="314"/>
      <c r="F179" s="314"/>
      <c r="G179" s="314"/>
      <c r="H179" s="314"/>
      <c r="I179" s="314"/>
      <c r="J179" s="314"/>
      <c r="K179" s="314"/>
      <c r="L179" s="314"/>
      <c r="M179" s="314"/>
      <c r="N179" s="314"/>
      <c r="O179" s="314"/>
      <c r="P179" s="314"/>
      <c r="Q179" s="314"/>
      <c r="R179" s="314"/>
      <c r="S179" s="314"/>
      <c r="T179" s="314"/>
    </row>
    <row r="180" spans="1:20" ht="13.5" customHeight="1">
      <c r="A180" s="314"/>
      <c r="B180" s="314"/>
      <c r="C180" s="314"/>
      <c r="D180" s="314"/>
      <c r="E180" s="314"/>
      <c r="F180" s="314"/>
      <c r="G180" s="314"/>
      <c r="H180" s="314"/>
      <c r="I180" s="314"/>
      <c r="J180" s="314"/>
      <c r="K180" s="314"/>
      <c r="L180" s="314"/>
      <c r="M180" s="314"/>
      <c r="N180" s="314"/>
      <c r="O180" s="314"/>
      <c r="P180" s="314"/>
      <c r="Q180" s="314"/>
      <c r="R180" s="314"/>
      <c r="S180" s="314"/>
      <c r="T180" s="314"/>
    </row>
    <row r="181" spans="1:20" ht="13.5" customHeight="1">
      <c r="A181" s="314"/>
      <c r="B181" s="314"/>
      <c r="C181" s="314"/>
      <c r="D181" s="314"/>
      <c r="E181" s="314"/>
      <c r="F181" s="314"/>
      <c r="G181" s="314"/>
      <c r="H181" s="314"/>
      <c r="I181" s="314"/>
      <c r="J181" s="314"/>
      <c r="K181" s="314"/>
      <c r="L181" s="314"/>
      <c r="M181" s="314"/>
      <c r="N181" s="314"/>
      <c r="O181" s="314"/>
      <c r="P181" s="314"/>
      <c r="Q181" s="314"/>
      <c r="R181" s="314"/>
      <c r="S181" s="314"/>
      <c r="T181" s="314"/>
    </row>
    <row r="182" spans="1:20" ht="13.5" customHeight="1">
      <c r="A182" s="314"/>
      <c r="B182" s="314"/>
      <c r="C182" s="314"/>
      <c r="D182" s="314"/>
      <c r="E182" s="314"/>
      <c r="F182" s="314"/>
      <c r="G182" s="314"/>
      <c r="H182" s="314"/>
      <c r="I182" s="314"/>
      <c r="J182" s="314"/>
      <c r="K182" s="314"/>
      <c r="L182" s="314"/>
      <c r="M182" s="314"/>
      <c r="N182" s="314"/>
      <c r="O182" s="314"/>
      <c r="P182" s="314"/>
      <c r="Q182" s="314"/>
      <c r="R182" s="314"/>
      <c r="S182" s="314"/>
      <c r="T182" s="314"/>
    </row>
    <row r="183" spans="1:20" ht="13.5" customHeight="1">
      <c r="A183" s="314"/>
      <c r="B183" s="314"/>
      <c r="C183" s="314"/>
      <c r="D183" s="314"/>
      <c r="E183" s="314"/>
      <c r="F183" s="314"/>
      <c r="G183" s="314"/>
      <c r="H183" s="314"/>
      <c r="I183" s="314"/>
      <c r="J183" s="314"/>
      <c r="K183" s="314"/>
      <c r="L183" s="314"/>
      <c r="M183" s="314"/>
      <c r="N183" s="314"/>
      <c r="O183" s="314"/>
      <c r="P183" s="314"/>
      <c r="Q183" s="314"/>
      <c r="R183" s="314"/>
      <c r="S183" s="314"/>
      <c r="T183" s="314"/>
    </row>
    <row r="184" spans="1:20" ht="13.5" customHeight="1">
      <c r="A184" s="314"/>
      <c r="B184" s="314"/>
      <c r="C184" s="314"/>
      <c r="D184" s="314"/>
      <c r="E184" s="314"/>
      <c r="F184" s="314"/>
      <c r="G184" s="314"/>
      <c r="H184" s="314"/>
      <c r="I184" s="314"/>
      <c r="J184" s="314"/>
      <c r="K184" s="314"/>
      <c r="L184" s="314"/>
      <c r="M184" s="314"/>
      <c r="N184" s="314"/>
      <c r="O184" s="314"/>
      <c r="P184" s="314"/>
      <c r="Q184" s="314"/>
      <c r="R184" s="314"/>
      <c r="S184" s="314"/>
      <c r="T184" s="314"/>
    </row>
    <row r="185" spans="1:20" ht="13.5" customHeight="1">
      <c r="A185" s="314"/>
      <c r="B185" s="314"/>
      <c r="C185" s="314"/>
      <c r="D185" s="314"/>
      <c r="E185" s="314"/>
      <c r="F185" s="314"/>
      <c r="G185" s="314"/>
      <c r="H185" s="314"/>
      <c r="I185" s="314"/>
      <c r="J185" s="314"/>
      <c r="K185" s="314"/>
      <c r="L185" s="314"/>
      <c r="M185" s="314"/>
      <c r="N185" s="314"/>
      <c r="O185" s="314"/>
      <c r="P185" s="314"/>
      <c r="Q185" s="314"/>
      <c r="R185" s="314"/>
      <c r="S185" s="314"/>
      <c r="T185" s="314"/>
    </row>
    <row r="186" spans="1:20" ht="13.5" customHeight="1">
      <c r="A186" s="314"/>
      <c r="B186" s="314"/>
      <c r="C186" s="314"/>
      <c r="D186" s="314"/>
      <c r="E186" s="314"/>
      <c r="F186" s="314"/>
      <c r="G186" s="314"/>
      <c r="H186" s="314"/>
      <c r="I186" s="314"/>
      <c r="J186" s="314"/>
      <c r="K186" s="314"/>
      <c r="L186" s="314"/>
      <c r="M186" s="314"/>
      <c r="N186" s="314"/>
      <c r="O186" s="314"/>
      <c r="P186" s="314"/>
      <c r="Q186" s="314"/>
      <c r="R186" s="314"/>
      <c r="S186" s="314"/>
      <c r="T186" s="314"/>
    </row>
    <row r="187" spans="1:20" ht="13.5" customHeight="1">
      <c r="A187" s="314"/>
      <c r="B187" s="314"/>
      <c r="C187" s="314"/>
      <c r="D187" s="314"/>
      <c r="E187" s="314"/>
      <c r="F187" s="314"/>
      <c r="G187" s="314"/>
      <c r="H187" s="314"/>
      <c r="I187" s="314"/>
      <c r="J187" s="314"/>
      <c r="K187" s="314"/>
      <c r="L187" s="314"/>
      <c r="M187" s="314"/>
      <c r="N187" s="314"/>
      <c r="O187" s="314"/>
      <c r="P187" s="314"/>
      <c r="Q187" s="314"/>
      <c r="R187" s="314"/>
      <c r="S187" s="314"/>
      <c r="T187" s="314"/>
    </row>
    <row r="188" spans="1:20" ht="13.5" customHeight="1">
      <c r="A188" s="314"/>
      <c r="B188" s="314"/>
      <c r="C188" s="314"/>
      <c r="D188" s="314"/>
      <c r="E188" s="314"/>
      <c r="F188" s="314"/>
      <c r="G188" s="314"/>
      <c r="H188" s="314"/>
      <c r="I188" s="314"/>
      <c r="J188" s="314"/>
      <c r="K188" s="314"/>
      <c r="L188" s="314"/>
      <c r="M188" s="314"/>
      <c r="N188" s="314"/>
      <c r="O188" s="314"/>
      <c r="P188" s="314"/>
      <c r="Q188" s="314"/>
      <c r="R188" s="314"/>
      <c r="S188" s="314"/>
      <c r="T188" s="314"/>
    </row>
    <row r="189" spans="1:20" ht="13.5" customHeight="1">
      <c r="A189" s="314"/>
      <c r="B189" s="314"/>
      <c r="C189" s="314"/>
      <c r="D189" s="314"/>
      <c r="E189" s="314"/>
      <c r="F189" s="314"/>
      <c r="G189" s="314"/>
      <c r="H189" s="314"/>
      <c r="I189" s="314"/>
      <c r="J189" s="314"/>
      <c r="K189" s="314"/>
      <c r="L189" s="314"/>
      <c r="M189" s="314"/>
      <c r="N189" s="314"/>
      <c r="O189" s="314"/>
      <c r="P189" s="314"/>
      <c r="Q189" s="314"/>
      <c r="R189" s="314"/>
      <c r="S189" s="314"/>
      <c r="T189" s="314"/>
    </row>
    <row r="190" spans="1:20" ht="13.5" customHeight="1">
      <c r="A190" s="314"/>
      <c r="B190" s="314"/>
      <c r="C190" s="314"/>
      <c r="D190" s="314"/>
      <c r="E190" s="314"/>
      <c r="F190" s="314"/>
      <c r="G190" s="314"/>
      <c r="H190" s="314"/>
      <c r="I190" s="314"/>
      <c r="J190" s="314"/>
      <c r="K190" s="314"/>
      <c r="L190" s="314"/>
      <c r="M190" s="314"/>
      <c r="N190" s="314"/>
      <c r="O190" s="314"/>
      <c r="P190" s="314"/>
      <c r="Q190" s="314"/>
      <c r="R190" s="314"/>
      <c r="S190" s="314"/>
      <c r="T190" s="314"/>
    </row>
    <row r="191" spans="1:20" ht="13.5" customHeight="1">
      <c r="A191" s="314"/>
      <c r="B191" s="314"/>
      <c r="C191" s="314"/>
      <c r="D191" s="314"/>
      <c r="E191" s="314"/>
      <c r="F191" s="314"/>
      <c r="G191" s="314"/>
      <c r="H191" s="314"/>
      <c r="I191" s="314"/>
      <c r="J191" s="314"/>
      <c r="K191" s="314"/>
      <c r="L191" s="314"/>
      <c r="M191" s="314"/>
      <c r="N191" s="314"/>
      <c r="O191" s="314"/>
      <c r="P191" s="314"/>
      <c r="Q191" s="314"/>
      <c r="R191" s="314"/>
      <c r="S191" s="314"/>
      <c r="T191" s="314"/>
    </row>
    <row r="192" spans="1:20" ht="13.5" customHeight="1">
      <c r="A192" s="314"/>
      <c r="B192" s="314"/>
      <c r="C192" s="314"/>
      <c r="D192" s="314"/>
      <c r="E192" s="314"/>
      <c r="F192" s="314"/>
      <c r="G192" s="314"/>
      <c r="H192" s="314"/>
      <c r="I192" s="314"/>
      <c r="J192" s="314"/>
      <c r="K192" s="314"/>
      <c r="L192" s="314"/>
      <c r="M192" s="314"/>
      <c r="N192" s="314"/>
      <c r="O192" s="314"/>
      <c r="P192" s="314"/>
      <c r="Q192" s="314"/>
      <c r="R192" s="314"/>
      <c r="S192" s="314"/>
      <c r="T192" s="314"/>
    </row>
    <row r="193" spans="1:20" ht="13.5" customHeight="1">
      <c r="A193" s="314"/>
      <c r="B193" s="314"/>
      <c r="C193" s="314"/>
      <c r="D193" s="314"/>
      <c r="E193" s="314"/>
      <c r="F193" s="314"/>
      <c r="G193" s="314"/>
      <c r="H193" s="314"/>
      <c r="I193" s="314"/>
      <c r="J193" s="314"/>
      <c r="K193" s="314"/>
      <c r="L193" s="314"/>
      <c r="M193" s="314"/>
      <c r="N193" s="314"/>
      <c r="O193" s="314"/>
      <c r="P193" s="314"/>
      <c r="Q193" s="314"/>
      <c r="R193" s="314"/>
      <c r="S193" s="314"/>
      <c r="T193" s="314"/>
    </row>
    <row r="194" spans="1:20" ht="13.5" customHeight="1">
      <c r="A194" s="314"/>
      <c r="B194" s="314"/>
      <c r="C194" s="314"/>
      <c r="D194" s="314"/>
      <c r="E194" s="314"/>
      <c r="F194" s="314"/>
      <c r="G194" s="314"/>
      <c r="H194" s="314"/>
      <c r="I194" s="314"/>
      <c r="J194" s="314"/>
      <c r="K194" s="314"/>
      <c r="L194" s="314"/>
      <c r="M194" s="314"/>
      <c r="N194" s="314"/>
      <c r="O194" s="314"/>
      <c r="P194" s="314"/>
      <c r="Q194" s="314"/>
      <c r="R194" s="314"/>
      <c r="S194" s="314"/>
      <c r="T194" s="314"/>
    </row>
    <row r="195" spans="1:20" ht="13.5" customHeight="1">
      <c r="A195" s="314"/>
      <c r="B195" s="314"/>
      <c r="C195" s="314"/>
      <c r="D195" s="314"/>
      <c r="E195" s="314"/>
      <c r="F195" s="314"/>
      <c r="G195" s="314"/>
      <c r="H195" s="314"/>
      <c r="I195" s="314"/>
      <c r="J195" s="314"/>
      <c r="K195" s="314"/>
      <c r="L195" s="314"/>
      <c r="M195" s="314"/>
      <c r="N195" s="314"/>
      <c r="O195" s="314"/>
      <c r="P195" s="314"/>
      <c r="Q195" s="314"/>
      <c r="R195" s="314"/>
      <c r="S195" s="314"/>
      <c r="T195" s="314"/>
    </row>
    <row r="196" spans="1:20" ht="13.5" customHeight="1">
      <c r="A196" s="314"/>
      <c r="B196" s="314"/>
      <c r="C196" s="314"/>
      <c r="D196" s="314"/>
      <c r="E196" s="314"/>
      <c r="F196" s="314"/>
      <c r="G196" s="314"/>
      <c r="H196" s="314"/>
      <c r="I196" s="314"/>
      <c r="J196" s="314"/>
      <c r="K196" s="314"/>
      <c r="L196" s="314"/>
      <c r="M196" s="314"/>
      <c r="N196" s="314"/>
      <c r="O196" s="314"/>
      <c r="P196" s="314"/>
      <c r="Q196" s="314"/>
      <c r="R196" s="314"/>
      <c r="S196" s="314"/>
      <c r="T196" s="314"/>
    </row>
    <row r="197" spans="1:20" ht="13.5" customHeight="1">
      <c r="A197" s="314"/>
      <c r="B197" s="314"/>
      <c r="C197" s="314"/>
      <c r="D197" s="314"/>
      <c r="E197" s="314"/>
      <c r="F197" s="314"/>
      <c r="G197" s="314"/>
      <c r="H197" s="314"/>
      <c r="I197" s="314"/>
      <c r="J197" s="314"/>
      <c r="K197" s="314"/>
      <c r="L197" s="314"/>
      <c r="M197" s="314"/>
      <c r="N197" s="314"/>
      <c r="O197" s="314"/>
      <c r="P197" s="314"/>
      <c r="Q197" s="314"/>
      <c r="R197" s="314"/>
      <c r="S197" s="314"/>
      <c r="T197" s="314"/>
    </row>
    <row r="198" spans="1:20" ht="13.5" customHeight="1">
      <c r="A198" s="314"/>
      <c r="B198" s="314"/>
      <c r="C198" s="314"/>
      <c r="D198" s="314"/>
      <c r="E198" s="314"/>
      <c r="F198" s="314"/>
      <c r="G198" s="314"/>
      <c r="H198" s="314"/>
      <c r="I198" s="314"/>
      <c r="J198" s="314"/>
      <c r="K198" s="314"/>
      <c r="L198" s="314"/>
      <c r="M198" s="314"/>
      <c r="N198" s="314"/>
      <c r="O198" s="314"/>
      <c r="P198" s="314"/>
      <c r="Q198" s="314"/>
      <c r="R198" s="314"/>
      <c r="S198" s="314"/>
      <c r="T198" s="314"/>
    </row>
    <row r="199" spans="1:20" ht="13.5" customHeight="1">
      <c r="A199" s="314"/>
      <c r="B199" s="314"/>
      <c r="C199" s="314"/>
      <c r="D199" s="314"/>
      <c r="E199" s="314"/>
      <c r="F199" s="314"/>
      <c r="G199" s="314"/>
      <c r="H199" s="314"/>
      <c r="I199" s="314"/>
      <c r="J199" s="314"/>
      <c r="K199" s="314"/>
      <c r="L199" s="314"/>
      <c r="M199" s="314"/>
      <c r="N199" s="314"/>
      <c r="O199" s="314"/>
      <c r="P199" s="314"/>
      <c r="Q199" s="314"/>
      <c r="R199" s="314"/>
      <c r="S199" s="314"/>
      <c r="T199" s="314"/>
    </row>
    <row r="200" spans="1:20" ht="13.5" customHeight="1">
      <c r="A200" s="314"/>
      <c r="B200" s="314"/>
      <c r="C200" s="314"/>
      <c r="D200" s="314"/>
      <c r="E200" s="314"/>
      <c r="F200" s="314"/>
      <c r="G200" s="314"/>
      <c r="H200" s="314"/>
      <c r="I200" s="314"/>
      <c r="J200" s="314"/>
      <c r="K200" s="314"/>
      <c r="L200" s="314"/>
      <c r="M200" s="314"/>
      <c r="N200" s="314"/>
      <c r="O200" s="314"/>
      <c r="P200" s="314"/>
      <c r="Q200" s="314"/>
      <c r="R200" s="314"/>
      <c r="S200" s="314"/>
      <c r="T200" s="314"/>
    </row>
    <row r="201" spans="1:20" ht="13.5" customHeight="1">
      <c r="A201" s="314"/>
      <c r="B201" s="314"/>
      <c r="C201" s="314"/>
      <c r="D201" s="314"/>
      <c r="E201" s="314"/>
      <c r="F201" s="314"/>
      <c r="G201" s="314"/>
      <c r="H201" s="314"/>
      <c r="I201" s="314"/>
      <c r="J201" s="314"/>
      <c r="K201" s="314"/>
      <c r="L201" s="314"/>
      <c r="M201" s="314"/>
      <c r="N201" s="314"/>
      <c r="O201" s="314"/>
      <c r="P201" s="314"/>
      <c r="Q201" s="314"/>
      <c r="R201" s="314"/>
      <c r="S201" s="314"/>
      <c r="T201" s="314"/>
    </row>
    <row r="202" spans="1:20" ht="13.5" customHeight="1">
      <c r="A202" s="314"/>
      <c r="B202" s="314"/>
      <c r="C202" s="314"/>
      <c r="D202" s="314"/>
      <c r="E202" s="314"/>
      <c r="F202" s="314"/>
      <c r="G202" s="314"/>
      <c r="H202" s="314"/>
      <c r="I202" s="314"/>
      <c r="J202" s="314"/>
      <c r="K202" s="314"/>
      <c r="L202" s="314"/>
      <c r="M202" s="314"/>
      <c r="N202" s="314"/>
      <c r="O202" s="314"/>
      <c r="P202" s="314"/>
      <c r="Q202" s="314"/>
      <c r="R202" s="314"/>
      <c r="S202" s="314"/>
      <c r="T202" s="314"/>
    </row>
    <row r="203" spans="1:20" ht="13.5" customHeight="1">
      <c r="A203" s="314"/>
      <c r="B203" s="314"/>
      <c r="C203" s="314"/>
      <c r="D203" s="314"/>
      <c r="E203" s="314"/>
      <c r="F203" s="314"/>
      <c r="G203" s="314"/>
      <c r="H203" s="314"/>
      <c r="I203" s="314"/>
      <c r="J203" s="314"/>
      <c r="K203" s="314"/>
      <c r="L203" s="314"/>
      <c r="M203" s="314"/>
      <c r="N203" s="314"/>
      <c r="O203" s="314"/>
      <c r="P203" s="314"/>
      <c r="Q203" s="314"/>
      <c r="R203" s="314"/>
      <c r="S203" s="314"/>
      <c r="T203" s="314"/>
    </row>
    <row r="204" spans="1:20" ht="13.5" customHeight="1">
      <c r="A204" s="314"/>
      <c r="B204" s="314"/>
      <c r="C204" s="314"/>
      <c r="D204" s="314"/>
      <c r="E204" s="314"/>
      <c r="F204" s="314"/>
      <c r="G204" s="314"/>
      <c r="H204" s="314"/>
      <c r="I204" s="314"/>
      <c r="J204" s="314"/>
      <c r="K204" s="314"/>
      <c r="L204" s="314"/>
      <c r="M204" s="314"/>
      <c r="N204" s="314"/>
      <c r="O204" s="314"/>
      <c r="P204" s="314"/>
      <c r="Q204" s="314"/>
      <c r="R204" s="314"/>
      <c r="S204" s="314"/>
      <c r="T204" s="314"/>
    </row>
    <row r="205" spans="1:20" ht="13.5" customHeight="1">
      <c r="A205" s="314"/>
      <c r="B205" s="314"/>
      <c r="C205" s="314"/>
      <c r="D205" s="314"/>
      <c r="E205" s="314"/>
      <c r="F205" s="314"/>
      <c r="G205" s="314"/>
      <c r="H205" s="314"/>
      <c r="I205" s="314"/>
      <c r="J205" s="314"/>
      <c r="K205" s="314"/>
      <c r="L205" s="314"/>
      <c r="M205" s="314"/>
      <c r="N205" s="314"/>
      <c r="O205" s="314"/>
      <c r="P205" s="314"/>
      <c r="Q205" s="314"/>
      <c r="R205" s="314"/>
      <c r="S205" s="314"/>
      <c r="T205" s="314"/>
    </row>
    <row r="206" spans="1:20" ht="13.5" customHeight="1">
      <c r="A206" s="314"/>
      <c r="B206" s="314"/>
      <c r="C206" s="314"/>
      <c r="D206" s="314"/>
      <c r="E206" s="314"/>
      <c r="F206" s="314"/>
      <c r="G206" s="314"/>
      <c r="H206" s="314"/>
      <c r="I206" s="314"/>
      <c r="J206" s="314"/>
      <c r="K206" s="314"/>
      <c r="L206" s="314"/>
      <c r="M206" s="314"/>
      <c r="N206" s="314"/>
      <c r="O206" s="314"/>
      <c r="P206" s="314"/>
      <c r="Q206" s="314"/>
      <c r="R206" s="314"/>
      <c r="S206" s="314"/>
      <c r="T206" s="314"/>
    </row>
    <row r="207" spans="1:20" ht="13.5" customHeight="1">
      <c r="A207" s="314"/>
      <c r="B207" s="314"/>
      <c r="C207" s="314"/>
      <c r="D207" s="314"/>
      <c r="E207" s="314"/>
      <c r="F207" s="314"/>
      <c r="G207" s="314"/>
      <c r="H207" s="314"/>
      <c r="I207" s="314"/>
      <c r="J207" s="314"/>
      <c r="K207" s="314"/>
      <c r="L207" s="314"/>
      <c r="M207" s="314"/>
      <c r="N207" s="314"/>
      <c r="O207" s="314"/>
      <c r="P207" s="314"/>
      <c r="Q207" s="314"/>
      <c r="R207" s="314"/>
      <c r="S207" s="314"/>
      <c r="T207" s="314"/>
    </row>
    <row r="208" spans="1:20" ht="13.5" customHeight="1">
      <c r="A208" s="314"/>
      <c r="B208" s="314"/>
      <c r="C208" s="314"/>
      <c r="D208" s="314"/>
      <c r="E208" s="314"/>
      <c r="F208" s="314"/>
      <c r="G208" s="314"/>
      <c r="H208" s="314"/>
      <c r="I208" s="314"/>
      <c r="J208" s="314"/>
      <c r="K208" s="314"/>
      <c r="L208" s="314"/>
      <c r="M208" s="314"/>
      <c r="N208" s="314"/>
      <c r="O208" s="314"/>
      <c r="P208" s="314"/>
      <c r="Q208" s="314"/>
      <c r="R208" s="314"/>
      <c r="S208" s="314"/>
      <c r="T208" s="314"/>
    </row>
    <row r="209" spans="1:20" ht="13.5" customHeight="1">
      <c r="A209" s="314"/>
      <c r="B209" s="314"/>
      <c r="C209" s="314"/>
      <c r="D209" s="314"/>
      <c r="E209" s="314"/>
      <c r="F209" s="314"/>
      <c r="G209" s="314"/>
      <c r="H209" s="314"/>
      <c r="I209" s="314"/>
      <c r="J209" s="314"/>
      <c r="K209" s="314"/>
      <c r="L209" s="314"/>
      <c r="M209" s="314"/>
      <c r="N209" s="314"/>
      <c r="O209" s="314"/>
      <c r="P209" s="314"/>
      <c r="Q209" s="314"/>
      <c r="R209" s="314"/>
      <c r="S209" s="314"/>
      <c r="T209" s="314"/>
    </row>
    <row r="210" spans="1:20" ht="13.5" customHeight="1">
      <c r="A210" s="314"/>
      <c r="B210" s="314"/>
      <c r="C210" s="314"/>
      <c r="D210" s="314"/>
      <c r="E210" s="314"/>
      <c r="F210" s="314"/>
      <c r="G210" s="314"/>
      <c r="H210" s="314"/>
      <c r="I210" s="314"/>
      <c r="J210" s="314"/>
      <c r="K210" s="314"/>
      <c r="L210" s="314"/>
      <c r="M210" s="314"/>
      <c r="N210" s="314"/>
      <c r="O210" s="314"/>
      <c r="P210" s="314"/>
      <c r="Q210" s="314"/>
      <c r="R210" s="314"/>
      <c r="S210" s="314"/>
      <c r="T210" s="314"/>
    </row>
    <row r="211" spans="1:20" ht="13.5" customHeight="1">
      <c r="A211" s="314"/>
      <c r="B211" s="314"/>
      <c r="C211" s="314"/>
      <c r="D211" s="314"/>
      <c r="E211" s="314"/>
      <c r="F211" s="314"/>
      <c r="G211" s="314"/>
      <c r="H211" s="314"/>
      <c r="I211" s="314"/>
      <c r="J211" s="314"/>
      <c r="K211" s="314"/>
      <c r="L211" s="314"/>
      <c r="M211" s="314"/>
      <c r="N211" s="314"/>
      <c r="O211" s="314"/>
      <c r="P211" s="314"/>
      <c r="Q211" s="314"/>
      <c r="R211" s="314"/>
      <c r="S211" s="314"/>
      <c r="T211" s="314"/>
    </row>
    <row r="212" spans="1:20" ht="13.5" customHeight="1">
      <c r="A212" s="314"/>
      <c r="B212" s="314"/>
      <c r="C212" s="314"/>
      <c r="D212" s="314"/>
      <c r="E212" s="314"/>
      <c r="F212" s="314"/>
      <c r="G212" s="314"/>
      <c r="H212" s="314"/>
      <c r="I212" s="314"/>
      <c r="J212" s="314"/>
      <c r="K212" s="314"/>
      <c r="L212" s="314"/>
      <c r="M212" s="314"/>
      <c r="N212" s="314"/>
      <c r="O212" s="314"/>
      <c r="P212" s="314"/>
      <c r="Q212" s="314"/>
      <c r="R212" s="314"/>
      <c r="S212" s="314"/>
      <c r="T212" s="314"/>
    </row>
    <row r="213" spans="1:20" ht="13.5" customHeight="1">
      <c r="A213" s="314"/>
      <c r="B213" s="314"/>
      <c r="C213" s="314"/>
      <c r="D213" s="314"/>
      <c r="E213" s="314"/>
      <c r="F213" s="314"/>
      <c r="G213" s="314"/>
      <c r="H213" s="314"/>
      <c r="I213" s="314"/>
      <c r="J213" s="314"/>
      <c r="K213" s="314"/>
      <c r="L213" s="314"/>
      <c r="M213" s="314"/>
      <c r="N213" s="314"/>
      <c r="O213" s="314"/>
      <c r="P213" s="314"/>
      <c r="Q213" s="314"/>
      <c r="R213" s="314"/>
      <c r="S213" s="314"/>
      <c r="T213" s="314"/>
    </row>
    <row r="214" spans="1:20" ht="13.5" customHeight="1">
      <c r="A214" s="314"/>
      <c r="B214" s="314"/>
      <c r="C214" s="314"/>
      <c r="D214" s="314"/>
      <c r="E214" s="314"/>
      <c r="F214" s="314"/>
      <c r="G214" s="314"/>
      <c r="H214" s="314"/>
      <c r="I214" s="314"/>
      <c r="J214" s="314"/>
      <c r="K214" s="314"/>
      <c r="L214" s="314"/>
      <c r="M214" s="314"/>
      <c r="N214" s="314"/>
      <c r="O214" s="314"/>
      <c r="P214" s="314"/>
      <c r="Q214" s="314"/>
      <c r="R214" s="314"/>
      <c r="S214" s="314"/>
      <c r="T214" s="314"/>
    </row>
    <row r="215" spans="1:20" ht="13.5" customHeight="1">
      <c r="A215" s="314"/>
      <c r="B215" s="314"/>
      <c r="C215" s="314"/>
      <c r="D215" s="314"/>
      <c r="E215" s="314"/>
      <c r="F215" s="314"/>
      <c r="G215" s="314"/>
      <c r="H215" s="314"/>
      <c r="I215" s="314"/>
      <c r="J215" s="314"/>
      <c r="K215" s="314"/>
      <c r="L215" s="314"/>
      <c r="M215" s="314"/>
      <c r="N215" s="314"/>
      <c r="O215" s="314"/>
      <c r="P215" s="314"/>
      <c r="Q215" s="314"/>
      <c r="R215" s="314"/>
      <c r="S215" s="314"/>
      <c r="T215" s="314"/>
    </row>
    <row r="216" spans="1:20" ht="13.5" customHeight="1">
      <c r="A216" s="314"/>
      <c r="B216" s="314"/>
      <c r="C216" s="314"/>
      <c r="D216" s="314"/>
      <c r="E216" s="314"/>
      <c r="F216" s="314"/>
      <c r="G216" s="314"/>
      <c r="H216" s="314"/>
      <c r="I216" s="314"/>
      <c r="J216" s="314"/>
      <c r="K216" s="314"/>
      <c r="L216" s="314"/>
      <c r="M216" s="314"/>
      <c r="N216" s="314"/>
      <c r="O216" s="314"/>
      <c r="P216" s="314"/>
      <c r="Q216" s="314"/>
      <c r="R216" s="314"/>
      <c r="S216" s="314"/>
      <c r="T216" s="314"/>
    </row>
    <row r="217" spans="1:20" ht="13.5" customHeight="1">
      <c r="A217" s="314"/>
      <c r="B217" s="314"/>
      <c r="C217" s="314"/>
      <c r="D217" s="314"/>
      <c r="E217" s="314"/>
      <c r="F217" s="314"/>
      <c r="G217" s="314"/>
      <c r="H217" s="314"/>
      <c r="I217" s="314"/>
      <c r="J217" s="314"/>
      <c r="K217" s="314"/>
      <c r="L217" s="314"/>
      <c r="M217" s="314"/>
      <c r="N217" s="314"/>
      <c r="O217" s="314"/>
      <c r="P217" s="314"/>
      <c r="Q217" s="314"/>
      <c r="R217" s="314"/>
      <c r="S217" s="314"/>
      <c r="T217" s="314"/>
    </row>
    <row r="218" spans="1:20" ht="13.5" customHeight="1">
      <c r="A218" s="314"/>
      <c r="B218" s="314"/>
      <c r="C218" s="314"/>
      <c r="D218" s="314"/>
      <c r="E218" s="314"/>
      <c r="F218" s="314"/>
      <c r="G218" s="314"/>
      <c r="H218" s="314"/>
      <c r="I218" s="314"/>
      <c r="J218" s="314"/>
      <c r="K218" s="314"/>
      <c r="L218" s="314"/>
      <c r="M218" s="314"/>
      <c r="N218" s="314"/>
      <c r="O218" s="314"/>
      <c r="P218" s="314"/>
      <c r="Q218" s="314"/>
      <c r="R218" s="314"/>
      <c r="S218" s="314"/>
      <c r="T218" s="314"/>
    </row>
    <row r="219" spans="1:20" ht="13.5" customHeight="1">
      <c r="A219" s="314"/>
      <c r="B219" s="314"/>
      <c r="C219" s="314"/>
      <c r="D219" s="314"/>
      <c r="E219" s="314"/>
      <c r="F219" s="314"/>
      <c r="G219" s="314"/>
      <c r="H219" s="314"/>
      <c r="I219" s="314"/>
      <c r="J219" s="314"/>
      <c r="K219" s="314"/>
      <c r="L219" s="314"/>
      <c r="M219" s="314"/>
      <c r="N219" s="314"/>
      <c r="O219" s="314"/>
      <c r="P219" s="314"/>
      <c r="Q219" s="314"/>
      <c r="R219" s="314"/>
      <c r="S219" s="314"/>
      <c r="T219" s="314"/>
    </row>
    <row r="220" spans="1:20" ht="13.5" customHeight="1">
      <c r="A220" s="314"/>
      <c r="B220" s="314"/>
      <c r="C220" s="314"/>
      <c r="D220" s="314"/>
      <c r="E220" s="314"/>
      <c r="F220" s="314"/>
      <c r="G220" s="314"/>
      <c r="H220" s="314"/>
      <c r="I220" s="314"/>
      <c r="J220" s="314"/>
      <c r="K220" s="314"/>
      <c r="L220" s="314"/>
      <c r="M220" s="314"/>
      <c r="N220" s="314"/>
      <c r="O220" s="314"/>
      <c r="P220" s="314"/>
      <c r="Q220" s="314"/>
      <c r="R220" s="314"/>
      <c r="S220" s="314"/>
      <c r="T220" s="314"/>
    </row>
    <row r="221" spans="1:20" ht="13.5" customHeight="1">
      <c r="A221" s="314"/>
      <c r="B221" s="314"/>
      <c r="C221" s="314"/>
      <c r="D221" s="314"/>
      <c r="E221" s="314"/>
      <c r="F221" s="314"/>
      <c r="G221" s="314"/>
      <c r="H221" s="314"/>
      <c r="I221" s="314"/>
      <c r="J221" s="314"/>
      <c r="K221" s="314"/>
      <c r="L221" s="314"/>
      <c r="M221" s="314"/>
      <c r="N221" s="314"/>
      <c r="O221" s="314"/>
      <c r="P221" s="314"/>
      <c r="Q221" s="314"/>
      <c r="R221" s="314"/>
      <c r="S221" s="314"/>
      <c r="T221" s="314"/>
    </row>
    <row r="222" spans="1:20" ht="13.5" customHeight="1">
      <c r="A222" s="314"/>
      <c r="B222" s="314"/>
      <c r="C222" s="314"/>
      <c r="D222" s="314"/>
      <c r="E222" s="314"/>
      <c r="F222" s="314"/>
      <c r="G222" s="314"/>
      <c r="H222" s="314"/>
      <c r="I222" s="314"/>
      <c r="J222" s="314"/>
      <c r="K222" s="314"/>
      <c r="L222" s="314"/>
      <c r="M222" s="314"/>
      <c r="N222" s="314"/>
      <c r="O222" s="314"/>
      <c r="P222" s="314"/>
      <c r="Q222" s="314"/>
      <c r="R222" s="314"/>
      <c r="S222" s="314"/>
      <c r="T222" s="314"/>
    </row>
    <row r="223" spans="1:20" ht="13.5" customHeight="1">
      <c r="A223" s="314"/>
      <c r="B223" s="314"/>
      <c r="C223" s="314"/>
      <c r="D223" s="314"/>
      <c r="E223" s="314"/>
      <c r="F223" s="314"/>
      <c r="G223" s="314"/>
      <c r="H223" s="314"/>
      <c r="I223" s="314"/>
      <c r="J223" s="314"/>
      <c r="K223" s="314"/>
      <c r="L223" s="314"/>
      <c r="M223" s="314"/>
      <c r="N223" s="314"/>
      <c r="O223" s="314"/>
      <c r="P223" s="314"/>
      <c r="Q223" s="314"/>
      <c r="R223" s="314"/>
      <c r="S223" s="314"/>
      <c r="T223" s="314"/>
    </row>
    <row r="224" spans="1:20" ht="13.5" customHeight="1">
      <c r="A224" s="314"/>
      <c r="B224" s="314"/>
      <c r="C224" s="314"/>
      <c r="D224" s="314"/>
      <c r="E224" s="314"/>
      <c r="F224" s="314"/>
      <c r="G224" s="314"/>
      <c r="H224" s="314"/>
      <c r="I224" s="314"/>
      <c r="J224" s="314"/>
      <c r="K224" s="314"/>
      <c r="L224" s="314"/>
      <c r="M224" s="314"/>
      <c r="N224" s="314"/>
      <c r="O224" s="314"/>
      <c r="P224" s="314"/>
      <c r="Q224" s="314"/>
      <c r="R224" s="314"/>
      <c r="S224" s="314"/>
      <c r="T224" s="314"/>
    </row>
    <row r="225" spans="1:20" ht="13.5" customHeight="1">
      <c r="A225" s="314"/>
      <c r="B225" s="314"/>
      <c r="C225" s="314"/>
      <c r="D225" s="314"/>
      <c r="E225" s="314"/>
      <c r="F225" s="314"/>
      <c r="G225" s="314"/>
      <c r="H225" s="314"/>
      <c r="I225" s="314"/>
      <c r="J225" s="314"/>
      <c r="K225" s="314"/>
      <c r="L225" s="314"/>
      <c r="M225" s="314"/>
      <c r="N225" s="314"/>
      <c r="O225" s="314"/>
      <c r="P225" s="314"/>
      <c r="Q225" s="314"/>
      <c r="R225" s="314"/>
      <c r="S225" s="314"/>
      <c r="T225" s="314"/>
    </row>
    <row r="226" spans="1:20" ht="13.5" customHeight="1">
      <c r="A226" s="314"/>
      <c r="B226" s="314"/>
      <c r="C226" s="314"/>
      <c r="D226" s="314"/>
      <c r="E226" s="314"/>
      <c r="F226" s="314"/>
      <c r="G226" s="314"/>
      <c r="H226" s="314"/>
      <c r="I226" s="314"/>
      <c r="J226" s="314"/>
      <c r="K226" s="314"/>
      <c r="L226" s="314"/>
      <c r="M226" s="314"/>
      <c r="N226" s="314"/>
      <c r="O226" s="314"/>
      <c r="P226" s="314"/>
      <c r="Q226" s="314"/>
      <c r="R226" s="314"/>
      <c r="S226" s="314"/>
      <c r="T226" s="314"/>
    </row>
    <row r="227" spans="1:20" ht="13.5" customHeight="1">
      <c r="A227" s="314"/>
      <c r="B227" s="314"/>
      <c r="C227" s="314"/>
      <c r="D227" s="314"/>
      <c r="E227" s="314"/>
      <c r="F227" s="314"/>
      <c r="G227" s="314"/>
      <c r="H227" s="314"/>
      <c r="I227" s="314"/>
      <c r="J227" s="314"/>
      <c r="K227" s="314"/>
      <c r="L227" s="314"/>
      <c r="M227" s="314"/>
      <c r="N227" s="314"/>
      <c r="O227" s="314"/>
      <c r="P227" s="314"/>
      <c r="Q227" s="314"/>
      <c r="R227" s="314"/>
      <c r="S227" s="314"/>
      <c r="T227" s="314"/>
    </row>
    <row r="228" spans="1:20" ht="13.5" customHeight="1">
      <c r="A228" s="314"/>
      <c r="B228" s="314"/>
      <c r="C228" s="314"/>
      <c r="D228" s="314"/>
      <c r="E228" s="314"/>
      <c r="F228" s="314"/>
      <c r="G228" s="314"/>
      <c r="H228" s="314"/>
      <c r="I228" s="314"/>
      <c r="J228" s="314"/>
      <c r="K228" s="314"/>
      <c r="L228" s="314"/>
      <c r="M228" s="314"/>
      <c r="N228" s="314"/>
      <c r="O228" s="314"/>
      <c r="P228" s="314"/>
      <c r="Q228" s="314"/>
      <c r="R228" s="314"/>
      <c r="S228" s="314"/>
      <c r="T228" s="314"/>
    </row>
    <row r="229" spans="1:20" ht="13.5" customHeight="1">
      <c r="A229" s="314"/>
      <c r="B229" s="314"/>
      <c r="C229" s="314"/>
      <c r="D229" s="314"/>
      <c r="E229" s="314"/>
      <c r="F229" s="314"/>
      <c r="G229" s="314"/>
      <c r="H229" s="314"/>
      <c r="I229" s="314"/>
      <c r="J229" s="314"/>
      <c r="K229" s="314"/>
      <c r="L229" s="314"/>
      <c r="M229" s="314"/>
      <c r="N229" s="314"/>
      <c r="O229" s="314"/>
      <c r="P229" s="314"/>
      <c r="Q229" s="314"/>
      <c r="R229" s="314"/>
      <c r="S229" s="314"/>
      <c r="T229" s="314"/>
    </row>
    <row r="230" spans="1:20" ht="13.5" customHeight="1">
      <c r="A230" s="314"/>
      <c r="B230" s="314"/>
      <c r="C230" s="314"/>
      <c r="D230" s="314"/>
      <c r="E230" s="314"/>
      <c r="F230" s="314"/>
      <c r="G230" s="314"/>
      <c r="H230" s="314"/>
      <c r="I230" s="314"/>
      <c r="J230" s="314"/>
      <c r="K230" s="314"/>
      <c r="L230" s="314"/>
      <c r="M230" s="314"/>
      <c r="N230" s="314"/>
      <c r="O230" s="314"/>
      <c r="P230" s="314"/>
      <c r="Q230" s="314"/>
      <c r="R230" s="314"/>
      <c r="S230" s="314"/>
      <c r="T230" s="314"/>
    </row>
    <row r="231" spans="1:20" ht="13.5" customHeight="1">
      <c r="A231" s="314"/>
      <c r="B231" s="314"/>
      <c r="C231" s="314"/>
      <c r="D231" s="314"/>
      <c r="E231" s="314"/>
      <c r="F231" s="314"/>
      <c r="G231" s="314"/>
      <c r="H231" s="314"/>
      <c r="I231" s="314"/>
      <c r="J231" s="314"/>
      <c r="K231" s="314"/>
      <c r="L231" s="314"/>
      <c r="M231" s="314"/>
      <c r="N231" s="314"/>
      <c r="O231" s="314"/>
      <c r="P231" s="314"/>
      <c r="Q231" s="314"/>
      <c r="R231" s="314"/>
      <c r="S231" s="314"/>
      <c r="T231" s="314"/>
    </row>
    <row r="232" spans="1:20" ht="13.5" customHeight="1">
      <c r="A232" s="314"/>
      <c r="B232" s="314"/>
      <c r="C232" s="314"/>
      <c r="D232" s="314"/>
      <c r="E232" s="314"/>
      <c r="F232" s="314"/>
      <c r="G232" s="314"/>
      <c r="H232" s="314"/>
      <c r="I232" s="314"/>
      <c r="J232" s="314"/>
      <c r="K232" s="314"/>
      <c r="L232" s="314"/>
      <c r="M232" s="314"/>
      <c r="N232" s="314"/>
      <c r="O232" s="314"/>
      <c r="P232" s="314"/>
      <c r="Q232" s="314"/>
      <c r="R232" s="314"/>
      <c r="S232" s="314"/>
      <c r="T232" s="314"/>
    </row>
    <row r="233" spans="1:20" ht="13.5" customHeight="1">
      <c r="A233" s="314"/>
      <c r="B233" s="314"/>
      <c r="C233" s="314"/>
      <c r="D233" s="314"/>
      <c r="E233" s="314"/>
      <c r="F233" s="314"/>
      <c r="G233" s="314"/>
      <c r="H233" s="314"/>
      <c r="I233" s="314"/>
      <c r="J233" s="314"/>
      <c r="K233" s="314"/>
      <c r="L233" s="314"/>
      <c r="M233" s="314"/>
      <c r="N233" s="314"/>
      <c r="O233" s="314"/>
      <c r="P233" s="314"/>
      <c r="Q233" s="314"/>
      <c r="R233" s="314"/>
      <c r="S233" s="314"/>
      <c r="T233" s="314"/>
    </row>
    <row r="234" spans="1:20" ht="13.5" customHeight="1">
      <c r="A234" s="314"/>
      <c r="B234" s="314"/>
      <c r="C234" s="314"/>
      <c r="D234" s="314"/>
      <c r="E234" s="314"/>
      <c r="F234" s="314"/>
      <c r="G234" s="314"/>
      <c r="H234" s="314"/>
      <c r="I234" s="314"/>
      <c r="J234" s="314"/>
      <c r="K234" s="314"/>
      <c r="L234" s="314"/>
      <c r="M234" s="314"/>
      <c r="N234" s="314"/>
      <c r="O234" s="314"/>
      <c r="P234" s="314"/>
      <c r="Q234" s="314"/>
      <c r="R234" s="314"/>
      <c r="S234" s="314"/>
      <c r="T234" s="314"/>
    </row>
    <row r="235" spans="1:20" ht="13.5" customHeight="1">
      <c r="A235" s="314"/>
      <c r="B235" s="314"/>
      <c r="C235" s="314"/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</row>
    <row r="236" spans="1:20" ht="13.5" customHeight="1">
      <c r="A236" s="314"/>
      <c r="B236" s="314"/>
      <c r="C236" s="314"/>
      <c r="D236" s="314"/>
      <c r="E236" s="314"/>
      <c r="F236" s="314"/>
      <c r="G236" s="314"/>
      <c r="H236" s="314"/>
      <c r="I236" s="314"/>
      <c r="J236" s="314"/>
      <c r="K236" s="314"/>
      <c r="L236" s="314"/>
      <c r="M236" s="314"/>
      <c r="N236" s="314"/>
      <c r="O236" s="314"/>
      <c r="P236" s="314"/>
      <c r="Q236" s="314"/>
      <c r="R236" s="314"/>
      <c r="S236" s="314"/>
      <c r="T236" s="314"/>
    </row>
    <row r="237" spans="1:20" ht="13.5" customHeight="1">
      <c r="A237" s="314"/>
      <c r="B237" s="314"/>
      <c r="C237" s="314"/>
      <c r="D237" s="314"/>
      <c r="E237" s="314"/>
      <c r="F237" s="314"/>
      <c r="G237" s="314"/>
      <c r="H237" s="314"/>
      <c r="I237" s="314"/>
      <c r="J237" s="314"/>
      <c r="K237" s="314"/>
      <c r="L237" s="314"/>
      <c r="M237" s="314"/>
      <c r="N237" s="314"/>
      <c r="O237" s="314"/>
      <c r="P237" s="314"/>
      <c r="Q237" s="314"/>
      <c r="R237" s="314"/>
      <c r="S237" s="314"/>
      <c r="T237" s="314"/>
    </row>
    <row r="238" spans="1:20" ht="13.5" customHeight="1">
      <c r="A238" s="314"/>
      <c r="B238" s="314"/>
      <c r="C238" s="314"/>
      <c r="D238" s="314"/>
      <c r="E238" s="314"/>
      <c r="F238" s="314"/>
      <c r="G238" s="314"/>
      <c r="H238" s="314"/>
      <c r="I238" s="314"/>
      <c r="J238" s="314"/>
      <c r="K238" s="314"/>
      <c r="L238" s="314"/>
      <c r="M238" s="314"/>
      <c r="N238" s="314"/>
      <c r="O238" s="314"/>
      <c r="P238" s="314"/>
      <c r="Q238" s="314"/>
      <c r="R238" s="314"/>
      <c r="S238" s="314"/>
      <c r="T238" s="314"/>
    </row>
    <row r="239" spans="1:20" ht="13.5" customHeight="1">
      <c r="A239" s="314"/>
      <c r="B239" s="314"/>
      <c r="C239" s="314"/>
      <c r="D239" s="314"/>
      <c r="E239" s="314"/>
      <c r="F239" s="314"/>
      <c r="G239" s="314"/>
      <c r="H239" s="314"/>
      <c r="I239" s="314"/>
      <c r="J239" s="314"/>
      <c r="K239" s="314"/>
      <c r="L239" s="314"/>
      <c r="M239" s="314"/>
      <c r="N239" s="314"/>
      <c r="O239" s="314"/>
      <c r="P239" s="314"/>
      <c r="Q239" s="314"/>
      <c r="R239" s="314"/>
      <c r="S239" s="314"/>
      <c r="T239" s="314"/>
    </row>
    <row r="240" spans="1:20" ht="13.5" customHeight="1">
      <c r="A240" s="314"/>
      <c r="B240" s="314"/>
      <c r="C240" s="314"/>
      <c r="D240" s="314"/>
      <c r="E240" s="314"/>
      <c r="F240" s="314"/>
      <c r="G240" s="314"/>
      <c r="H240" s="314"/>
      <c r="I240" s="314"/>
      <c r="J240" s="314"/>
      <c r="K240" s="314"/>
      <c r="L240" s="314"/>
      <c r="M240" s="314"/>
      <c r="N240" s="314"/>
      <c r="O240" s="314"/>
      <c r="P240" s="314"/>
      <c r="Q240" s="314"/>
      <c r="R240" s="314"/>
      <c r="S240" s="314"/>
      <c r="T240" s="314"/>
    </row>
    <row r="241" spans="1:20" ht="13.5" customHeight="1">
      <c r="A241" s="314"/>
      <c r="B241" s="314"/>
      <c r="C241" s="314"/>
      <c r="D241" s="314"/>
      <c r="E241" s="314"/>
      <c r="F241" s="314"/>
      <c r="G241" s="314"/>
      <c r="H241" s="314"/>
      <c r="I241" s="314"/>
      <c r="J241" s="314"/>
      <c r="K241" s="314"/>
      <c r="L241" s="314"/>
      <c r="M241" s="314"/>
      <c r="N241" s="314"/>
      <c r="O241" s="314"/>
      <c r="P241" s="314"/>
      <c r="Q241" s="314"/>
      <c r="R241" s="314"/>
      <c r="S241" s="314"/>
      <c r="T241" s="314"/>
    </row>
    <row r="242" spans="1:20" ht="13.5" customHeight="1">
      <c r="A242" s="314"/>
      <c r="B242" s="314"/>
      <c r="C242" s="314"/>
      <c r="D242" s="314"/>
      <c r="E242" s="314"/>
      <c r="F242" s="314"/>
      <c r="G242" s="314"/>
      <c r="H242" s="314"/>
      <c r="I242" s="314"/>
      <c r="J242" s="314"/>
      <c r="K242" s="314"/>
      <c r="L242" s="314"/>
      <c r="M242" s="314"/>
      <c r="N242" s="314"/>
      <c r="O242" s="314"/>
      <c r="P242" s="314"/>
      <c r="Q242" s="314"/>
      <c r="R242" s="314"/>
      <c r="S242" s="314"/>
      <c r="T242" s="314"/>
    </row>
    <row r="243" spans="1:20" ht="13.5" customHeight="1">
      <c r="A243" s="314"/>
      <c r="B243" s="314"/>
      <c r="C243" s="314"/>
      <c r="D243" s="314"/>
      <c r="E243" s="314"/>
      <c r="F243" s="314"/>
      <c r="G243" s="314"/>
      <c r="H243" s="314"/>
      <c r="I243" s="314"/>
      <c r="J243" s="314"/>
      <c r="K243" s="314"/>
      <c r="L243" s="314"/>
      <c r="M243" s="314"/>
      <c r="N243" s="314"/>
      <c r="O243" s="314"/>
      <c r="P243" s="314"/>
      <c r="Q243" s="314"/>
      <c r="R243" s="314"/>
      <c r="S243" s="314"/>
      <c r="T243" s="314"/>
    </row>
    <row r="244" spans="1:20" ht="13.5" customHeight="1">
      <c r="A244" s="314"/>
      <c r="B244" s="314"/>
      <c r="C244" s="314"/>
      <c r="D244" s="314"/>
      <c r="E244" s="314"/>
      <c r="F244" s="314"/>
      <c r="G244" s="314"/>
      <c r="H244" s="314"/>
      <c r="I244" s="314"/>
      <c r="J244" s="314"/>
      <c r="K244" s="314"/>
      <c r="L244" s="314"/>
      <c r="M244" s="314"/>
      <c r="N244" s="314"/>
      <c r="O244" s="314"/>
      <c r="P244" s="314"/>
      <c r="Q244" s="314"/>
      <c r="R244" s="314"/>
      <c r="S244" s="314"/>
      <c r="T244" s="314"/>
    </row>
    <row r="245" spans="1:20" ht="13.5" customHeight="1">
      <c r="A245" s="314"/>
      <c r="B245" s="314"/>
      <c r="C245" s="314"/>
      <c r="D245" s="314"/>
      <c r="E245" s="314"/>
      <c r="F245" s="314"/>
      <c r="G245" s="314"/>
      <c r="H245" s="314"/>
      <c r="I245" s="314"/>
      <c r="J245" s="314"/>
      <c r="K245" s="314"/>
      <c r="L245" s="314"/>
      <c r="M245" s="314"/>
      <c r="N245" s="314"/>
      <c r="O245" s="314"/>
      <c r="P245" s="314"/>
      <c r="Q245" s="314"/>
      <c r="R245" s="314"/>
      <c r="S245" s="314"/>
      <c r="T245" s="314"/>
    </row>
    <row r="246" spans="1:20" ht="13.5" customHeight="1">
      <c r="A246" s="314"/>
      <c r="B246" s="314"/>
      <c r="C246" s="314"/>
      <c r="D246" s="314"/>
      <c r="E246" s="314"/>
      <c r="F246" s="314"/>
      <c r="G246" s="314"/>
      <c r="H246" s="314"/>
      <c r="I246" s="314"/>
      <c r="J246" s="314"/>
      <c r="K246" s="314"/>
      <c r="L246" s="314"/>
      <c r="M246" s="314"/>
      <c r="N246" s="314"/>
      <c r="O246" s="314"/>
      <c r="P246" s="314"/>
      <c r="Q246" s="314"/>
      <c r="R246" s="314"/>
      <c r="S246" s="314"/>
      <c r="T246" s="314"/>
    </row>
    <row r="247" spans="1:20" ht="13.5" customHeight="1">
      <c r="A247" s="314"/>
      <c r="B247" s="314"/>
      <c r="C247" s="314"/>
      <c r="D247" s="314"/>
      <c r="E247" s="314"/>
      <c r="F247" s="314"/>
      <c r="G247" s="314"/>
      <c r="H247" s="314"/>
      <c r="I247" s="314"/>
      <c r="J247" s="314"/>
      <c r="K247" s="314"/>
      <c r="L247" s="314"/>
      <c r="M247" s="314"/>
      <c r="N247" s="314"/>
      <c r="O247" s="314"/>
      <c r="P247" s="314"/>
      <c r="Q247" s="314"/>
      <c r="R247" s="314"/>
      <c r="S247" s="314"/>
      <c r="T247" s="314"/>
    </row>
    <row r="248" spans="1:20" ht="13.5" customHeight="1">
      <c r="A248" s="314"/>
      <c r="B248" s="314"/>
      <c r="C248" s="314"/>
      <c r="D248" s="314"/>
      <c r="E248" s="314"/>
      <c r="F248" s="314"/>
      <c r="G248" s="314"/>
      <c r="H248" s="314"/>
      <c r="I248" s="314"/>
      <c r="J248" s="314"/>
      <c r="K248" s="314"/>
      <c r="L248" s="314"/>
      <c r="M248" s="314"/>
      <c r="N248" s="314"/>
      <c r="O248" s="314"/>
      <c r="P248" s="314"/>
      <c r="Q248" s="314"/>
      <c r="R248" s="314"/>
      <c r="S248" s="314"/>
      <c r="T248" s="314"/>
    </row>
    <row r="249" spans="1:20" ht="13.5" customHeight="1">
      <c r="A249" s="314"/>
      <c r="B249" s="314"/>
      <c r="C249" s="314"/>
      <c r="D249" s="314"/>
      <c r="E249" s="314"/>
      <c r="F249" s="314"/>
      <c r="G249" s="314"/>
      <c r="H249" s="314"/>
      <c r="I249" s="314"/>
      <c r="J249" s="314"/>
      <c r="K249" s="314"/>
      <c r="L249" s="314"/>
      <c r="M249" s="314"/>
      <c r="N249" s="314"/>
      <c r="O249" s="314"/>
      <c r="P249" s="314"/>
      <c r="Q249" s="314"/>
      <c r="R249" s="314"/>
      <c r="S249" s="314"/>
      <c r="T249" s="314"/>
    </row>
    <row r="250" spans="1:20" ht="13.5" customHeight="1">
      <c r="A250" s="314"/>
      <c r="B250" s="314"/>
      <c r="C250" s="314"/>
      <c r="D250" s="314"/>
      <c r="E250" s="314"/>
      <c r="F250" s="314"/>
      <c r="G250" s="314"/>
      <c r="H250" s="314"/>
      <c r="I250" s="314"/>
      <c r="J250" s="314"/>
      <c r="K250" s="314"/>
      <c r="L250" s="314"/>
      <c r="M250" s="314"/>
      <c r="N250" s="314"/>
      <c r="O250" s="314"/>
      <c r="P250" s="314"/>
      <c r="Q250" s="314"/>
      <c r="R250" s="314"/>
      <c r="S250" s="314"/>
      <c r="T250" s="314"/>
    </row>
    <row r="251" spans="1:20" ht="13.5" customHeight="1">
      <c r="A251" s="314"/>
      <c r="B251" s="314"/>
      <c r="C251" s="314"/>
      <c r="D251" s="314"/>
      <c r="E251" s="314"/>
      <c r="F251" s="314"/>
      <c r="G251" s="314"/>
      <c r="H251" s="314"/>
      <c r="I251" s="314"/>
      <c r="J251" s="314"/>
      <c r="K251" s="314"/>
      <c r="L251" s="314"/>
      <c r="M251" s="314"/>
      <c r="N251" s="314"/>
      <c r="O251" s="314"/>
      <c r="P251" s="314"/>
      <c r="Q251" s="314"/>
      <c r="R251" s="314"/>
      <c r="S251" s="314"/>
      <c r="T251" s="314"/>
    </row>
    <row r="252" spans="1:20" ht="13.5" customHeight="1">
      <c r="A252" s="314"/>
      <c r="B252" s="314"/>
      <c r="C252" s="314"/>
      <c r="D252" s="314"/>
      <c r="E252" s="314"/>
      <c r="F252" s="314"/>
      <c r="G252" s="314"/>
      <c r="H252" s="314"/>
      <c r="I252" s="314"/>
      <c r="J252" s="314"/>
      <c r="K252" s="314"/>
      <c r="L252" s="314"/>
      <c r="M252" s="314"/>
      <c r="N252" s="314"/>
      <c r="O252" s="314"/>
      <c r="P252" s="314"/>
      <c r="Q252" s="314"/>
      <c r="R252" s="314"/>
      <c r="S252" s="314"/>
      <c r="T252" s="314"/>
    </row>
    <row r="253" spans="1:20" ht="13.5" customHeight="1">
      <c r="A253" s="314"/>
      <c r="B253" s="314"/>
      <c r="C253" s="314"/>
      <c r="D253" s="314"/>
      <c r="E253" s="314"/>
      <c r="F253" s="314"/>
      <c r="G253" s="314"/>
      <c r="H253" s="314"/>
      <c r="I253" s="314"/>
      <c r="J253" s="314"/>
      <c r="K253" s="314"/>
      <c r="L253" s="314"/>
      <c r="M253" s="314"/>
      <c r="N253" s="314"/>
      <c r="O253" s="314"/>
      <c r="P253" s="314"/>
      <c r="Q253" s="314"/>
      <c r="R253" s="314"/>
      <c r="S253" s="314"/>
      <c r="T253" s="314"/>
    </row>
    <row r="254" spans="1:20" ht="13.5" customHeight="1">
      <c r="A254" s="314"/>
      <c r="B254" s="314"/>
      <c r="C254" s="314"/>
      <c r="D254" s="314"/>
      <c r="E254" s="314"/>
      <c r="F254" s="314"/>
      <c r="G254" s="314"/>
      <c r="H254" s="314"/>
      <c r="I254" s="314"/>
      <c r="J254" s="314"/>
      <c r="K254" s="314"/>
      <c r="L254" s="314"/>
      <c r="M254" s="314"/>
      <c r="N254" s="314"/>
      <c r="O254" s="314"/>
      <c r="P254" s="314"/>
      <c r="Q254" s="314"/>
      <c r="R254" s="314"/>
      <c r="S254" s="314"/>
      <c r="T254" s="314"/>
    </row>
    <row r="255" spans="1:20" ht="13.5" customHeight="1">
      <c r="A255" s="314"/>
      <c r="B255" s="314"/>
      <c r="C255" s="314"/>
      <c r="D255" s="314"/>
      <c r="E255" s="314"/>
      <c r="F255" s="314"/>
      <c r="G255" s="314"/>
      <c r="H255" s="314"/>
      <c r="I255" s="314"/>
      <c r="J255" s="314"/>
      <c r="K255" s="314"/>
      <c r="L255" s="314"/>
      <c r="M255" s="314"/>
      <c r="N255" s="314"/>
      <c r="O255" s="314"/>
      <c r="P255" s="314"/>
      <c r="Q255" s="314"/>
      <c r="R255" s="314"/>
      <c r="S255" s="314"/>
      <c r="T255" s="314"/>
    </row>
    <row r="256" spans="1:20" ht="13.5" customHeight="1">
      <c r="A256" s="314"/>
      <c r="B256" s="314"/>
      <c r="C256" s="314"/>
      <c r="D256" s="314"/>
      <c r="E256" s="314"/>
      <c r="F256" s="314"/>
      <c r="G256" s="314"/>
      <c r="H256" s="314"/>
      <c r="I256" s="314"/>
      <c r="J256" s="314"/>
      <c r="K256" s="314"/>
      <c r="L256" s="314"/>
      <c r="M256" s="314"/>
      <c r="N256" s="314"/>
      <c r="O256" s="314"/>
      <c r="P256" s="314"/>
      <c r="Q256" s="314"/>
      <c r="R256" s="314"/>
      <c r="S256" s="314"/>
      <c r="T256" s="314"/>
    </row>
    <row r="257" spans="1:20" ht="13.5" customHeight="1">
      <c r="A257" s="314"/>
      <c r="B257" s="314"/>
      <c r="C257" s="314"/>
      <c r="D257" s="314"/>
      <c r="E257" s="314"/>
      <c r="F257" s="314"/>
      <c r="G257" s="314"/>
      <c r="H257" s="314"/>
      <c r="I257" s="314"/>
      <c r="J257" s="314"/>
      <c r="K257" s="314"/>
      <c r="L257" s="314"/>
      <c r="M257" s="314"/>
      <c r="N257" s="314"/>
      <c r="O257" s="314"/>
      <c r="P257" s="314"/>
      <c r="Q257" s="314"/>
      <c r="R257" s="314"/>
      <c r="S257" s="314"/>
      <c r="T257" s="314"/>
    </row>
    <row r="258" spans="1:20" ht="13.5" customHeight="1">
      <c r="A258" s="314"/>
      <c r="B258" s="314"/>
      <c r="C258" s="314"/>
      <c r="D258" s="314"/>
      <c r="E258" s="314"/>
      <c r="F258" s="314"/>
      <c r="G258" s="314"/>
      <c r="H258" s="314"/>
      <c r="I258" s="314"/>
      <c r="J258" s="314"/>
      <c r="K258" s="314"/>
      <c r="L258" s="314"/>
      <c r="M258" s="314"/>
      <c r="N258" s="314"/>
      <c r="O258" s="314"/>
      <c r="P258" s="314"/>
      <c r="Q258" s="314"/>
      <c r="R258" s="314"/>
      <c r="S258" s="314"/>
      <c r="T258" s="314"/>
    </row>
    <row r="259" spans="1:20" ht="13.5" customHeight="1">
      <c r="A259" s="314"/>
      <c r="B259" s="314"/>
      <c r="C259" s="314"/>
      <c r="D259" s="314"/>
      <c r="E259" s="314"/>
      <c r="F259" s="314"/>
      <c r="G259" s="314"/>
      <c r="H259" s="314"/>
      <c r="I259" s="314"/>
      <c r="J259" s="314"/>
      <c r="K259" s="314"/>
      <c r="L259" s="314"/>
      <c r="M259" s="314"/>
      <c r="N259" s="314"/>
      <c r="O259" s="314"/>
      <c r="P259" s="314"/>
      <c r="Q259" s="314"/>
      <c r="R259" s="314"/>
      <c r="S259" s="314"/>
      <c r="T259" s="314"/>
    </row>
    <row r="260" spans="1:20" ht="13.5" customHeight="1">
      <c r="A260" s="314"/>
      <c r="B260" s="314"/>
      <c r="C260" s="314"/>
      <c r="D260" s="314"/>
      <c r="E260" s="314"/>
      <c r="F260" s="314"/>
      <c r="G260" s="314"/>
      <c r="H260" s="314"/>
      <c r="I260" s="314"/>
      <c r="J260" s="314"/>
      <c r="K260" s="314"/>
      <c r="L260" s="314"/>
      <c r="M260" s="314"/>
      <c r="N260" s="314"/>
      <c r="O260" s="314"/>
      <c r="P260" s="314"/>
      <c r="Q260" s="314"/>
      <c r="R260" s="314"/>
      <c r="S260" s="314"/>
      <c r="T260" s="314"/>
    </row>
    <row r="261" spans="1:20" ht="13.5" customHeight="1">
      <c r="A261" s="314"/>
      <c r="B261" s="314"/>
      <c r="C261" s="314"/>
      <c r="D261" s="314"/>
      <c r="E261" s="314"/>
      <c r="F261" s="314"/>
      <c r="G261" s="314"/>
      <c r="H261" s="314"/>
      <c r="I261" s="314"/>
      <c r="J261" s="314"/>
      <c r="K261" s="314"/>
      <c r="L261" s="314"/>
      <c r="M261" s="314"/>
      <c r="N261" s="314"/>
      <c r="O261" s="314"/>
      <c r="P261" s="314"/>
      <c r="Q261" s="314"/>
      <c r="R261" s="314"/>
      <c r="S261" s="314"/>
      <c r="T261" s="314"/>
    </row>
    <row r="262" spans="1:20" ht="13.5" customHeight="1">
      <c r="A262" s="314"/>
      <c r="B262" s="314"/>
      <c r="C262" s="314"/>
      <c r="D262" s="314"/>
      <c r="E262" s="314"/>
      <c r="F262" s="314"/>
      <c r="G262" s="314"/>
      <c r="H262" s="314"/>
      <c r="I262" s="314"/>
      <c r="J262" s="314"/>
      <c r="K262" s="314"/>
      <c r="L262" s="314"/>
      <c r="M262" s="314"/>
      <c r="N262" s="314"/>
      <c r="O262" s="314"/>
      <c r="P262" s="314"/>
      <c r="Q262" s="314"/>
      <c r="R262" s="314"/>
      <c r="S262" s="314"/>
      <c r="T262" s="314"/>
    </row>
    <row r="263" spans="1:20" ht="13.5" customHeight="1">
      <c r="A263" s="314"/>
      <c r="B263" s="314"/>
      <c r="C263" s="314"/>
      <c r="D263" s="314"/>
      <c r="E263" s="314"/>
      <c r="F263" s="314"/>
      <c r="G263" s="314"/>
      <c r="H263" s="314"/>
      <c r="I263" s="314"/>
      <c r="J263" s="314"/>
      <c r="K263" s="314"/>
      <c r="L263" s="314"/>
      <c r="M263" s="314"/>
      <c r="N263" s="314"/>
      <c r="O263" s="314"/>
      <c r="P263" s="314"/>
      <c r="Q263" s="314"/>
      <c r="R263" s="314"/>
      <c r="S263" s="314"/>
      <c r="T263" s="314"/>
    </row>
    <row r="264" spans="1:20" ht="13.5" customHeight="1">
      <c r="A264" s="314"/>
      <c r="B264" s="314"/>
      <c r="C264" s="314"/>
      <c r="D264" s="314"/>
      <c r="E264" s="314"/>
      <c r="F264" s="314"/>
      <c r="G264" s="314"/>
      <c r="H264" s="314"/>
      <c r="I264" s="314"/>
      <c r="J264" s="314"/>
      <c r="K264" s="314"/>
      <c r="L264" s="314"/>
      <c r="M264" s="314"/>
      <c r="N264" s="314"/>
      <c r="O264" s="314"/>
      <c r="P264" s="314"/>
      <c r="Q264" s="314"/>
      <c r="R264" s="314"/>
      <c r="S264" s="314"/>
      <c r="T264" s="314"/>
    </row>
    <row r="265" spans="1:20" ht="13.5" customHeight="1">
      <c r="A265" s="314"/>
      <c r="B265" s="314"/>
      <c r="C265" s="314"/>
      <c r="D265" s="314"/>
      <c r="E265" s="314"/>
      <c r="F265" s="314"/>
      <c r="G265" s="314"/>
      <c r="H265" s="314"/>
      <c r="I265" s="314"/>
      <c r="J265" s="314"/>
      <c r="K265" s="314"/>
      <c r="L265" s="314"/>
      <c r="M265" s="314"/>
      <c r="N265" s="314"/>
      <c r="O265" s="314"/>
      <c r="P265" s="314"/>
      <c r="Q265" s="314"/>
      <c r="R265" s="314"/>
      <c r="S265" s="314"/>
      <c r="T265" s="314"/>
    </row>
    <row r="266" spans="1:20" ht="13.5" customHeight="1">
      <c r="A266" s="314"/>
      <c r="B266" s="314"/>
      <c r="C266" s="314"/>
      <c r="D266" s="314"/>
      <c r="E266" s="314"/>
      <c r="F266" s="314"/>
      <c r="G266" s="314"/>
      <c r="H266" s="314"/>
      <c r="I266" s="314"/>
      <c r="J266" s="314"/>
      <c r="K266" s="314"/>
      <c r="L266" s="314"/>
      <c r="M266" s="314"/>
      <c r="N266" s="314"/>
      <c r="O266" s="314"/>
      <c r="P266" s="314"/>
      <c r="Q266" s="314"/>
      <c r="R266" s="314"/>
      <c r="S266" s="314"/>
      <c r="T266" s="314"/>
    </row>
    <row r="267" spans="1:20" ht="13.5" customHeight="1">
      <c r="A267" s="314"/>
      <c r="B267" s="314"/>
      <c r="C267" s="314"/>
      <c r="D267" s="314"/>
      <c r="E267" s="314"/>
      <c r="F267" s="314"/>
      <c r="G267" s="314"/>
      <c r="H267" s="314"/>
      <c r="I267" s="314"/>
      <c r="J267" s="314"/>
      <c r="K267" s="314"/>
      <c r="L267" s="314"/>
      <c r="M267" s="314"/>
      <c r="N267" s="314"/>
      <c r="O267" s="314"/>
      <c r="P267" s="314"/>
      <c r="Q267" s="314"/>
      <c r="R267" s="314"/>
      <c r="S267" s="314"/>
      <c r="T267" s="314"/>
    </row>
    <row r="268" spans="1:20" ht="13.5" customHeight="1">
      <c r="A268" s="314"/>
      <c r="B268" s="314"/>
      <c r="C268" s="314"/>
      <c r="D268" s="314"/>
      <c r="E268" s="314"/>
      <c r="F268" s="314"/>
      <c r="G268" s="314"/>
      <c r="H268" s="314"/>
      <c r="I268" s="314"/>
      <c r="J268" s="314"/>
      <c r="K268" s="314"/>
      <c r="L268" s="314"/>
      <c r="M268" s="314"/>
      <c r="N268" s="314"/>
      <c r="O268" s="314"/>
      <c r="P268" s="314"/>
      <c r="Q268" s="314"/>
      <c r="R268" s="314"/>
      <c r="S268" s="314"/>
      <c r="T268" s="314"/>
    </row>
    <row r="269" spans="1:20" ht="13.5" customHeight="1">
      <c r="A269" s="314"/>
      <c r="B269" s="314"/>
      <c r="C269" s="314"/>
      <c r="D269" s="314"/>
      <c r="E269" s="314"/>
      <c r="F269" s="314"/>
      <c r="G269" s="314"/>
      <c r="H269" s="314"/>
      <c r="I269" s="314"/>
      <c r="J269" s="314"/>
      <c r="K269" s="314"/>
      <c r="L269" s="314"/>
      <c r="M269" s="314"/>
      <c r="N269" s="314"/>
      <c r="O269" s="314"/>
      <c r="P269" s="314"/>
      <c r="Q269" s="314"/>
      <c r="R269" s="314"/>
      <c r="S269" s="314"/>
      <c r="T269" s="314"/>
    </row>
    <row r="270" spans="1:20" ht="13.5" customHeight="1">
      <c r="A270" s="314"/>
      <c r="B270" s="314"/>
      <c r="C270" s="314"/>
      <c r="D270" s="314"/>
      <c r="E270" s="314"/>
      <c r="F270" s="314"/>
      <c r="G270" s="314"/>
      <c r="H270" s="314"/>
      <c r="I270" s="314"/>
      <c r="J270" s="314"/>
      <c r="K270" s="314"/>
      <c r="L270" s="314"/>
      <c r="M270" s="314"/>
      <c r="N270" s="314"/>
      <c r="O270" s="314"/>
      <c r="P270" s="314"/>
      <c r="Q270" s="314"/>
      <c r="R270" s="314"/>
      <c r="S270" s="314"/>
      <c r="T270" s="314"/>
    </row>
    <row r="271" spans="1:20" ht="13.5" customHeight="1">
      <c r="A271" s="314"/>
      <c r="B271" s="314"/>
      <c r="C271" s="314"/>
      <c r="D271" s="314"/>
      <c r="E271" s="314"/>
      <c r="F271" s="314"/>
      <c r="G271" s="314"/>
      <c r="H271" s="314"/>
      <c r="I271" s="314"/>
      <c r="J271" s="314"/>
      <c r="K271" s="314"/>
      <c r="L271" s="314"/>
      <c r="M271" s="314"/>
      <c r="N271" s="314"/>
      <c r="O271" s="314"/>
      <c r="P271" s="314"/>
      <c r="Q271" s="314"/>
      <c r="R271" s="314"/>
      <c r="S271" s="314"/>
      <c r="T271" s="314"/>
    </row>
    <row r="272" spans="1:20" ht="13.5" customHeight="1">
      <c r="A272" s="314"/>
      <c r="B272" s="314"/>
      <c r="C272" s="314"/>
      <c r="D272" s="314"/>
      <c r="E272" s="314"/>
      <c r="F272" s="314"/>
      <c r="G272" s="314"/>
      <c r="H272" s="314"/>
      <c r="I272" s="314"/>
      <c r="J272" s="314"/>
      <c r="K272" s="314"/>
      <c r="L272" s="314"/>
      <c r="M272" s="314"/>
      <c r="N272" s="314"/>
      <c r="O272" s="314"/>
      <c r="P272" s="314"/>
      <c r="Q272" s="314"/>
      <c r="R272" s="314"/>
      <c r="S272" s="314"/>
      <c r="T272" s="314"/>
    </row>
    <row r="273" spans="1:20" ht="13.5" customHeight="1">
      <c r="A273" s="314"/>
      <c r="B273" s="314"/>
      <c r="C273" s="314"/>
      <c r="D273" s="314"/>
      <c r="E273" s="314"/>
      <c r="F273" s="314"/>
      <c r="G273" s="314"/>
      <c r="H273" s="314"/>
      <c r="I273" s="314"/>
      <c r="J273" s="314"/>
      <c r="K273" s="314"/>
      <c r="L273" s="314"/>
      <c r="M273" s="314"/>
      <c r="N273" s="314"/>
      <c r="O273" s="314"/>
      <c r="P273" s="314"/>
      <c r="Q273" s="314"/>
      <c r="R273" s="314"/>
      <c r="S273" s="314"/>
      <c r="T273" s="314"/>
    </row>
    <row r="274" spans="1:20" ht="13.5" customHeight="1">
      <c r="A274" s="314"/>
      <c r="B274" s="314"/>
      <c r="C274" s="314"/>
      <c r="D274" s="314"/>
      <c r="E274" s="314"/>
      <c r="F274" s="314"/>
      <c r="G274" s="314"/>
      <c r="H274" s="314"/>
      <c r="I274" s="314"/>
      <c r="J274" s="314"/>
      <c r="K274" s="314"/>
      <c r="L274" s="314"/>
      <c r="M274" s="314"/>
      <c r="N274" s="314"/>
      <c r="O274" s="314"/>
      <c r="P274" s="314"/>
      <c r="Q274" s="314"/>
      <c r="R274" s="314"/>
      <c r="S274" s="314"/>
      <c r="T274" s="314"/>
    </row>
    <row r="275" spans="1:20" ht="13.5" customHeight="1">
      <c r="A275" s="314"/>
      <c r="B275" s="314"/>
      <c r="C275" s="314"/>
      <c r="D275" s="314"/>
      <c r="E275" s="314"/>
      <c r="F275" s="314"/>
      <c r="G275" s="314"/>
      <c r="H275" s="314"/>
      <c r="I275" s="314"/>
      <c r="J275" s="314"/>
      <c r="K275" s="314"/>
      <c r="L275" s="314"/>
      <c r="M275" s="314"/>
      <c r="N275" s="314"/>
      <c r="O275" s="314"/>
      <c r="P275" s="314"/>
      <c r="Q275" s="314"/>
      <c r="R275" s="314"/>
      <c r="S275" s="314"/>
      <c r="T275" s="314"/>
    </row>
    <row r="276" spans="1:20" ht="13.5" customHeight="1">
      <c r="A276" s="314"/>
      <c r="B276" s="314"/>
      <c r="C276" s="314"/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</row>
    <row r="277" spans="1:20" ht="13.5" customHeight="1">
      <c r="A277" s="314"/>
      <c r="B277" s="314"/>
      <c r="C277" s="314"/>
      <c r="D277" s="314"/>
      <c r="E277" s="314"/>
      <c r="F277" s="314"/>
      <c r="G277" s="314"/>
      <c r="H277" s="314"/>
      <c r="I277" s="314"/>
      <c r="J277" s="314"/>
      <c r="K277" s="314"/>
      <c r="L277" s="314"/>
      <c r="M277" s="314"/>
      <c r="N277" s="314"/>
      <c r="O277" s="314"/>
      <c r="P277" s="314"/>
      <c r="Q277" s="314"/>
      <c r="R277" s="314"/>
      <c r="S277" s="314"/>
      <c r="T277" s="314"/>
    </row>
    <row r="278" spans="1:20" ht="13.5" customHeight="1">
      <c r="A278" s="314"/>
      <c r="B278" s="314"/>
      <c r="C278" s="314"/>
      <c r="D278" s="314"/>
      <c r="E278" s="314"/>
      <c r="F278" s="314"/>
      <c r="G278" s="314"/>
      <c r="H278" s="314"/>
      <c r="I278" s="314"/>
      <c r="J278" s="314"/>
      <c r="K278" s="314"/>
      <c r="L278" s="314"/>
      <c r="M278" s="314"/>
      <c r="N278" s="314"/>
      <c r="O278" s="314"/>
      <c r="P278" s="314"/>
      <c r="Q278" s="314"/>
      <c r="R278" s="314"/>
      <c r="S278" s="314"/>
      <c r="T278" s="314"/>
    </row>
    <row r="279" spans="1:20" ht="13.5" customHeight="1">
      <c r="A279" s="314"/>
      <c r="B279" s="314"/>
      <c r="C279" s="314"/>
      <c r="D279" s="314"/>
      <c r="E279" s="314"/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  <c r="T279" s="314"/>
    </row>
    <row r="280" spans="1:20" ht="13.5" customHeight="1">
      <c r="A280" s="314"/>
      <c r="B280" s="314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</row>
    <row r="281" spans="1:20" ht="13.5" customHeight="1">
      <c r="A281" s="314"/>
      <c r="B281" s="314"/>
      <c r="C281" s="314"/>
      <c r="D281" s="314"/>
      <c r="E281" s="314"/>
      <c r="F281" s="314"/>
      <c r="G281" s="314"/>
      <c r="H281" s="314"/>
      <c r="I281" s="314"/>
      <c r="J281" s="314"/>
      <c r="K281" s="314"/>
      <c r="L281" s="314"/>
      <c r="M281" s="314"/>
      <c r="N281" s="314"/>
      <c r="O281" s="314"/>
      <c r="P281" s="314"/>
      <c r="Q281" s="314"/>
      <c r="R281" s="314"/>
      <c r="S281" s="314"/>
      <c r="T281" s="314"/>
    </row>
    <row r="282" spans="1:20" ht="13.5" customHeight="1">
      <c r="A282" s="314"/>
      <c r="B282" s="314"/>
      <c r="C282" s="314"/>
      <c r="D282" s="314"/>
      <c r="E282" s="314"/>
      <c r="F282" s="314"/>
      <c r="G282" s="314"/>
      <c r="H282" s="314"/>
      <c r="I282" s="314"/>
      <c r="J282" s="314"/>
      <c r="K282" s="314"/>
      <c r="L282" s="314"/>
      <c r="M282" s="314"/>
      <c r="N282" s="314"/>
      <c r="O282" s="314"/>
      <c r="P282" s="314"/>
      <c r="Q282" s="314"/>
      <c r="R282" s="314"/>
      <c r="S282" s="314"/>
      <c r="T282" s="314"/>
    </row>
    <row r="283" spans="1:20" ht="13.5" customHeight="1">
      <c r="A283" s="314"/>
      <c r="B283" s="314"/>
      <c r="C283" s="314"/>
      <c r="D283" s="314"/>
      <c r="E283" s="314"/>
      <c r="F283" s="314"/>
      <c r="G283" s="314"/>
      <c r="H283" s="314"/>
      <c r="I283" s="314"/>
      <c r="J283" s="314"/>
      <c r="K283" s="314"/>
      <c r="L283" s="314"/>
      <c r="M283" s="314"/>
      <c r="N283" s="314"/>
      <c r="O283" s="314"/>
      <c r="P283" s="314"/>
      <c r="Q283" s="314"/>
      <c r="R283" s="314"/>
      <c r="S283" s="314"/>
      <c r="T283" s="314"/>
    </row>
    <row r="284" spans="1:20" ht="13.5" customHeight="1">
      <c r="A284" s="314"/>
      <c r="B284" s="314"/>
      <c r="C284" s="314"/>
      <c r="D284" s="314"/>
      <c r="E284" s="314"/>
      <c r="F284" s="314"/>
      <c r="G284" s="314"/>
      <c r="H284" s="314"/>
      <c r="I284" s="314"/>
      <c r="J284" s="314"/>
      <c r="K284" s="314"/>
      <c r="L284" s="314"/>
      <c r="M284" s="314"/>
      <c r="N284" s="314"/>
      <c r="O284" s="314"/>
      <c r="P284" s="314"/>
      <c r="Q284" s="314"/>
      <c r="R284" s="314"/>
      <c r="S284" s="314"/>
      <c r="T284" s="314"/>
    </row>
    <row r="285" spans="1:20" ht="13.5" customHeight="1">
      <c r="A285" s="314"/>
      <c r="B285" s="314"/>
      <c r="C285" s="314"/>
      <c r="D285" s="314"/>
      <c r="E285" s="314"/>
      <c r="F285" s="314"/>
      <c r="G285" s="314"/>
      <c r="H285" s="314"/>
      <c r="I285" s="314"/>
      <c r="J285" s="314"/>
      <c r="K285" s="314"/>
      <c r="L285" s="314"/>
      <c r="M285" s="314"/>
      <c r="N285" s="314"/>
      <c r="O285" s="314"/>
      <c r="P285" s="314"/>
      <c r="Q285" s="314"/>
      <c r="R285" s="314"/>
      <c r="S285" s="314"/>
      <c r="T285" s="314"/>
    </row>
    <row r="286" spans="1:20" ht="13.5" customHeight="1">
      <c r="A286" s="314"/>
      <c r="B286" s="314"/>
      <c r="C286" s="314"/>
      <c r="D286" s="314"/>
      <c r="E286" s="314"/>
      <c r="F286" s="314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  <c r="S286" s="314"/>
      <c r="T286" s="314"/>
    </row>
    <row r="287" spans="1:20" ht="13.5" customHeight="1">
      <c r="A287" s="314"/>
      <c r="B287" s="314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</row>
    <row r="288" spans="1:20" ht="13.5" customHeight="1">
      <c r="A288" s="314"/>
      <c r="B288" s="314"/>
      <c r="C288" s="314"/>
      <c r="D288" s="314"/>
      <c r="E288" s="314"/>
      <c r="F288" s="314"/>
      <c r="G288" s="314"/>
      <c r="H288" s="314"/>
      <c r="I288" s="314"/>
      <c r="J288" s="314"/>
      <c r="K288" s="314"/>
      <c r="L288" s="314"/>
      <c r="M288" s="314"/>
      <c r="N288" s="314"/>
      <c r="O288" s="314"/>
      <c r="P288" s="314"/>
      <c r="Q288" s="314"/>
      <c r="R288" s="314"/>
      <c r="S288" s="314"/>
      <c r="T288" s="314"/>
    </row>
    <row r="289" spans="1:20" ht="13.5" customHeight="1">
      <c r="A289" s="314"/>
      <c r="B289" s="314"/>
      <c r="C289" s="314"/>
      <c r="D289" s="314"/>
      <c r="E289" s="314"/>
      <c r="F289" s="314"/>
      <c r="G289" s="314"/>
      <c r="H289" s="314"/>
      <c r="I289" s="314"/>
      <c r="J289" s="314"/>
      <c r="K289" s="314"/>
      <c r="L289" s="314"/>
      <c r="M289" s="314"/>
      <c r="N289" s="314"/>
      <c r="O289" s="314"/>
      <c r="P289" s="314"/>
      <c r="Q289" s="314"/>
      <c r="R289" s="314"/>
      <c r="S289" s="314"/>
      <c r="T289" s="314"/>
    </row>
    <row r="290" spans="1:20" ht="13.5" customHeight="1">
      <c r="A290" s="314"/>
      <c r="B290" s="314"/>
      <c r="C290" s="314"/>
      <c r="D290" s="314"/>
      <c r="E290" s="314"/>
      <c r="F290" s="314"/>
      <c r="G290" s="314"/>
      <c r="H290" s="314"/>
      <c r="I290" s="314"/>
      <c r="J290" s="314"/>
      <c r="K290" s="314"/>
      <c r="L290" s="314"/>
      <c r="M290" s="314"/>
      <c r="N290" s="314"/>
      <c r="O290" s="314"/>
      <c r="P290" s="314"/>
      <c r="Q290" s="314"/>
      <c r="R290" s="314"/>
      <c r="S290" s="314"/>
      <c r="T290" s="314"/>
    </row>
    <row r="291" spans="1:20" ht="13.5" customHeight="1">
      <c r="A291" s="314"/>
      <c r="B291" s="314"/>
      <c r="C291" s="314"/>
      <c r="D291" s="314"/>
      <c r="E291" s="314"/>
      <c r="F291" s="314"/>
      <c r="G291" s="314"/>
      <c r="H291" s="314"/>
      <c r="I291" s="314"/>
      <c r="J291" s="314"/>
      <c r="K291" s="314"/>
      <c r="L291" s="314"/>
      <c r="M291" s="314"/>
      <c r="N291" s="314"/>
      <c r="O291" s="314"/>
      <c r="P291" s="314"/>
      <c r="Q291" s="314"/>
      <c r="R291" s="314"/>
      <c r="S291" s="314"/>
      <c r="T291" s="314"/>
    </row>
    <row r="292" spans="1:20" ht="13.5" customHeight="1">
      <c r="A292" s="314"/>
      <c r="B292" s="314"/>
      <c r="C292" s="314"/>
      <c r="D292" s="314"/>
      <c r="E292" s="314"/>
      <c r="F292" s="314"/>
      <c r="G292" s="314"/>
      <c r="H292" s="314"/>
      <c r="I292" s="314"/>
      <c r="J292" s="314"/>
      <c r="K292" s="314"/>
      <c r="L292" s="314"/>
      <c r="M292" s="314"/>
      <c r="N292" s="314"/>
      <c r="O292" s="314"/>
      <c r="P292" s="314"/>
      <c r="Q292" s="314"/>
      <c r="R292" s="314"/>
      <c r="S292" s="314"/>
      <c r="T292" s="314"/>
    </row>
    <row r="293" spans="1:20" ht="13.5" customHeight="1">
      <c r="A293" s="314"/>
      <c r="B293" s="314"/>
      <c r="C293" s="314"/>
      <c r="D293" s="314"/>
      <c r="E293" s="314"/>
      <c r="F293" s="314"/>
      <c r="G293" s="314"/>
      <c r="H293" s="314"/>
      <c r="I293" s="314"/>
      <c r="J293" s="314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</row>
    <row r="294" spans="1:20" ht="13.5" customHeight="1">
      <c r="A294" s="314"/>
      <c r="B294" s="314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</row>
    <row r="295" spans="1:20" ht="13.5" customHeight="1">
      <c r="A295" s="314"/>
      <c r="B295" s="314"/>
      <c r="C295" s="314"/>
      <c r="D295" s="314"/>
      <c r="E295" s="314"/>
      <c r="F295" s="314"/>
      <c r="G295" s="314"/>
      <c r="H295" s="314"/>
      <c r="I295" s="314"/>
      <c r="J295" s="314"/>
      <c r="K295" s="314"/>
      <c r="L295" s="314"/>
      <c r="M295" s="314"/>
      <c r="N295" s="314"/>
      <c r="O295" s="314"/>
      <c r="P295" s="314"/>
      <c r="Q295" s="314"/>
      <c r="R295" s="314"/>
      <c r="S295" s="314"/>
      <c r="T295" s="314"/>
    </row>
    <row r="296" spans="1:20" ht="13.5" customHeight="1">
      <c r="A296" s="314"/>
      <c r="B296" s="314"/>
      <c r="C296" s="314"/>
      <c r="D296" s="314"/>
      <c r="E296" s="314"/>
      <c r="F296" s="314"/>
      <c r="G296" s="314"/>
      <c r="H296" s="314"/>
      <c r="I296" s="314"/>
      <c r="J296" s="314"/>
      <c r="K296" s="314"/>
      <c r="L296" s="314"/>
      <c r="M296" s="314"/>
      <c r="N296" s="314"/>
      <c r="O296" s="314"/>
      <c r="P296" s="314"/>
      <c r="Q296" s="314"/>
      <c r="R296" s="314"/>
      <c r="S296" s="314"/>
      <c r="T296" s="314"/>
    </row>
    <row r="297" spans="1:20" ht="13.5" customHeight="1">
      <c r="A297" s="314"/>
      <c r="B297" s="314"/>
      <c r="C297" s="314"/>
      <c r="D297" s="314"/>
      <c r="E297" s="314"/>
      <c r="F297" s="314"/>
      <c r="G297" s="314"/>
      <c r="H297" s="314"/>
      <c r="I297" s="314"/>
      <c r="J297" s="314"/>
      <c r="K297" s="314"/>
      <c r="L297" s="314"/>
      <c r="M297" s="314"/>
      <c r="N297" s="314"/>
      <c r="O297" s="314"/>
      <c r="P297" s="314"/>
      <c r="Q297" s="314"/>
      <c r="R297" s="314"/>
      <c r="S297" s="314"/>
      <c r="T297" s="314"/>
    </row>
    <row r="298" spans="1:20" ht="13.5" customHeight="1">
      <c r="A298" s="314"/>
      <c r="B298" s="314"/>
      <c r="C298" s="314"/>
      <c r="D298" s="314"/>
      <c r="E298" s="314"/>
      <c r="F298" s="314"/>
      <c r="G298" s="314"/>
      <c r="H298" s="314"/>
      <c r="I298" s="314"/>
      <c r="J298" s="314"/>
      <c r="K298" s="314"/>
      <c r="L298" s="314"/>
      <c r="M298" s="314"/>
      <c r="N298" s="314"/>
      <c r="O298" s="314"/>
      <c r="P298" s="314"/>
      <c r="Q298" s="314"/>
      <c r="R298" s="314"/>
      <c r="S298" s="314"/>
      <c r="T298" s="314"/>
    </row>
    <row r="299" spans="1:20" ht="13.5" customHeight="1">
      <c r="A299" s="314"/>
      <c r="B299" s="314"/>
      <c r="C299" s="314"/>
      <c r="D299" s="314"/>
      <c r="E299" s="314"/>
      <c r="F299" s="314"/>
      <c r="G299" s="314"/>
      <c r="H299" s="314"/>
      <c r="I299" s="314"/>
      <c r="J299" s="314"/>
      <c r="K299" s="314"/>
      <c r="L299" s="314"/>
      <c r="M299" s="314"/>
      <c r="N299" s="314"/>
      <c r="O299" s="314"/>
      <c r="P299" s="314"/>
      <c r="Q299" s="314"/>
      <c r="R299" s="314"/>
      <c r="S299" s="314"/>
      <c r="T299" s="314"/>
    </row>
    <row r="300" spans="1:20" ht="13.5" customHeight="1">
      <c r="A300" s="314"/>
      <c r="B300" s="314"/>
      <c r="C300" s="314"/>
      <c r="D300" s="314"/>
      <c r="E300" s="314"/>
      <c r="F300" s="314"/>
      <c r="G300" s="314"/>
      <c r="H300" s="314"/>
      <c r="I300" s="314"/>
      <c r="J300" s="314"/>
      <c r="K300" s="314"/>
      <c r="L300" s="314"/>
      <c r="M300" s="314"/>
      <c r="N300" s="314"/>
      <c r="O300" s="314"/>
      <c r="P300" s="314"/>
      <c r="Q300" s="314"/>
      <c r="R300" s="314"/>
      <c r="S300" s="314"/>
      <c r="T300" s="314"/>
    </row>
    <row r="301" spans="1:20" ht="13.5" customHeight="1">
      <c r="A301" s="314"/>
      <c r="B301" s="314"/>
      <c r="C301" s="314"/>
      <c r="D301" s="314"/>
      <c r="E301" s="314"/>
      <c r="F301" s="314"/>
      <c r="G301" s="314"/>
      <c r="H301" s="314"/>
      <c r="I301" s="314"/>
      <c r="J301" s="314"/>
      <c r="K301" s="314"/>
      <c r="L301" s="314"/>
      <c r="M301" s="314"/>
      <c r="N301" s="314"/>
      <c r="O301" s="314"/>
      <c r="P301" s="314"/>
      <c r="Q301" s="314"/>
      <c r="R301" s="314"/>
      <c r="S301" s="314"/>
      <c r="T301" s="314"/>
    </row>
    <row r="302" spans="1:20" ht="13.5" customHeight="1">
      <c r="A302" s="314"/>
      <c r="B302" s="314"/>
      <c r="C302" s="314"/>
      <c r="D302" s="314"/>
      <c r="E302" s="314"/>
      <c r="F302" s="314"/>
      <c r="G302" s="314"/>
      <c r="H302" s="314"/>
      <c r="I302" s="314"/>
      <c r="J302" s="314"/>
      <c r="K302" s="314"/>
      <c r="L302" s="314"/>
      <c r="M302" s="314"/>
      <c r="N302" s="314"/>
      <c r="O302" s="314"/>
      <c r="P302" s="314"/>
      <c r="Q302" s="314"/>
      <c r="R302" s="314"/>
      <c r="S302" s="314"/>
      <c r="T302" s="314"/>
    </row>
    <row r="303" spans="1:20" ht="13.5" customHeight="1">
      <c r="A303" s="314"/>
      <c r="B303" s="314"/>
      <c r="C303" s="314"/>
      <c r="D303" s="314"/>
      <c r="E303" s="314"/>
      <c r="F303" s="314"/>
      <c r="G303" s="314"/>
      <c r="H303" s="314"/>
      <c r="I303" s="314"/>
      <c r="J303" s="314"/>
      <c r="K303" s="314"/>
      <c r="L303" s="314"/>
      <c r="M303" s="314"/>
      <c r="N303" s="314"/>
      <c r="O303" s="314"/>
      <c r="P303" s="314"/>
      <c r="Q303" s="314"/>
      <c r="R303" s="314"/>
      <c r="S303" s="314"/>
      <c r="T303" s="314"/>
    </row>
    <row r="304" spans="1:20" ht="13.5" customHeight="1">
      <c r="A304" s="314"/>
      <c r="B304" s="314"/>
      <c r="C304" s="314"/>
      <c r="D304" s="314"/>
      <c r="E304" s="314"/>
      <c r="F304" s="314"/>
      <c r="G304" s="314"/>
      <c r="H304" s="314"/>
      <c r="I304" s="314"/>
      <c r="J304" s="314"/>
      <c r="K304" s="314"/>
      <c r="L304" s="314"/>
      <c r="M304" s="314"/>
      <c r="N304" s="314"/>
      <c r="O304" s="314"/>
      <c r="P304" s="314"/>
      <c r="Q304" s="314"/>
      <c r="R304" s="314"/>
      <c r="S304" s="314"/>
      <c r="T304" s="314"/>
    </row>
    <row r="305" spans="1:20" ht="13.5" customHeight="1">
      <c r="A305" s="314"/>
      <c r="B305" s="314"/>
      <c r="C305" s="314"/>
      <c r="D305" s="314"/>
      <c r="E305" s="314"/>
      <c r="F305" s="314"/>
      <c r="G305" s="314"/>
      <c r="H305" s="314"/>
      <c r="I305" s="314"/>
      <c r="J305" s="314"/>
      <c r="K305" s="314"/>
      <c r="L305" s="314"/>
      <c r="M305" s="314"/>
      <c r="N305" s="314"/>
      <c r="O305" s="314"/>
      <c r="P305" s="314"/>
      <c r="Q305" s="314"/>
      <c r="R305" s="314"/>
      <c r="S305" s="314"/>
      <c r="T305" s="314"/>
    </row>
    <row r="306" spans="1:20" ht="13.5" customHeight="1">
      <c r="A306" s="314"/>
      <c r="B306" s="314"/>
      <c r="C306" s="314"/>
      <c r="D306" s="314"/>
      <c r="E306" s="314"/>
      <c r="F306" s="314"/>
      <c r="G306" s="314"/>
      <c r="H306" s="314"/>
      <c r="I306" s="314"/>
      <c r="J306" s="314"/>
      <c r="K306" s="314"/>
      <c r="L306" s="314"/>
      <c r="M306" s="314"/>
      <c r="N306" s="314"/>
      <c r="O306" s="314"/>
      <c r="P306" s="314"/>
      <c r="Q306" s="314"/>
      <c r="R306" s="314"/>
      <c r="S306" s="314"/>
      <c r="T306" s="314"/>
    </row>
    <row r="307" spans="1:20" ht="13.5" customHeight="1">
      <c r="A307" s="314"/>
      <c r="B307" s="314"/>
      <c r="C307" s="314"/>
      <c r="D307" s="314"/>
      <c r="E307" s="314"/>
      <c r="F307" s="314"/>
      <c r="G307" s="314"/>
      <c r="H307" s="314"/>
      <c r="I307" s="314"/>
      <c r="J307" s="314"/>
      <c r="K307" s="314"/>
      <c r="L307" s="314"/>
      <c r="M307" s="314"/>
      <c r="N307" s="314"/>
      <c r="O307" s="314"/>
      <c r="P307" s="314"/>
      <c r="Q307" s="314"/>
      <c r="R307" s="314"/>
      <c r="S307" s="314"/>
      <c r="T307" s="314"/>
    </row>
    <row r="308" spans="1:20" ht="13.5" customHeight="1">
      <c r="A308" s="314"/>
      <c r="B308" s="314"/>
      <c r="C308" s="314"/>
      <c r="D308" s="314"/>
      <c r="E308" s="314"/>
      <c r="F308" s="314"/>
      <c r="G308" s="314"/>
      <c r="H308" s="314"/>
      <c r="I308" s="314"/>
      <c r="J308" s="314"/>
      <c r="K308" s="314"/>
      <c r="L308" s="314"/>
      <c r="M308" s="314"/>
      <c r="N308" s="314"/>
      <c r="O308" s="314"/>
      <c r="P308" s="314"/>
      <c r="Q308" s="314"/>
      <c r="R308" s="314"/>
      <c r="S308" s="314"/>
      <c r="T308" s="314"/>
    </row>
    <row r="309" spans="1:20" ht="13.5" customHeight="1">
      <c r="A309" s="314"/>
      <c r="B309" s="314"/>
      <c r="C309" s="314"/>
      <c r="D309" s="314"/>
      <c r="E309" s="314"/>
      <c r="F309" s="314"/>
      <c r="G309" s="314"/>
      <c r="H309" s="314"/>
      <c r="I309" s="314"/>
      <c r="J309" s="314"/>
      <c r="K309" s="314"/>
      <c r="L309" s="314"/>
      <c r="M309" s="314"/>
      <c r="N309" s="314"/>
      <c r="O309" s="314"/>
      <c r="P309" s="314"/>
      <c r="Q309" s="314"/>
      <c r="R309" s="314"/>
      <c r="S309" s="314"/>
      <c r="T309" s="314"/>
    </row>
    <row r="310" spans="1:20" ht="13.5" customHeight="1">
      <c r="A310" s="314"/>
      <c r="B310" s="314"/>
      <c r="C310" s="314"/>
      <c r="D310" s="314"/>
      <c r="E310" s="314"/>
      <c r="F310" s="314"/>
      <c r="G310" s="314"/>
      <c r="H310" s="314"/>
      <c r="I310" s="314"/>
      <c r="J310" s="314"/>
      <c r="K310" s="314"/>
      <c r="L310" s="314"/>
      <c r="M310" s="314"/>
      <c r="N310" s="314"/>
      <c r="O310" s="314"/>
      <c r="P310" s="314"/>
      <c r="Q310" s="314"/>
      <c r="R310" s="314"/>
      <c r="S310" s="314"/>
      <c r="T310" s="314"/>
    </row>
    <row r="311" spans="1:20" ht="13.5" customHeight="1">
      <c r="A311" s="314"/>
      <c r="B311" s="314"/>
      <c r="C311" s="314"/>
      <c r="D311" s="314"/>
      <c r="E311" s="314"/>
      <c r="F311" s="314"/>
      <c r="G311" s="314"/>
      <c r="H311" s="314"/>
      <c r="I311" s="314"/>
      <c r="J311" s="314"/>
      <c r="K311" s="314"/>
      <c r="L311" s="314"/>
      <c r="M311" s="314"/>
      <c r="N311" s="314"/>
      <c r="O311" s="314"/>
      <c r="P311" s="314"/>
      <c r="Q311" s="314"/>
      <c r="R311" s="314"/>
      <c r="S311" s="314"/>
      <c r="T311" s="314"/>
    </row>
    <row r="312" spans="1:20" ht="13.5" customHeight="1">
      <c r="A312" s="314"/>
      <c r="B312" s="314"/>
      <c r="C312" s="314"/>
      <c r="D312" s="314"/>
      <c r="E312" s="314"/>
      <c r="F312" s="314"/>
      <c r="G312" s="314"/>
      <c r="H312" s="314"/>
      <c r="I312" s="314"/>
      <c r="J312" s="314"/>
      <c r="K312" s="314"/>
      <c r="L312" s="314"/>
      <c r="M312" s="314"/>
      <c r="N312" s="314"/>
      <c r="O312" s="314"/>
      <c r="P312" s="314"/>
      <c r="Q312" s="314"/>
      <c r="R312" s="314"/>
      <c r="S312" s="314"/>
      <c r="T312" s="314"/>
    </row>
    <row r="313" spans="1:20" ht="13.5" customHeight="1">
      <c r="A313" s="314"/>
      <c r="B313" s="314"/>
      <c r="C313" s="314"/>
      <c r="D313" s="314"/>
      <c r="E313" s="314"/>
      <c r="F313" s="314"/>
      <c r="G313" s="314"/>
      <c r="H313" s="314"/>
      <c r="I313" s="314"/>
      <c r="J313" s="314"/>
      <c r="K313" s="314"/>
      <c r="L313" s="314"/>
      <c r="M313" s="314"/>
      <c r="N313" s="314"/>
      <c r="O313" s="314"/>
      <c r="P313" s="314"/>
      <c r="Q313" s="314"/>
      <c r="R313" s="314"/>
      <c r="S313" s="314"/>
      <c r="T313" s="314"/>
    </row>
    <row r="314" spans="1:20" ht="13.5" customHeight="1">
      <c r="A314" s="314"/>
      <c r="B314" s="314"/>
      <c r="C314" s="314"/>
      <c r="D314" s="314"/>
      <c r="E314" s="314"/>
      <c r="F314" s="314"/>
      <c r="G314" s="314"/>
      <c r="H314" s="314"/>
      <c r="I314" s="314"/>
      <c r="J314" s="314"/>
      <c r="K314" s="314"/>
      <c r="L314" s="314"/>
      <c r="M314" s="314"/>
      <c r="N314" s="314"/>
      <c r="O314" s="314"/>
      <c r="P314" s="314"/>
      <c r="Q314" s="314"/>
      <c r="R314" s="314"/>
      <c r="S314" s="314"/>
      <c r="T314" s="314"/>
    </row>
    <row r="315" spans="1:20" ht="13.5" customHeight="1">
      <c r="A315" s="314"/>
      <c r="B315" s="314"/>
      <c r="C315" s="314"/>
      <c r="D315" s="314"/>
      <c r="E315" s="314"/>
      <c r="F315" s="314"/>
      <c r="G315" s="314"/>
      <c r="H315" s="314"/>
      <c r="I315" s="314"/>
      <c r="J315" s="314"/>
      <c r="K315" s="314"/>
      <c r="L315" s="314"/>
      <c r="M315" s="314"/>
      <c r="N315" s="314"/>
      <c r="O315" s="314"/>
      <c r="P315" s="314"/>
      <c r="Q315" s="314"/>
      <c r="R315" s="314"/>
      <c r="S315" s="314"/>
      <c r="T315" s="314"/>
    </row>
    <row r="316" spans="1:20" ht="13.5" customHeight="1">
      <c r="A316" s="314"/>
      <c r="B316" s="314"/>
      <c r="C316" s="314"/>
      <c r="D316" s="314"/>
      <c r="E316" s="314"/>
      <c r="F316" s="314"/>
      <c r="G316" s="314"/>
      <c r="H316" s="314"/>
      <c r="I316" s="314"/>
      <c r="J316" s="314"/>
      <c r="K316" s="314"/>
      <c r="L316" s="314"/>
      <c r="M316" s="314"/>
      <c r="N316" s="314"/>
      <c r="O316" s="314"/>
      <c r="P316" s="314"/>
      <c r="Q316" s="314"/>
      <c r="R316" s="314"/>
      <c r="S316" s="314"/>
      <c r="T316" s="314"/>
    </row>
    <row r="317" spans="1:20" ht="13.5" customHeight="1">
      <c r="A317" s="314"/>
      <c r="B317" s="314"/>
      <c r="C317" s="314"/>
      <c r="D317" s="314"/>
      <c r="E317" s="314"/>
      <c r="F317" s="314"/>
      <c r="G317" s="314"/>
      <c r="H317" s="314"/>
      <c r="I317" s="314"/>
      <c r="J317" s="314"/>
      <c r="K317" s="314"/>
      <c r="L317" s="314"/>
      <c r="M317" s="314"/>
      <c r="N317" s="314"/>
      <c r="O317" s="314"/>
      <c r="P317" s="314"/>
      <c r="Q317" s="314"/>
      <c r="R317" s="314"/>
      <c r="S317" s="314"/>
      <c r="T317" s="314"/>
    </row>
    <row r="318" spans="1:20" ht="13.5" customHeight="1">
      <c r="A318" s="314"/>
      <c r="B318" s="314"/>
      <c r="C318" s="314"/>
      <c r="D318" s="314"/>
      <c r="E318" s="314"/>
      <c r="F318" s="314"/>
      <c r="G318" s="314"/>
      <c r="H318" s="314"/>
      <c r="I318" s="314"/>
      <c r="J318" s="314"/>
      <c r="K318" s="314"/>
      <c r="L318" s="314"/>
      <c r="M318" s="314"/>
      <c r="N318" s="314"/>
      <c r="O318" s="314"/>
      <c r="P318" s="314"/>
      <c r="Q318" s="314"/>
      <c r="R318" s="314"/>
      <c r="S318" s="314"/>
      <c r="T318" s="314"/>
    </row>
    <row r="319" spans="1:20" ht="13.5" customHeight="1">
      <c r="A319" s="314"/>
      <c r="B319" s="314"/>
      <c r="C319" s="314"/>
      <c r="D319" s="314"/>
      <c r="E319" s="314"/>
      <c r="F319" s="314"/>
      <c r="G319" s="314"/>
      <c r="H319" s="314"/>
      <c r="I319" s="314"/>
      <c r="J319" s="314"/>
      <c r="K319" s="314"/>
      <c r="L319" s="314"/>
      <c r="M319" s="314"/>
      <c r="N319" s="314"/>
      <c r="O319" s="314"/>
      <c r="P319" s="314"/>
      <c r="Q319" s="314"/>
      <c r="R319" s="314"/>
      <c r="S319" s="314"/>
      <c r="T319" s="314"/>
    </row>
    <row r="320" spans="1:20" ht="13.5" customHeight="1">
      <c r="A320" s="314"/>
      <c r="B320" s="314"/>
      <c r="C320" s="314"/>
      <c r="D320" s="314"/>
      <c r="E320" s="314"/>
      <c r="F320" s="314"/>
      <c r="G320" s="314"/>
      <c r="H320" s="314"/>
      <c r="I320" s="314"/>
      <c r="J320" s="314"/>
      <c r="K320" s="314"/>
      <c r="L320" s="314"/>
      <c r="M320" s="314"/>
      <c r="N320" s="314"/>
      <c r="O320" s="314"/>
      <c r="P320" s="314"/>
      <c r="Q320" s="314"/>
      <c r="R320" s="314"/>
      <c r="S320" s="314"/>
      <c r="T320" s="314"/>
    </row>
    <row r="321" spans="1:20" ht="13.5" customHeight="1">
      <c r="A321" s="314"/>
      <c r="B321" s="314"/>
      <c r="C321" s="314"/>
      <c r="D321" s="314"/>
      <c r="E321" s="314"/>
      <c r="F321" s="314"/>
      <c r="G321" s="314"/>
      <c r="H321" s="314"/>
      <c r="I321" s="314"/>
      <c r="J321" s="314"/>
      <c r="K321" s="314"/>
      <c r="L321" s="314"/>
      <c r="M321" s="314"/>
      <c r="N321" s="314"/>
      <c r="O321" s="314"/>
      <c r="P321" s="314"/>
      <c r="Q321" s="314"/>
      <c r="R321" s="314"/>
      <c r="S321" s="314"/>
      <c r="T321" s="314"/>
    </row>
    <row r="322" spans="1:20" ht="13.5" customHeight="1">
      <c r="A322" s="314"/>
      <c r="B322" s="314"/>
      <c r="C322" s="314"/>
      <c r="D322" s="314"/>
      <c r="E322" s="314"/>
      <c r="F322" s="314"/>
      <c r="G322" s="314"/>
      <c r="H322" s="314"/>
      <c r="I322" s="314"/>
      <c r="J322" s="314"/>
      <c r="K322" s="314"/>
      <c r="L322" s="314"/>
      <c r="M322" s="314"/>
      <c r="N322" s="314"/>
      <c r="O322" s="314"/>
      <c r="P322" s="314"/>
      <c r="Q322" s="314"/>
      <c r="R322" s="314"/>
      <c r="S322" s="314"/>
      <c r="T322" s="314"/>
    </row>
    <row r="323" spans="1:20" ht="13.5" customHeight="1">
      <c r="A323" s="314"/>
      <c r="B323" s="314"/>
      <c r="C323" s="314"/>
      <c r="D323" s="314"/>
      <c r="E323" s="314"/>
      <c r="F323" s="314"/>
      <c r="G323" s="314"/>
      <c r="H323" s="314"/>
      <c r="I323" s="314"/>
      <c r="J323" s="314"/>
      <c r="K323" s="314"/>
      <c r="L323" s="314"/>
      <c r="M323" s="314"/>
      <c r="N323" s="314"/>
      <c r="O323" s="314"/>
      <c r="P323" s="314"/>
      <c r="Q323" s="314"/>
      <c r="R323" s="314"/>
      <c r="S323" s="314"/>
      <c r="T323" s="314"/>
    </row>
    <row r="324" spans="1:20" ht="13.5" customHeight="1">
      <c r="A324" s="314"/>
      <c r="B324" s="314"/>
      <c r="C324" s="314"/>
      <c r="D324" s="314"/>
      <c r="E324" s="314"/>
      <c r="F324" s="314"/>
      <c r="G324" s="314"/>
      <c r="H324" s="314"/>
      <c r="I324" s="314"/>
      <c r="J324" s="314"/>
      <c r="K324" s="314"/>
      <c r="L324" s="314"/>
      <c r="M324" s="314"/>
      <c r="N324" s="314"/>
      <c r="O324" s="314"/>
      <c r="P324" s="314"/>
      <c r="Q324" s="314"/>
      <c r="R324" s="314"/>
      <c r="S324" s="314"/>
      <c r="T324" s="314"/>
    </row>
    <row r="325" spans="1:20" ht="13.5" customHeight="1">
      <c r="A325" s="314"/>
      <c r="B325" s="314"/>
      <c r="C325" s="314"/>
      <c r="D325" s="314"/>
      <c r="E325" s="314"/>
      <c r="F325" s="314"/>
      <c r="G325" s="314"/>
      <c r="H325" s="314"/>
      <c r="I325" s="314"/>
      <c r="J325" s="314"/>
      <c r="K325" s="314"/>
      <c r="L325" s="314"/>
      <c r="M325" s="314"/>
      <c r="N325" s="314"/>
      <c r="O325" s="314"/>
      <c r="P325" s="314"/>
      <c r="Q325" s="314"/>
      <c r="R325" s="314"/>
      <c r="S325" s="314"/>
      <c r="T325" s="314"/>
    </row>
    <row r="326" spans="1:20" ht="13.5" customHeight="1">
      <c r="A326" s="314"/>
      <c r="B326" s="314"/>
      <c r="C326" s="314"/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</row>
    <row r="327" spans="1:20" ht="13.5" customHeight="1">
      <c r="A327" s="314"/>
      <c r="B327" s="314"/>
      <c r="C327" s="314"/>
      <c r="D327" s="314"/>
      <c r="E327" s="314"/>
      <c r="F327" s="314"/>
      <c r="G327" s="314"/>
      <c r="H327" s="314"/>
      <c r="I327" s="314"/>
      <c r="J327" s="314"/>
      <c r="K327" s="314"/>
      <c r="L327" s="314"/>
      <c r="M327" s="314"/>
      <c r="N327" s="314"/>
      <c r="O327" s="314"/>
      <c r="P327" s="314"/>
      <c r="Q327" s="314"/>
      <c r="R327" s="314"/>
      <c r="S327" s="314"/>
      <c r="T327" s="314"/>
    </row>
    <row r="328" spans="1:20" ht="13.5" customHeight="1">
      <c r="A328" s="314"/>
      <c r="B328" s="314"/>
      <c r="C328" s="314"/>
      <c r="D328" s="314"/>
      <c r="E328" s="314"/>
      <c r="F328" s="314"/>
      <c r="G328" s="314"/>
      <c r="H328" s="314"/>
      <c r="I328" s="314"/>
      <c r="J328" s="314"/>
      <c r="K328" s="314"/>
      <c r="L328" s="314"/>
      <c r="M328" s="314"/>
      <c r="N328" s="314"/>
      <c r="O328" s="314"/>
      <c r="P328" s="314"/>
      <c r="Q328" s="314"/>
      <c r="R328" s="314"/>
      <c r="S328" s="314"/>
      <c r="T328" s="314"/>
    </row>
    <row r="329" spans="1:20" ht="13.5" customHeight="1">
      <c r="A329" s="314"/>
      <c r="B329" s="314"/>
      <c r="C329" s="314"/>
      <c r="D329" s="314"/>
      <c r="E329" s="314"/>
      <c r="F329" s="314"/>
      <c r="G329" s="314"/>
      <c r="H329" s="314"/>
      <c r="I329" s="314"/>
      <c r="J329" s="314"/>
      <c r="K329" s="314"/>
      <c r="L329" s="314"/>
      <c r="M329" s="314"/>
      <c r="N329" s="314"/>
      <c r="O329" s="314"/>
      <c r="P329" s="314"/>
      <c r="Q329" s="314"/>
      <c r="R329" s="314"/>
      <c r="S329" s="314"/>
      <c r="T329" s="314"/>
    </row>
    <row r="330" spans="1:20" ht="13.5" customHeight="1">
      <c r="A330" s="314"/>
      <c r="B330" s="314"/>
      <c r="C330" s="314"/>
      <c r="D330" s="314"/>
      <c r="E330" s="314"/>
      <c r="F330" s="314"/>
      <c r="G330" s="314"/>
      <c r="H330" s="314"/>
      <c r="I330" s="314"/>
      <c r="J330" s="314"/>
      <c r="K330" s="314"/>
      <c r="L330" s="314"/>
      <c r="M330" s="314"/>
      <c r="N330" s="314"/>
      <c r="O330" s="314"/>
      <c r="P330" s="314"/>
      <c r="Q330" s="314"/>
      <c r="R330" s="314"/>
      <c r="S330" s="314"/>
      <c r="T330" s="314"/>
    </row>
    <row r="331" spans="1:20" ht="13.5" customHeight="1">
      <c r="A331" s="314"/>
      <c r="B331" s="314"/>
      <c r="C331" s="314"/>
      <c r="D331" s="314"/>
      <c r="E331" s="314"/>
      <c r="F331" s="314"/>
      <c r="G331" s="314"/>
      <c r="H331" s="314"/>
      <c r="I331" s="314"/>
      <c r="J331" s="314"/>
      <c r="K331" s="314"/>
      <c r="L331" s="314"/>
      <c r="M331" s="314"/>
      <c r="N331" s="314"/>
      <c r="O331" s="314"/>
      <c r="P331" s="314"/>
      <c r="Q331" s="314"/>
      <c r="R331" s="314"/>
      <c r="S331" s="314"/>
      <c r="T331" s="314"/>
    </row>
    <row r="332" spans="1:20" ht="13.5" customHeight="1">
      <c r="A332" s="314"/>
      <c r="B332" s="314"/>
      <c r="C332" s="314"/>
      <c r="D332" s="314"/>
      <c r="E332" s="314"/>
      <c r="F332" s="314"/>
      <c r="G332" s="314"/>
      <c r="H332" s="314"/>
      <c r="I332" s="314"/>
      <c r="J332" s="314"/>
      <c r="K332" s="314"/>
      <c r="L332" s="314"/>
      <c r="M332" s="314"/>
      <c r="N332" s="314"/>
      <c r="O332" s="314"/>
      <c r="P332" s="314"/>
      <c r="Q332" s="314"/>
      <c r="R332" s="314"/>
      <c r="S332" s="314"/>
      <c r="T332" s="314"/>
    </row>
    <row r="333" spans="1:20" ht="13.5" customHeight="1">
      <c r="A333" s="314"/>
      <c r="B333" s="314"/>
      <c r="C333" s="314"/>
      <c r="D333" s="314"/>
      <c r="E333" s="314"/>
      <c r="F333" s="314"/>
      <c r="G333" s="314"/>
      <c r="H333" s="314"/>
      <c r="I333" s="314"/>
      <c r="J333" s="314"/>
      <c r="K333" s="314"/>
      <c r="L333" s="314"/>
      <c r="M333" s="314"/>
      <c r="N333" s="314"/>
      <c r="O333" s="314"/>
      <c r="P333" s="314"/>
      <c r="Q333" s="314"/>
      <c r="R333" s="314"/>
      <c r="S333" s="314"/>
      <c r="T333" s="314"/>
    </row>
    <row r="334" spans="1:20" ht="13.5" customHeight="1">
      <c r="A334" s="314"/>
      <c r="B334" s="314"/>
      <c r="C334" s="314"/>
      <c r="D334" s="314"/>
      <c r="E334" s="314"/>
      <c r="F334" s="314"/>
      <c r="G334" s="314"/>
      <c r="H334" s="314"/>
      <c r="I334" s="314"/>
      <c r="J334" s="314"/>
      <c r="K334" s="314"/>
      <c r="L334" s="314"/>
      <c r="M334" s="314"/>
      <c r="N334" s="314"/>
      <c r="O334" s="314"/>
      <c r="P334" s="314"/>
      <c r="Q334" s="314"/>
      <c r="R334" s="314"/>
      <c r="S334" s="314"/>
      <c r="T334" s="314"/>
    </row>
    <row r="335" spans="1:20" ht="13.5" customHeight="1">
      <c r="A335" s="314"/>
      <c r="B335" s="314"/>
      <c r="C335" s="314"/>
      <c r="D335" s="314"/>
      <c r="E335" s="314"/>
      <c r="F335" s="314"/>
      <c r="G335" s="314"/>
      <c r="H335" s="314"/>
      <c r="I335" s="314"/>
      <c r="J335" s="314"/>
      <c r="K335" s="314"/>
      <c r="L335" s="314"/>
      <c r="M335" s="314"/>
      <c r="N335" s="314"/>
      <c r="O335" s="314"/>
      <c r="P335" s="314"/>
      <c r="Q335" s="314"/>
      <c r="R335" s="314"/>
      <c r="S335" s="314"/>
      <c r="T335" s="314"/>
    </row>
    <row r="336" spans="1:20" ht="13.5" customHeight="1">
      <c r="A336" s="314"/>
      <c r="B336" s="314"/>
      <c r="C336" s="314"/>
      <c r="D336" s="314"/>
      <c r="E336" s="314"/>
      <c r="F336" s="314"/>
      <c r="G336" s="314"/>
      <c r="H336" s="314"/>
      <c r="I336" s="314"/>
      <c r="J336" s="314"/>
      <c r="K336" s="314"/>
      <c r="L336" s="314"/>
      <c r="M336" s="314"/>
      <c r="N336" s="314"/>
      <c r="O336" s="314"/>
      <c r="P336" s="314"/>
      <c r="Q336" s="314"/>
      <c r="R336" s="314"/>
      <c r="S336" s="314"/>
      <c r="T336" s="314"/>
    </row>
    <row r="337" spans="1:20" ht="13.5" customHeight="1">
      <c r="A337" s="314"/>
      <c r="B337" s="314"/>
      <c r="C337" s="314"/>
      <c r="D337" s="314"/>
      <c r="E337" s="314"/>
      <c r="F337" s="314"/>
      <c r="G337" s="314"/>
      <c r="H337" s="314"/>
      <c r="I337" s="314"/>
      <c r="J337" s="314"/>
      <c r="K337" s="314"/>
      <c r="L337" s="314"/>
      <c r="M337" s="314"/>
      <c r="N337" s="314"/>
      <c r="O337" s="314"/>
      <c r="P337" s="314"/>
      <c r="Q337" s="314"/>
      <c r="R337" s="314"/>
      <c r="S337" s="314"/>
      <c r="T337" s="314"/>
    </row>
    <row r="338" spans="1:20" ht="13.5" customHeight="1">
      <c r="A338" s="314"/>
      <c r="B338" s="314"/>
      <c r="C338" s="314"/>
      <c r="D338" s="314"/>
      <c r="E338" s="314"/>
      <c r="F338" s="314"/>
      <c r="G338" s="314"/>
      <c r="H338" s="314"/>
      <c r="I338" s="314"/>
      <c r="J338" s="314"/>
      <c r="K338" s="314"/>
      <c r="L338" s="314"/>
      <c r="M338" s="314"/>
      <c r="N338" s="314"/>
      <c r="O338" s="314"/>
      <c r="P338" s="314"/>
      <c r="Q338" s="314"/>
      <c r="R338" s="314"/>
      <c r="S338" s="314"/>
      <c r="T338" s="314"/>
    </row>
    <row r="339" spans="1:20" ht="13.5" customHeight="1">
      <c r="A339" s="314"/>
      <c r="B339" s="314"/>
      <c r="C339" s="314"/>
      <c r="D339" s="314"/>
      <c r="E339" s="314"/>
      <c r="F339" s="314"/>
      <c r="G339" s="314"/>
      <c r="H339" s="314"/>
      <c r="I339" s="314"/>
      <c r="J339" s="314"/>
      <c r="K339" s="314"/>
      <c r="L339" s="314"/>
      <c r="M339" s="314"/>
      <c r="N339" s="314"/>
      <c r="O339" s="314"/>
      <c r="P339" s="314"/>
      <c r="Q339" s="314"/>
      <c r="R339" s="314"/>
      <c r="S339" s="314"/>
      <c r="T339" s="314"/>
    </row>
    <row r="340" spans="1:20" ht="13.5" customHeight="1">
      <c r="A340" s="314"/>
      <c r="B340" s="314"/>
      <c r="C340" s="314"/>
      <c r="D340" s="314"/>
      <c r="E340" s="314"/>
      <c r="F340" s="314"/>
      <c r="G340" s="314"/>
      <c r="H340" s="314"/>
      <c r="I340" s="314"/>
      <c r="J340" s="314"/>
      <c r="K340" s="314"/>
      <c r="L340" s="314"/>
      <c r="M340" s="314"/>
      <c r="N340" s="314"/>
      <c r="O340" s="314"/>
      <c r="P340" s="314"/>
      <c r="Q340" s="314"/>
      <c r="R340" s="314"/>
      <c r="S340" s="314"/>
      <c r="T340" s="314"/>
    </row>
    <row r="341" spans="1:20" ht="13.5" customHeight="1">
      <c r="A341" s="314"/>
      <c r="B341" s="314"/>
      <c r="C341" s="314"/>
      <c r="D341" s="314"/>
      <c r="E341" s="314"/>
      <c r="F341" s="314"/>
      <c r="G341" s="314"/>
      <c r="H341" s="314"/>
      <c r="I341" s="314"/>
      <c r="J341" s="314"/>
      <c r="K341" s="314"/>
      <c r="L341" s="314"/>
      <c r="M341" s="314"/>
      <c r="N341" s="314"/>
      <c r="O341" s="314"/>
      <c r="P341" s="314"/>
      <c r="Q341" s="314"/>
      <c r="R341" s="314"/>
      <c r="S341" s="314"/>
      <c r="T341" s="314"/>
    </row>
    <row r="342" spans="1:20" ht="13.5" customHeight="1">
      <c r="A342" s="314"/>
      <c r="B342" s="314"/>
      <c r="C342" s="314"/>
      <c r="D342" s="314"/>
      <c r="E342" s="314"/>
      <c r="F342" s="314"/>
      <c r="G342" s="314"/>
      <c r="H342" s="314"/>
      <c r="I342" s="314"/>
      <c r="J342" s="314"/>
      <c r="K342" s="314"/>
      <c r="L342" s="314"/>
      <c r="M342" s="314"/>
      <c r="N342" s="314"/>
      <c r="O342" s="314"/>
      <c r="P342" s="314"/>
      <c r="Q342" s="314"/>
      <c r="R342" s="314"/>
      <c r="S342" s="314"/>
      <c r="T342" s="314"/>
    </row>
    <row r="343" spans="1:20" ht="13.5" customHeight="1">
      <c r="A343" s="314"/>
      <c r="B343" s="314"/>
      <c r="C343" s="314"/>
      <c r="D343" s="314"/>
      <c r="E343" s="314"/>
      <c r="F343" s="314"/>
      <c r="G343" s="314"/>
      <c r="H343" s="314"/>
      <c r="I343" s="314"/>
      <c r="J343" s="314"/>
      <c r="K343" s="314"/>
      <c r="L343" s="314"/>
      <c r="M343" s="314"/>
      <c r="N343" s="314"/>
      <c r="O343" s="314"/>
      <c r="P343" s="314"/>
      <c r="Q343" s="314"/>
      <c r="R343" s="314"/>
      <c r="S343" s="314"/>
      <c r="T343" s="314"/>
    </row>
    <row r="344" spans="1:20" ht="13.5" customHeight="1">
      <c r="A344" s="314"/>
      <c r="B344" s="314"/>
      <c r="C344" s="314"/>
      <c r="D344" s="314"/>
      <c r="E344" s="314"/>
      <c r="F344" s="314"/>
      <c r="G344" s="314"/>
      <c r="H344" s="314"/>
      <c r="I344" s="314"/>
      <c r="J344" s="314"/>
      <c r="K344" s="314"/>
      <c r="L344" s="314"/>
      <c r="M344" s="314"/>
      <c r="N344" s="314"/>
      <c r="O344" s="314"/>
      <c r="P344" s="314"/>
      <c r="Q344" s="314"/>
      <c r="R344" s="314"/>
      <c r="S344" s="314"/>
      <c r="T344" s="314"/>
    </row>
    <row r="345" spans="1:20" ht="13.5" customHeight="1">
      <c r="A345" s="314"/>
      <c r="B345" s="314"/>
      <c r="C345" s="314"/>
      <c r="D345" s="314"/>
      <c r="E345" s="314"/>
      <c r="F345" s="314"/>
      <c r="G345" s="314"/>
      <c r="H345" s="314"/>
      <c r="I345" s="314"/>
      <c r="J345" s="314"/>
      <c r="K345" s="314"/>
      <c r="L345" s="314"/>
      <c r="M345" s="314"/>
      <c r="N345" s="314"/>
      <c r="O345" s="314"/>
      <c r="P345" s="314"/>
      <c r="Q345" s="314"/>
      <c r="R345" s="314"/>
      <c r="S345" s="314"/>
      <c r="T345" s="314"/>
    </row>
    <row r="346" spans="1:20" ht="13.5" customHeight="1">
      <c r="A346" s="314"/>
      <c r="B346" s="314"/>
      <c r="C346" s="314"/>
      <c r="D346" s="314"/>
      <c r="E346" s="314"/>
      <c r="F346" s="314"/>
      <c r="G346" s="314"/>
      <c r="H346" s="314"/>
      <c r="I346" s="314"/>
      <c r="J346" s="314"/>
      <c r="K346" s="314"/>
      <c r="L346" s="314"/>
      <c r="M346" s="314"/>
      <c r="N346" s="314"/>
      <c r="O346" s="314"/>
      <c r="P346" s="314"/>
      <c r="Q346" s="314"/>
      <c r="R346" s="314"/>
      <c r="S346" s="314"/>
      <c r="T346" s="314"/>
    </row>
    <row r="347" spans="1:20" ht="13.5" customHeight="1">
      <c r="A347" s="314"/>
      <c r="B347" s="314"/>
      <c r="C347" s="314"/>
      <c r="D347" s="314"/>
      <c r="E347" s="314"/>
      <c r="F347" s="314"/>
      <c r="G347" s="314"/>
      <c r="H347" s="314"/>
      <c r="I347" s="314"/>
      <c r="J347" s="314"/>
      <c r="K347" s="314"/>
      <c r="L347" s="314"/>
      <c r="M347" s="314"/>
      <c r="N347" s="314"/>
      <c r="O347" s="314"/>
      <c r="P347" s="314"/>
      <c r="Q347" s="314"/>
      <c r="R347" s="314"/>
      <c r="S347" s="314"/>
      <c r="T347" s="314"/>
    </row>
    <row r="348" spans="1:20" ht="13.5" customHeight="1">
      <c r="A348" s="314"/>
      <c r="B348" s="314"/>
      <c r="C348" s="314"/>
      <c r="D348" s="314"/>
      <c r="E348" s="314"/>
      <c r="F348" s="314"/>
      <c r="G348" s="314"/>
      <c r="H348" s="314"/>
      <c r="I348" s="314"/>
      <c r="J348" s="314"/>
      <c r="K348" s="314"/>
      <c r="L348" s="314"/>
      <c r="M348" s="314"/>
      <c r="N348" s="314"/>
      <c r="O348" s="314"/>
      <c r="P348" s="314"/>
      <c r="Q348" s="314"/>
      <c r="R348" s="314"/>
      <c r="S348" s="314"/>
      <c r="T348" s="314"/>
    </row>
    <row r="349" spans="1:20" ht="13.5" customHeight="1">
      <c r="A349" s="314"/>
      <c r="B349" s="314"/>
      <c r="C349" s="314"/>
      <c r="D349" s="314"/>
      <c r="E349" s="314"/>
      <c r="F349" s="314"/>
      <c r="G349" s="314"/>
      <c r="H349" s="314"/>
      <c r="I349" s="314"/>
      <c r="J349" s="314"/>
      <c r="K349" s="314"/>
      <c r="L349" s="314"/>
      <c r="M349" s="314"/>
      <c r="N349" s="314"/>
      <c r="O349" s="314"/>
      <c r="P349" s="314"/>
      <c r="Q349" s="314"/>
      <c r="R349" s="314"/>
      <c r="S349" s="314"/>
      <c r="T349" s="314"/>
    </row>
    <row r="350" spans="1:20" ht="13.5" customHeight="1">
      <c r="A350" s="314"/>
      <c r="B350" s="314"/>
      <c r="C350" s="314"/>
      <c r="D350" s="314"/>
      <c r="E350" s="314"/>
      <c r="F350" s="314"/>
      <c r="G350" s="314"/>
      <c r="H350" s="314"/>
      <c r="I350" s="314"/>
      <c r="J350" s="314"/>
      <c r="K350" s="314"/>
      <c r="L350" s="314"/>
      <c r="M350" s="314"/>
      <c r="N350" s="314"/>
      <c r="O350" s="314"/>
      <c r="P350" s="314"/>
      <c r="Q350" s="314"/>
      <c r="R350" s="314"/>
      <c r="S350" s="314"/>
      <c r="T350" s="314"/>
    </row>
    <row r="351" spans="1:20" ht="13.5" customHeight="1">
      <c r="A351" s="314"/>
      <c r="B351" s="314"/>
      <c r="C351" s="314"/>
      <c r="D351" s="314"/>
      <c r="E351" s="314"/>
      <c r="F351" s="314"/>
      <c r="G351" s="314"/>
      <c r="H351" s="314"/>
      <c r="I351" s="314"/>
      <c r="J351" s="314"/>
      <c r="K351" s="314"/>
      <c r="L351" s="314"/>
      <c r="M351" s="314"/>
      <c r="N351" s="314"/>
      <c r="O351" s="314"/>
      <c r="P351" s="314"/>
      <c r="Q351" s="314"/>
      <c r="R351" s="314"/>
      <c r="S351" s="314"/>
      <c r="T351" s="314"/>
    </row>
    <row r="352" spans="1:20" ht="13.5" customHeight="1">
      <c r="A352" s="314"/>
      <c r="B352" s="314"/>
      <c r="C352" s="314"/>
      <c r="D352" s="314"/>
      <c r="E352" s="314"/>
      <c r="F352" s="314"/>
      <c r="G352" s="314"/>
      <c r="H352" s="314"/>
      <c r="I352" s="314"/>
      <c r="J352" s="314"/>
      <c r="K352" s="314"/>
      <c r="L352" s="314"/>
      <c r="M352" s="314"/>
      <c r="N352" s="314"/>
      <c r="O352" s="314"/>
      <c r="P352" s="314"/>
      <c r="Q352" s="314"/>
      <c r="R352" s="314"/>
      <c r="S352" s="314"/>
      <c r="T352" s="314"/>
    </row>
    <row r="353" spans="1:20" ht="13.5" customHeight="1">
      <c r="A353" s="314"/>
      <c r="B353" s="314"/>
      <c r="C353" s="314"/>
      <c r="D353" s="314"/>
      <c r="E353" s="314"/>
      <c r="F353" s="314"/>
      <c r="G353" s="314"/>
      <c r="H353" s="314"/>
      <c r="I353" s="314"/>
      <c r="J353" s="314"/>
      <c r="K353" s="314"/>
      <c r="L353" s="314"/>
      <c r="M353" s="314"/>
      <c r="N353" s="314"/>
      <c r="O353" s="314"/>
      <c r="P353" s="314"/>
      <c r="Q353" s="314"/>
      <c r="R353" s="314"/>
      <c r="S353" s="314"/>
      <c r="T353" s="314"/>
    </row>
    <row r="354" spans="1:20" ht="13.5" customHeight="1">
      <c r="A354" s="314"/>
      <c r="B354" s="314"/>
      <c r="C354" s="314"/>
      <c r="D354" s="314"/>
      <c r="E354" s="314"/>
      <c r="F354" s="314"/>
      <c r="G354" s="314"/>
      <c r="H354" s="314"/>
      <c r="I354" s="314"/>
      <c r="J354" s="314"/>
      <c r="K354" s="314"/>
      <c r="L354" s="314"/>
      <c r="M354" s="314"/>
      <c r="N354" s="314"/>
      <c r="O354" s="314"/>
      <c r="P354" s="314"/>
      <c r="Q354" s="314"/>
      <c r="R354" s="314"/>
      <c r="S354" s="314"/>
      <c r="T354" s="314"/>
    </row>
    <row r="355" spans="1:20" ht="13.5" customHeight="1">
      <c r="A355" s="314"/>
      <c r="B355" s="314"/>
      <c r="C355" s="314"/>
      <c r="D355" s="314"/>
      <c r="E355" s="314"/>
      <c r="F355" s="314"/>
      <c r="G355" s="314"/>
      <c r="H355" s="314"/>
      <c r="I355" s="314"/>
      <c r="J355" s="314"/>
      <c r="K355" s="314"/>
      <c r="L355" s="314"/>
      <c r="M355" s="314"/>
      <c r="N355" s="314"/>
      <c r="O355" s="314"/>
      <c r="P355" s="314"/>
      <c r="Q355" s="314"/>
      <c r="R355" s="314"/>
      <c r="S355" s="314"/>
      <c r="T355" s="314"/>
    </row>
    <row r="356" spans="1:20" ht="13.5" customHeight="1">
      <c r="A356" s="314"/>
      <c r="B356" s="314"/>
      <c r="C356" s="314"/>
      <c r="D356" s="314"/>
      <c r="E356" s="314"/>
      <c r="F356" s="314"/>
      <c r="G356" s="314"/>
      <c r="H356" s="314"/>
      <c r="I356" s="314"/>
      <c r="J356" s="314"/>
      <c r="K356" s="314"/>
      <c r="L356" s="314"/>
      <c r="M356" s="314"/>
      <c r="N356" s="314"/>
      <c r="O356" s="314"/>
      <c r="P356" s="314"/>
      <c r="Q356" s="314"/>
      <c r="R356" s="314"/>
      <c r="S356" s="314"/>
      <c r="T356" s="314"/>
    </row>
    <row r="357" spans="1:20" ht="13.5" customHeight="1">
      <c r="A357" s="314"/>
      <c r="B357" s="314"/>
      <c r="C357" s="314"/>
      <c r="D357" s="314"/>
      <c r="E357" s="314"/>
      <c r="F357" s="314"/>
      <c r="G357" s="314"/>
      <c r="H357" s="314"/>
      <c r="I357" s="314"/>
      <c r="J357" s="314"/>
      <c r="K357" s="314"/>
      <c r="L357" s="314"/>
      <c r="M357" s="314"/>
      <c r="N357" s="314"/>
      <c r="O357" s="314"/>
      <c r="P357" s="314"/>
      <c r="Q357" s="314"/>
      <c r="R357" s="314"/>
      <c r="S357" s="314"/>
      <c r="T357" s="314"/>
    </row>
    <row r="358" spans="1:20" ht="13.5" customHeight="1">
      <c r="A358" s="314"/>
      <c r="B358" s="314"/>
      <c r="C358" s="314"/>
      <c r="D358" s="314"/>
      <c r="E358" s="314"/>
      <c r="F358" s="314"/>
      <c r="G358" s="314"/>
      <c r="H358" s="314"/>
      <c r="I358" s="314"/>
      <c r="J358" s="314"/>
      <c r="K358" s="314"/>
      <c r="L358" s="314"/>
      <c r="M358" s="314"/>
      <c r="N358" s="314"/>
      <c r="O358" s="314"/>
      <c r="P358" s="314"/>
      <c r="Q358" s="314"/>
      <c r="R358" s="314"/>
      <c r="S358" s="314"/>
      <c r="T358" s="314"/>
    </row>
    <row r="359" spans="1:20" ht="13.5" customHeight="1">
      <c r="A359" s="314"/>
      <c r="B359" s="314"/>
      <c r="C359" s="314"/>
      <c r="D359" s="314"/>
      <c r="E359" s="314"/>
      <c r="F359" s="314"/>
      <c r="G359" s="314"/>
      <c r="H359" s="314"/>
      <c r="I359" s="314"/>
      <c r="J359" s="314"/>
      <c r="K359" s="314"/>
      <c r="L359" s="314"/>
      <c r="M359" s="314"/>
      <c r="N359" s="314"/>
      <c r="O359" s="314"/>
      <c r="P359" s="314"/>
      <c r="Q359" s="314"/>
      <c r="R359" s="314"/>
      <c r="S359" s="314"/>
      <c r="T359" s="314"/>
    </row>
    <row r="360" spans="1:20" ht="13.5" customHeight="1">
      <c r="A360" s="314"/>
      <c r="B360" s="314"/>
      <c r="C360" s="314"/>
      <c r="D360" s="314"/>
      <c r="E360" s="314"/>
      <c r="F360" s="314"/>
      <c r="G360" s="314"/>
      <c r="H360" s="314"/>
      <c r="I360" s="314"/>
      <c r="J360" s="314"/>
      <c r="K360" s="314"/>
      <c r="L360" s="314"/>
      <c r="M360" s="314"/>
      <c r="N360" s="314"/>
      <c r="O360" s="314"/>
      <c r="P360" s="314"/>
      <c r="Q360" s="314"/>
      <c r="R360" s="314"/>
      <c r="S360" s="314"/>
      <c r="T360" s="314"/>
    </row>
    <row r="361" spans="1:20" ht="13.5" customHeight="1">
      <c r="A361" s="314"/>
      <c r="B361" s="314"/>
      <c r="C361" s="314"/>
      <c r="D361" s="314"/>
      <c r="E361" s="314"/>
      <c r="F361" s="314"/>
      <c r="G361" s="314"/>
      <c r="H361" s="314"/>
      <c r="I361" s="314"/>
      <c r="J361" s="314"/>
      <c r="K361" s="314"/>
      <c r="L361" s="314"/>
      <c r="M361" s="314"/>
      <c r="N361" s="314"/>
      <c r="O361" s="314"/>
      <c r="P361" s="314"/>
      <c r="Q361" s="314"/>
      <c r="R361" s="314"/>
      <c r="S361" s="314"/>
      <c r="T361" s="314"/>
    </row>
    <row r="362" spans="1:20" ht="13.5" customHeight="1">
      <c r="A362" s="314"/>
      <c r="B362" s="314"/>
      <c r="C362" s="314"/>
      <c r="D362" s="314"/>
      <c r="E362" s="314"/>
      <c r="F362" s="314"/>
      <c r="G362" s="314"/>
      <c r="H362" s="314"/>
      <c r="I362" s="314"/>
      <c r="J362" s="314"/>
      <c r="K362" s="314"/>
      <c r="L362" s="314"/>
      <c r="M362" s="314"/>
      <c r="N362" s="314"/>
      <c r="O362" s="314"/>
      <c r="P362" s="314"/>
      <c r="Q362" s="314"/>
      <c r="R362" s="314"/>
      <c r="S362" s="314"/>
      <c r="T362" s="314"/>
    </row>
    <row r="363" spans="1:20" ht="13.5" customHeight="1">
      <c r="A363" s="314"/>
      <c r="B363" s="314"/>
      <c r="C363" s="314"/>
      <c r="D363" s="314"/>
      <c r="E363" s="314"/>
      <c r="F363" s="314"/>
      <c r="G363" s="314"/>
      <c r="H363" s="314"/>
      <c r="I363" s="314"/>
      <c r="J363" s="314"/>
      <c r="K363" s="314"/>
      <c r="L363" s="314"/>
      <c r="M363" s="314"/>
      <c r="N363" s="314"/>
      <c r="O363" s="314"/>
      <c r="P363" s="314"/>
      <c r="Q363" s="314"/>
      <c r="R363" s="314"/>
      <c r="S363" s="314"/>
      <c r="T363" s="314"/>
    </row>
    <row r="364" spans="1:20" ht="13.5" customHeight="1">
      <c r="A364" s="314"/>
      <c r="B364" s="314"/>
      <c r="C364" s="314"/>
      <c r="D364" s="314"/>
      <c r="E364" s="314"/>
      <c r="F364" s="314"/>
      <c r="G364" s="314"/>
      <c r="H364" s="314"/>
      <c r="I364" s="314"/>
      <c r="J364" s="314"/>
      <c r="K364" s="314"/>
      <c r="L364" s="314"/>
      <c r="M364" s="314"/>
      <c r="N364" s="314"/>
      <c r="O364" s="314"/>
      <c r="P364" s="314"/>
      <c r="Q364" s="314"/>
      <c r="R364" s="314"/>
      <c r="S364" s="314"/>
      <c r="T364" s="314"/>
    </row>
    <row r="365" spans="1:20" ht="13.5" customHeight="1">
      <c r="A365" s="314"/>
      <c r="B365" s="314"/>
      <c r="C365" s="314"/>
      <c r="D365" s="314"/>
      <c r="E365" s="314"/>
      <c r="F365" s="314"/>
      <c r="G365" s="314"/>
      <c r="H365" s="314"/>
      <c r="I365" s="314"/>
      <c r="J365" s="314"/>
      <c r="K365" s="314"/>
      <c r="L365" s="314"/>
      <c r="M365" s="314"/>
      <c r="N365" s="314"/>
      <c r="O365" s="314"/>
      <c r="P365" s="314"/>
      <c r="Q365" s="314"/>
      <c r="R365" s="314"/>
      <c r="S365" s="314"/>
      <c r="T365" s="314"/>
    </row>
    <row r="366" spans="1:20" ht="13.5" customHeight="1">
      <c r="A366" s="314"/>
      <c r="B366" s="314"/>
      <c r="C366" s="314"/>
      <c r="D366" s="314"/>
      <c r="E366" s="314"/>
      <c r="F366" s="314"/>
      <c r="G366" s="314"/>
      <c r="H366" s="314"/>
      <c r="I366" s="314"/>
      <c r="J366" s="314"/>
      <c r="K366" s="314"/>
      <c r="L366" s="314"/>
      <c r="M366" s="314"/>
      <c r="N366" s="314"/>
      <c r="O366" s="314"/>
      <c r="P366" s="314"/>
      <c r="Q366" s="314"/>
      <c r="R366" s="314"/>
      <c r="S366" s="314"/>
      <c r="T366" s="314"/>
    </row>
    <row r="367" spans="1:20" ht="13.5" customHeight="1">
      <c r="A367" s="314"/>
      <c r="B367" s="314"/>
      <c r="C367" s="314"/>
      <c r="D367" s="314"/>
      <c r="E367" s="314"/>
      <c r="F367" s="314"/>
      <c r="G367" s="314"/>
      <c r="H367" s="314"/>
      <c r="I367" s="314"/>
      <c r="J367" s="314"/>
      <c r="K367" s="314"/>
      <c r="L367" s="314"/>
      <c r="M367" s="314"/>
      <c r="N367" s="314"/>
      <c r="O367" s="314"/>
      <c r="P367" s="314"/>
      <c r="Q367" s="314"/>
      <c r="R367" s="314"/>
      <c r="S367" s="314"/>
      <c r="T367" s="314"/>
    </row>
    <row r="368" spans="1:20" ht="13.5" customHeight="1">
      <c r="A368" s="314"/>
      <c r="B368" s="314"/>
      <c r="C368" s="314"/>
      <c r="D368" s="314"/>
      <c r="E368" s="314"/>
      <c r="F368" s="314"/>
      <c r="G368" s="314"/>
      <c r="H368" s="314"/>
      <c r="I368" s="314"/>
      <c r="J368" s="314"/>
      <c r="K368" s="314"/>
      <c r="L368" s="314"/>
      <c r="M368" s="314"/>
      <c r="N368" s="314"/>
      <c r="O368" s="314"/>
      <c r="P368" s="314"/>
      <c r="Q368" s="314"/>
      <c r="R368" s="314"/>
      <c r="S368" s="314"/>
      <c r="T368" s="314"/>
    </row>
    <row r="369" spans="1:20" ht="13.5" customHeight="1">
      <c r="A369" s="314"/>
      <c r="B369" s="314"/>
      <c r="C369" s="314"/>
      <c r="D369" s="314"/>
      <c r="E369" s="314"/>
      <c r="F369" s="314"/>
      <c r="G369" s="314"/>
      <c r="H369" s="314"/>
      <c r="I369" s="314"/>
      <c r="J369" s="314"/>
      <c r="K369" s="314"/>
      <c r="L369" s="314"/>
      <c r="M369" s="314"/>
      <c r="N369" s="314"/>
      <c r="O369" s="314"/>
      <c r="P369" s="314"/>
      <c r="Q369" s="314"/>
      <c r="R369" s="314"/>
      <c r="S369" s="314"/>
      <c r="T369" s="314"/>
    </row>
    <row r="370" spans="1:20" ht="13.5" customHeight="1">
      <c r="A370" s="314"/>
      <c r="B370" s="314"/>
      <c r="C370" s="314"/>
      <c r="D370" s="314"/>
      <c r="E370" s="314"/>
      <c r="F370" s="314"/>
      <c r="G370" s="314"/>
      <c r="H370" s="314"/>
      <c r="I370" s="314"/>
      <c r="J370" s="314"/>
      <c r="K370" s="314"/>
      <c r="L370" s="314"/>
      <c r="M370" s="314"/>
      <c r="N370" s="314"/>
      <c r="O370" s="314"/>
      <c r="P370" s="314"/>
      <c r="Q370" s="314"/>
      <c r="R370" s="314"/>
      <c r="S370" s="314"/>
      <c r="T370" s="314"/>
    </row>
    <row r="371" spans="1:20" ht="13.5" customHeight="1">
      <c r="A371" s="314"/>
      <c r="B371" s="314"/>
      <c r="C371" s="314"/>
      <c r="D371" s="314"/>
      <c r="E371" s="314"/>
      <c r="F371" s="314"/>
      <c r="G371" s="314"/>
      <c r="H371" s="314"/>
      <c r="I371" s="314"/>
      <c r="J371" s="314"/>
      <c r="K371" s="314"/>
      <c r="L371" s="314"/>
      <c r="M371" s="314"/>
      <c r="N371" s="314"/>
      <c r="O371" s="314"/>
      <c r="P371" s="314"/>
      <c r="Q371" s="314"/>
      <c r="R371" s="314"/>
      <c r="S371" s="314"/>
      <c r="T371" s="314"/>
    </row>
    <row r="372" spans="1:20" ht="13.5" customHeight="1">
      <c r="A372" s="314"/>
      <c r="B372" s="314"/>
      <c r="C372" s="314"/>
      <c r="D372" s="314"/>
      <c r="E372" s="314"/>
      <c r="F372" s="314"/>
      <c r="G372" s="314"/>
      <c r="H372" s="314"/>
      <c r="I372" s="314"/>
      <c r="J372" s="314"/>
      <c r="K372" s="314"/>
      <c r="L372" s="314"/>
      <c r="M372" s="314"/>
      <c r="N372" s="314"/>
      <c r="O372" s="314"/>
      <c r="P372" s="314"/>
      <c r="Q372" s="314"/>
      <c r="R372" s="314"/>
      <c r="S372" s="314"/>
      <c r="T372" s="314"/>
    </row>
    <row r="373" spans="1:20" ht="13.5" customHeight="1">
      <c r="A373" s="314"/>
      <c r="B373" s="314"/>
      <c r="C373" s="314"/>
      <c r="D373" s="314"/>
      <c r="E373" s="314"/>
      <c r="F373" s="314"/>
      <c r="G373" s="314"/>
      <c r="H373" s="314"/>
      <c r="I373" s="314"/>
      <c r="J373" s="314"/>
      <c r="K373" s="314"/>
      <c r="L373" s="314"/>
      <c r="M373" s="314"/>
      <c r="N373" s="314"/>
      <c r="O373" s="314"/>
      <c r="P373" s="314"/>
      <c r="Q373" s="314"/>
      <c r="R373" s="314"/>
      <c r="S373" s="314"/>
      <c r="T373" s="314"/>
    </row>
    <row r="374" spans="1:20" ht="13.5" customHeight="1">
      <c r="A374" s="314"/>
      <c r="B374" s="314"/>
      <c r="C374" s="314"/>
      <c r="D374" s="314"/>
      <c r="E374" s="314"/>
      <c r="F374" s="314"/>
      <c r="G374" s="314"/>
      <c r="H374" s="314"/>
      <c r="I374" s="314"/>
      <c r="J374" s="314"/>
      <c r="K374" s="314"/>
      <c r="L374" s="314"/>
      <c r="M374" s="314"/>
      <c r="N374" s="314"/>
      <c r="O374" s="314"/>
      <c r="P374" s="314"/>
      <c r="Q374" s="314"/>
      <c r="R374" s="314"/>
      <c r="S374" s="314"/>
      <c r="T374" s="314"/>
    </row>
    <row r="375" spans="1:20" ht="13.5" customHeight="1">
      <c r="A375" s="314"/>
      <c r="B375" s="314"/>
      <c r="C375" s="314"/>
      <c r="D375" s="314"/>
      <c r="E375" s="314"/>
      <c r="F375" s="314"/>
      <c r="G375" s="314"/>
      <c r="H375" s="314"/>
      <c r="I375" s="314"/>
      <c r="J375" s="314"/>
      <c r="K375" s="314"/>
      <c r="L375" s="314"/>
      <c r="M375" s="314"/>
      <c r="N375" s="314"/>
      <c r="O375" s="314"/>
      <c r="P375" s="314"/>
      <c r="Q375" s="314"/>
      <c r="R375" s="314"/>
      <c r="S375" s="314"/>
      <c r="T375" s="314"/>
    </row>
    <row r="376" spans="1:20" ht="13.5" customHeight="1">
      <c r="A376" s="314"/>
      <c r="B376" s="314"/>
      <c r="C376" s="314"/>
      <c r="D376" s="314"/>
      <c r="E376" s="314"/>
      <c r="F376" s="314"/>
      <c r="G376" s="314"/>
      <c r="H376" s="314"/>
      <c r="I376" s="314"/>
      <c r="J376" s="314"/>
      <c r="K376" s="314"/>
      <c r="L376" s="314"/>
      <c r="M376" s="314"/>
      <c r="N376" s="314"/>
      <c r="O376" s="314"/>
      <c r="P376" s="314"/>
      <c r="Q376" s="314"/>
      <c r="R376" s="314"/>
      <c r="S376" s="314"/>
      <c r="T376" s="314"/>
    </row>
    <row r="377" spans="1:20" ht="13.5" customHeight="1">
      <c r="A377" s="314"/>
      <c r="B377" s="314"/>
      <c r="C377" s="314"/>
      <c r="D377" s="314"/>
      <c r="E377" s="314"/>
      <c r="F377" s="314"/>
      <c r="G377" s="314"/>
      <c r="H377" s="314"/>
      <c r="I377" s="314"/>
      <c r="J377" s="314"/>
      <c r="K377" s="314"/>
      <c r="L377" s="314"/>
      <c r="M377" s="314"/>
      <c r="N377" s="314"/>
      <c r="O377" s="314"/>
      <c r="P377" s="314"/>
      <c r="Q377" s="314"/>
      <c r="R377" s="314"/>
      <c r="S377" s="314"/>
      <c r="T377" s="314"/>
    </row>
    <row r="378" spans="1:20" ht="13.5" customHeight="1">
      <c r="A378" s="314"/>
      <c r="B378" s="314"/>
      <c r="C378" s="314"/>
      <c r="D378" s="314"/>
      <c r="E378" s="314"/>
      <c r="F378" s="314"/>
      <c r="G378" s="314"/>
      <c r="H378" s="314"/>
      <c r="I378" s="314"/>
      <c r="J378" s="314"/>
      <c r="K378" s="314"/>
      <c r="L378" s="314"/>
      <c r="M378" s="314"/>
      <c r="N378" s="314"/>
      <c r="O378" s="314"/>
      <c r="P378" s="314"/>
      <c r="Q378" s="314"/>
      <c r="R378" s="314"/>
      <c r="S378" s="314"/>
      <c r="T378" s="314"/>
    </row>
    <row r="379" spans="1:20" ht="13.5" customHeight="1">
      <c r="A379" s="314"/>
      <c r="B379" s="314"/>
      <c r="C379" s="314"/>
      <c r="D379" s="314"/>
      <c r="E379" s="314"/>
      <c r="F379" s="314"/>
      <c r="G379" s="314"/>
      <c r="H379" s="314"/>
      <c r="I379" s="314"/>
      <c r="J379" s="314"/>
      <c r="K379" s="314"/>
      <c r="L379" s="314"/>
      <c r="M379" s="314"/>
      <c r="N379" s="314"/>
      <c r="O379" s="314"/>
      <c r="P379" s="314"/>
      <c r="Q379" s="314"/>
      <c r="R379" s="314"/>
      <c r="S379" s="314"/>
      <c r="T379" s="314"/>
    </row>
    <row r="380" spans="1:20" ht="13.5" customHeight="1">
      <c r="A380" s="314"/>
      <c r="B380" s="314"/>
      <c r="C380" s="314"/>
      <c r="D380" s="314"/>
      <c r="E380" s="314"/>
      <c r="F380" s="314"/>
      <c r="G380" s="314"/>
      <c r="H380" s="314"/>
      <c r="I380" s="314"/>
      <c r="J380" s="314"/>
      <c r="K380" s="314"/>
      <c r="L380" s="314"/>
      <c r="M380" s="314"/>
      <c r="N380" s="314"/>
      <c r="O380" s="314"/>
      <c r="P380" s="314"/>
      <c r="Q380" s="314"/>
      <c r="R380" s="314"/>
      <c r="S380" s="314"/>
      <c r="T380" s="314"/>
    </row>
    <row r="381" spans="1:20" ht="13.5" customHeight="1">
      <c r="A381" s="314"/>
      <c r="B381" s="314"/>
      <c r="C381" s="314"/>
      <c r="D381" s="314"/>
      <c r="E381" s="314"/>
      <c r="F381" s="314"/>
      <c r="G381" s="314"/>
      <c r="H381" s="314"/>
      <c r="I381" s="314"/>
      <c r="J381" s="314"/>
      <c r="K381" s="314"/>
      <c r="L381" s="314"/>
      <c r="M381" s="314"/>
      <c r="N381" s="314"/>
      <c r="O381" s="314"/>
      <c r="P381" s="314"/>
      <c r="Q381" s="314"/>
      <c r="R381" s="314"/>
      <c r="S381" s="314"/>
      <c r="T381" s="314"/>
    </row>
    <row r="382" spans="1:20" ht="13.5" customHeight="1">
      <c r="A382" s="314"/>
      <c r="B382" s="314"/>
      <c r="C382" s="314"/>
      <c r="D382" s="314"/>
      <c r="E382" s="314"/>
      <c r="F382" s="314"/>
      <c r="G382" s="314"/>
      <c r="H382" s="314"/>
      <c r="I382" s="314"/>
      <c r="J382" s="314"/>
      <c r="K382" s="314"/>
      <c r="L382" s="314"/>
      <c r="M382" s="314"/>
      <c r="N382" s="314"/>
      <c r="O382" s="314"/>
      <c r="P382" s="314"/>
      <c r="Q382" s="314"/>
      <c r="R382" s="314"/>
      <c r="S382" s="314"/>
      <c r="T382" s="314"/>
    </row>
    <row r="383" spans="1:20" ht="13.5" customHeight="1">
      <c r="A383" s="314"/>
      <c r="B383" s="314"/>
      <c r="C383" s="314"/>
      <c r="D383" s="314"/>
      <c r="E383" s="314"/>
      <c r="F383" s="314"/>
      <c r="G383" s="314"/>
      <c r="H383" s="314"/>
      <c r="I383" s="314"/>
      <c r="J383" s="314"/>
      <c r="K383" s="314"/>
      <c r="L383" s="314"/>
      <c r="M383" s="314"/>
      <c r="N383" s="314"/>
      <c r="O383" s="314"/>
      <c r="P383" s="314"/>
      <c r="Q383" s="314"/>
      <c r="R383" s="314"/>
      <c r="S383" s="314"/>
      <c r="T383" s="314"/>
    </row>
    <row r="384" spans="1:20" ht="13.5" customHeight="1">
      <c r="A384" s="314"/>
      <c r="B384" s="314"/>
      <c r="C384" s="314"/>
      <c r="D384" s="314"/>
      <c r="E384" s="314"/>
      <c r="F384" s="314"/>
      <c r="G384" s="314"/>
      <c r="H384" s="314"/>
      <c r="I384" s="314"/>
      <c r="J384" s="314"/>
      <c r="K384" s="314"/>
      <c r="L384" s="314"/>
      <c r="M384" s="314"/>
      <c r="N384" s="314"/>
      <c r="O384" s="314"/>
      <c r="P384" s="314"/>
      <c r="Q384" s="314"/>
      <c r="R384" s="314"/>
      <c r="S384" s="314"/>
      <c r="T384" s="314"/>
    </row>
    <row r="385" spans="1:20" ht="13.5" customHeight="1">
      <c r="A385" s="314"/>
      <c r="B385" s="314"/>
      <c r="C385" s="314"/>
      <c r="D385" s="314"/>
      <c r="E385" s="314"/>
      <c r="F385" s="314"/>
      <c r="G385" s="314"/>
      <c r="H385" s="314"/>
      <c r="I385" s="314"/>
      <c r="J385" s="314"/>
      <c r="K385" s="314"/>
      <c r="L385" s="314"/>
      <c r="M385" s="314"/>
      <c r="N385" s="314"/>
      <c r="O385" s="314"/>
      <c r="P385" s="314"/>
      <c r="Q385" s="314"/>
      <c r="R385" s="314"/>
      <c r="S385" s="314"/>
      <c r="T385" s="314"/>
    </row>
    <row r="386" spans="1:20" ht="13.5" customHeight="1">
      <c r="A386" s="314"/>
      <c r="B386" s="314"/>
      <c r="C386" s="314"/>
      <c r="D386" s="314"/>
      <c r="E386" s="314"/>
      <c r="F386" s="314"/>
      <c r="G386" s="314"/>
      <c r="H386" s="314"/>
      <c r="I386" s="314"/>
      <c r="J386" s="314"/>
      <c r="K386" s="314"/>
      <c r="L386" s="314"/>
      <c r="M386" s="314"/>
      <c r="N386" s="314"/>
      <c r="O386" s="314"/>
      <c r="P386" s="314"/>
      <c r="Q386" s="314"/>
      <c r="R386" s="314"/>
      <c r="S386" s="314"/>
      <c r="T386" s="314"/>
    </row>
    <row r="387" spans="1:20" ht="13.5" customHeight="1">
      <c r="A387" s="314"/>
      <c r="B387" s="314"/>
      <c r="C387" s="314"/>
      <c r="D387" s="314"/>
      <c r="E387" s="314"/>
      <c r="F387" s="314"/>
      <c r="G387" s="314"/>
      <c r="H387" s="314"/>
      <c r="I387" s="314"/>
      <c r="J387" s="314"/>
      <c r="K387" s="314"/>
      <c r="L387" s="314"/>
      <c r="M387" s="314"/>
      <c r="N387" s="314"/>
      <c r="O387" s="314"/>
      <c r="P387" s="314"/>
      <c r="Q387" s="314"/>
      <c r="R387" s="314"/>
      <c r="S387" s="314"/>
      <c r="T387" s="314"/>
    </row>
    <row r="388" spans="1:20" ht="13.5" customHeight="1">
      <c r="A388" s="314"/>
      <c r="B388" s="314"/>
      <c r="C388" s="314"/>
      <c r="D388" s="314"/>
      <c r="E388" s="314"/>
      <c r="F388" s="314"/>
      <c r="G388" s="314"/>
      <c r="H388" s="314"/>
      <c r="I388" s="314"/>
      <c r="J388" s="314"/>
      <c r="K388" s="314"/>
      <c r="L388" s="314"/>
      <c r="M388" s="314"/>
      <c r="N388" s="314"/>
      <c r="O388" s="314"/>
      <c r="P388" s="314"/>
      <c r="Q388" s="314"/>
      <c r="R388" s="314"/>
      <c r="S388" s="314"/>
      <c r="T388" s="314"/>
    </row>
    <row r="389" spans="1:20" ht="13.5" customHeight="1">
      <c r="A389" s="314"/>
      <c r="B389" s="314"/>
      <c r="C389" s="314"/>
      <c r="D389" s="314"/>
      <c r="E389" s="314"/>
      <c r="F389" s="314"/>
      <c r="G389" s="314"/>
      <c r="H389" s="314"/>
      <c r="I389" s="314"/>
      <c r="J389" s="314"/>
      <c r="K389" s="314"/>
      <c r="L389" s="314"/>
      <c r="M389" s="314"/>
      <c r="N389" s="314"/>
      <c r="O389" s="314"/>
      <c r="P389" s="314"/>
      <c r="Q389" s="314"/>
      <c r="R389" s="314"/>
      <c r="S389" s="314"/>
      <c r="T389" s="314"/>
    </row>
    <row r="390" spans="1:20" ht="13.5" customHeight="1">
      <c r="A390" s="314"/>
      <c r="B390" s="314"/>
      <c r="C390" s="314"/>
      <c r="D390" s="314"/>
      <c r="E390" s="314"/>
      <c r="F390" s="314"/>
      <c r="G390" s="314"/>
      <c r="H390" s="314"/>
      <c r="I390" s="314"/>
      <c r="J390" s="314"/>
      <c r="K390" s="314"/>
      <c r="L390" s="314"/>
      <c r="M390" s="314"/>
      <c r="N390" s="314"/>
      <c r="O390" s="314"/>
      <c r="P390" s="314"/>
      <c r="Q390" s="314"/>
      <c r="R390" s="314"/>
      <c r="S390" s="314"/>
      <c r="T390" s="314"/>
    </row>
    <row r="391" spans="1:20" ht="13.5" customHeight="1">
      <c r="A391" s="314"/>
      <c r="B391" s="314"/>
      <c r="C391" s="314"/>
      <c r="D391" s="314"/>
      <c r="E391" s="314"/>
      <c r="F391" s="314"/>
      <c r="G391" s="314"/>
      <c r="H391" s="314"/>
      <c r="I391" s="314"/>
      <c r="J391" s="314"/>
      <c r="K391" s="314"/>
      <c r="L391" s="314"/>
      <c r="M391" s="314"/>
      <c r="N391" s="314"/>
      <c r="O391" s="314"/>
      <c r="P391" s="314"/>
      <c r="Q391" s="314"/>
      <c r="R391" s="314"/>
      <c r="S391" s="314"/>
      <c r="T391" s="314"/>
    </row>
    <row r="392" spans="1:20" ht="13.5" customHeight="1">
      <c r="A392" s="314"/>
      <c r="B392" s="314"/>
      <c r="C392" s="314"/>
      <c r="D392" s="314"/>
      <c r="E392" s="314"/>
      <c r="F392" s="314"/>
      <c r="G392" s="314"/>
      <c r="H392" s="314"/>
      <c r="I392" s="314"/>
      <c r="J392" s="314"/>
      <c r="K392" s="314"/>
      <c r="L392" s="314"/>
      <c r="M392" s="314"/>
      <c r="N392" s="314"/>
      <c r="O392" s="314"/>
      <c r="P392" s="314"/>
      <c r="Q392" s="314"/>
      <c r="R392" s="314"/>
      <c r="S392" s="314"/>
      <c r="T392" s="314"/>
    </row>
    <row r="393" spans="1:20" ht="13.5" customHeight="1">
      <c r="A393" s="314"/>
      <c r="B393" s="314"/>
      <c r="C393" s="314"/>
      <c r="D393" s="314"/>
      <c r="E393" s="314"/>
      <c r="F393" s="314"/>
      <c r="G393" s="314"/>
      <c r="H393" s="314"/>
      <c r="I393" s="314"/>
      <c r="J393" s="314"/>
      <c r="K393" s="314"/>
      <c r="L393" s="314"/>
      <c r="M393" s="314"/>
      <c r="N393" s="314"/>
      <c r="O393" s="314"/>
      <c r="P393" s="314"/>
      <c r="Q393" s="314"/>
      <c r="R393" s="314"/>
      <c r="S393" s="314"/>
      <c r="T393" s="314"/>
    </row>
    <row r="394" spans="1:20" ht="13.5" customHeight="1">
      <c r="A394" s="314"/>
      <c r="B394" s="314"/>
      <c r="C394" s="314"/>
      <c r="D394" s="314"/>
      <c r="E394" s="314"/>
      <c r="F394" s="314"/>
      <c r="G394" s="314"/>
      <c r="H394" s="314"/>
      <c r="I394" s="314"/>
      <c r="J394" s="314"/>
      <c r="K394" s="314"/>
      <c r="L394" s="314"/>
      <c r="M394" s="314"/>
      <c r="N394" s="314"/>
      <c r="O394" s="314"/>
      <c r="P394" s="314"/>
      <c r="Q394" s="314"/>
      <c r="R394" s="314"/>
      <c r="S394" s="314"/>
      <c r="T394" s="314"/>
    </row>
    <row r="395" spans="1:20" ht="13.5" customHeight="1">
      <c r="A395" s="314"/>
      <c r="B395" s="314"/>
      <c r="C395" s="314"/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</row>
    <row r="396" spans="1:20" ht="13.5" customHeight="1">
      <c r="A396" s="314"/>
      <c r="B396" s="314"/>
      <c r="C396" s="314"/>
      <c r="D396" s="314"/>
      <c r="E396" s="314"/>
      <c r="F396" s="314"/>
      <c r="G396" s="314"/>
      <c r="H396" s="314"/>
      <c r="I396" s="314"/>
      <c r="J396" s="314"/>
      <c r="K396" s="314"/>
      <c r="L396" s="314"/>
      <c r="M396" s="314"/>
      <c r="N396" s="314"/>
      <c r="O396" s="314"/>
      <c r="P396" s="314"/>
      <c r="Q396" s="314"/>
      <c r="R396" s="314"/>
      <c r="S396" s="314"/>
      <c r="T396" s="314"/>
    </row>
    <row r="397" spans="1:20" ht="13.5" customHeight="1">
      <c r="A397" s="314"/>
      <c r="B397" s="314"/>
      <c r="C397" s="314"/>
      <c r="D397" s="314"/>
      <c r="E397" s="314"/>
      <c r="F397" s="314"/>
      <c r="G397" s="314"/>
      <c r="H397" s="314"/>
      <c r="I397" s="314"/>
      <c r="J397" s="314"/>
      <c r="K397" s="314"/>
      <c r="L397" s="314"/>
      <c r="M397" s="314"/>
      <c r="N397" s="314"/>
      <c r="O397" s="314"/>
      <c r="P397" s="314"/>
      <c r="Q397" s="314"/>
      <c r="R397" s="314"/>
      <c r="S397" s="314"/>
      <c r="T397" s="314"/>
    </row>
    <row r="398" spans="1:20" ht="13.5" customHeight="1">
      <c r="A398" s="314"/>
      <c r="B398" s="314"/>
      <c r="C398" s="314"/>
      <c r="D398" s="314"/>
      <c r="E398" s="314"/>
      <c r="F398" s="314"/>
      <c r="G398" s="314"/>
      <c r="H398" s="314"/>
      <c r="I398" s="314"/>
      <c r="J398" s="314"/>
      <c r="K398" s="314"/>
      <c r="L398" s="314"/>
      <c r="M398" s="314"/>
      <c r="N398" s="314"/>
      <c r="O398" s="314"/>
      <c r="P398" s="314"/>
      <c r="Q398" s="314"/>
      <c r="R398" s="314"/>
      <c r="S398" s="314"/>
      <c r="T398" s="314"/>
    </row>
    <row r="399" spans="1:20" ht="13.5" customHeight="1">
      <c r="A399" s="314"/>
      <c r="B399" s="314"/>
      <c r="C399" s="314"/>
      <c r="D399" s="314"/>
      <c r="E399" s="314"/>
      <c r="F399" s="314"/>
      <c r="G399" s="314"/>
      <c r="H399" s="314"/>
      <c r="I399" s="314"/>
      <c r="J399" s="314"/>
      <c r="K399" s="314"/>
      <c r="L399" s="314"/>
      <c r="M399" s="314"/>
      <c r="N399" s="314"/>
      <c r="O399" s="314"/>
      <c r="P399" s="314"/>
      <c r="Q399" s="314"/>
      <c r="R399" s="314"/>
      <c r="S399" s="314"/>
      <c r="T399" s="314"/>
    </row>
    <row r="400" spans="1:20" ht="13.5" customHeight="1">
      <c r="A400" s="314"/>
      <c r="B400" s="314"/>
      <c r="C400" s="314"/>
      <c r="D400" s="314"/>
      <c r="E400" s="314"/>
      <c r="F400" s="314"/>
      <c r="G400" s="314"/>
      <c r="H400" s="314"/>
      <c r="I400" s="314"/>
      <c r="J400" s="314"/>
      <c r="K400" s="314"/>
      <c r="L400" s="314"/>
      <c r="M400" s="314"/>
      <c r="N400" s="314"/>
      <c r="O400" s="314"/>
      <c r="P400" s="314"/>
      <c r="Q400" s="314"/>
      <c r="R400" s="314"/>
      <c r="S400" s="314"/>
      <c r="T400" s="314"/>
    </row>
    <row r="401" spans="1:20" ht="13.5" customHeight="1">
      <c r="A401" s="314"/>
      <c r="B401" s="314"/>
      <c r="C401" s="314"/>
      <c r="D401" s="314"/>
      <c r="E401" s="314"/>
      <c r="F401" s="314"/>
      <c r="G401" s="314"/>
      <c r="H401" s="314"/>
      <c r="I401" s="314"/>
      <c r="J401" s="314"/>
      <c r="K401" s="314"/>
      <c r="L401" s="314"/>
      <c r="M401" s="314"/>
      <c r="N401" s="314"/>
      <c r="O401" s="314"/>
      <c r="P401" s="314"/>
      <c r="Q401" s="314"/>
      <c r="R401" s="314"/>
      <c r="S401" s="314"/>
      <c r="T401" s="314"/>
    </row>
    <row r="402" spans="1:20" ht="13.5" customHeight="1">
      <c r="A402" s="314"/>
      <c r="B402" s="314"/>
      <c r="C402" s="314"/>
      <c r="D402" s="314"/>
      <c r="E402" s="314"/>
      <c r="F402" s="314"/>
      <c r="G402" s="314"/>
      <c r="H402" s="314"/>
      <c r="I402" s="314"/>
      <c r="J402" s="314"/>
      <c r="K402" s="314"/>
      <c r="L402" s="314"/>
      <c r="M402" s="314"/>
      <c r="N402" s="314"/>
      <c r="O402" s="314"/>
      <c r="P402" s="314"/>
      <c r="Q402" s="314"/>
      <c r="R402" s="314"/>
      <c r="S402" s="314"/>
      <c r="T402" s="314"/>
    </row>
    <row r="403" spans="1:20" ht="13.5" customHeight="1">
      <c r="A403" s="314"/>
      <c r="B403" s="314"/>
      <c r="C403" s="314"/>
      <c r="D403" s="314"/>
      <c r="E403" s="314"/>
      <c r="F403" s="314"/>
      <c r="G403" s="314"/>
      <c r="H403" s="314"/>
      <c r="I403" s="314"/>
      <c r="J403" s="314"/>
      <c r="K403" s="314"/>
      <c r="L403" s="314"/>
      <c r="M403" s="314"/>
      <c r="N403" s="314"/>
      <c r="O403" s="314"/>
      <c r="P403" s="314"/>
      <c r="Q403" s="314"/>
      <c r="R403" s="314"/>
      <c r="S403" s="314"/>
      <c r="T403" s="314"/>
    </row>
    <row r="404" spans="1:20" ht="13.5" customHeight="1">
      <c r="A404" s="314"/>
      <c r="B404" s="314"/>
      <c r="C404" s="314"/>
      <c r="D404" s="314"/>
      <c r="E404" s="314"/>
      <c r="F404" s="314"/>
      <c r="G404" s="314"/>
      <c r="H404" s="314"/>
      <c r="I404" s="314"/>
      <c r="J404" s="314"/>
      <c r="K404" s="314"/>
      <c r="L404" s="314"/>
      <c r="M404" s="314"/>
      <c r="N404" s="314"/>
      <c r="O404" s="314"/>
      <c r="P404" s="314"/>
      <c r="Q404" s="314"/>
      <c r="R404" s="314"/>
      <c r="S404" s="314"/>
      <c r="T404" s="314"/>
    </row>
    <row r="405" spans="1:20" ht="13.5" customHeight="1">
      <c r="A405" s="314"/>
      <c r="B405" s="314"/>
      <c r="C405" s="314"/>
      <c r="D405" s="314"/>
      <c r="E405" s="314"/>
      <c r="F405" s="314"/>
      <c r="G405" s="314"/>
      <c r="H405" s="314"/>
      <c r="I405" s="314"/>
      <c r="J405" s="314"/>
      <c r="K405" s="314"/>
      <c r="L405" s="314"/>
      <c r="M405" s="314"/>
      <c r="N405" s="314"/>
      <c r="O405" s="314"/>
      <c r="P405" s="314"/>
      <c r="Q405" s="314"/>
      <c r="R405" s="314"/>
      <c r="S405" s="314"/>
      <c r="T405" s="314"/>
    </row>
    <row r="406" spans="1:20" ht="13.5" customHeight="1">
      <c r="A406" s="314"/>
      <c r="B406" s="314"/>
      <c r="C406" s="314"/>
      <c r="D406" s="314"/>
      <c r="E406" s="314"/>
      <c r="F406" s="314"/>
      <c r="G406" s="314"/>
      <c r="H406" s="314"/>
      <c r="I406" s="314"/>
      <c r="J406" s="314"/>
      <c r="K406" s="314"/>
      <c r="L406" s="314"/>
      <c r="M406" s="314"/>
      <c r="N406" s="314"/>
      <c r="O406" s="314"/>
      <c r="P406" s="314"/>
      <c r="Q406" s="314"/>
      <c r="R406" s="314"/>
      <c r="S406" s="314"/>
      <c r="T406" s="314"/>
    </row>
    <row r="407" spans="1:20" ht="13.5" customHeight="1">
      <c r="A407" s="314"/>
      <c r="B407" s="314"/>
      <c r="C407" s="314"/>
      <c r="D407" s="314"/>
      <c r="E407" s="314"/>
      <c r="F407" s="314"/>
      <c r="G407" s="314"/>
      <c r="H407" s="314"/>
      <c r="I407" s="314"/>
      <c r="J407" s="314"/>
      <c r="K407" s="314"/>
      <c r="L407" s="314"/>
      <c r="M407" s="314"/>
      <c r="N407" s="314"/>
      <c r="O407" s="314"/>
      <c r="P407" s="314"/>
      <c r="Q407" s="314"/>
      <c r="R407" s="314"/>
      <c r="S407" s="314"/>
      <c r="T407" s="314"/>
    </row>
    <row r="408" spans="1:20" ht="13.5" customHeight="1">
      <c r="A408" s="314"/>
      <c r="B408" s="314"/>
      <c r="C408" s="314"/>
      <c r="D408" s="314"/>
      <c r="E408" s="314"/>
      <c r="F408" s="314"/>
      <c r="G408" s="314"/>
      <c r="H408" s="314"/>
      <c r="I408" s="314"/>
      <c r="J408" s="314"/>
      <c r="K408" s="314"/>
      <c r="L408" s="314"/>
      <c r="M408" s="314"/>
      <c r="N408" s="314"/>
      <c r="O408" s="314"/>
      <c r="P408" s="314"/>
      <c r="Q408" s="314"/>
      <c r="R408" s="314"/>
      <c r="S408" s="314"/>
      <c r="T408" s="314"/>
    </row>
    <row r="409" spans="1:20" ht="13.5" customHeight="1">
      <c r="A409" s="314"/>
      <c r="B409" s="314"/>
      <c r="C409" s="314"/>
      <c r="D409" s="314"/>
      <c r="E409" s="314"/>
      <c r="F409" s="314"/>
      <c r="G409" s="314"/>
      <c r="H409" s="314"/>
      <c r="I409" s="314"/>
      <c r="J409" s="314"/>
      <c r="K409" s="314"/>
      <c r="L409" s="314"/>
      <c r="M409" s="314"/>
      <c r="N409" s="314"/>
      <c r="O409" s="314"/>
      <c r="P409" s="314"/>
      <c r="Q409" s="314"/>
      <c r="R409" s="314"/>
      <c r="S409" s="314"/>
      <c r="T409" s="314"/>
    </row>
    <row r="410" spans="1:20" ht="13.5" customHeight="1">
      <c r="A410" s="314"/>
      <c r="B410" s="314"/>
      <c r="C410" s="314"/>
      <c r="D410" s="314"/>
      <c r="E410" s="314"/>
      <c r="F410" s="314"/>
      <c r="G410" s="314"/>
      <c r="H410" s="314"/>
      <c r="I410" s="314"/>
      <c r="J410" s="314"/>
      <c r="K410" s="314"/>
      <c r="L410" s="314"/>
      <c r="M410" s="314"/>
      <c r="N410" s="314"/>
      <c r="O410" s="314"/>
      <c r="P410" s="314"/>
      <c r="Q410" s="314"/>
      <c r="R410" s="314"/>
      <c r="S410" s="314"/>
      <c r="T410" s="314"/>
    </row>
    <row r="411" spans="1:20" ht="13.5" customHeight="1">
      <c r="A411" s="314"/>
      <c r="B411" s="314"/>
      <c r="C411" s="314"/>
      <c r="D411" s="314"/>
      <c r="E411" s="314"/>
      <c r="F411" s="314"/>
      <c r="G411" s="314"/>
      <c r="H411" s="314"/>
      <c r="I411" s="314"/>
      <c r="J411" s="314"/>
      <c r="K411" s="314"/>
      <c r="L411" s="314"/>
      <c r="M411" s="314"/>
      <c r="N411" s="314"/>
      <c r="O411" s="314"/>
      <c r="P411" s="314"/>
      <c r="Q411" s="314"/>
      <c r="R411" s="314"/>
      <c r="S411" s="314"/>
      <c r="T411" s="314"/>
    </row>
    <row r="412" spans="1:20" ht="13.5" customHeight="1">
      <c r="A412" s="314"/>
      <c r="B412" s="314"/>
      <c r="C412" s="314"/>
      <c r="D412" s="314"/>
      <c r="E412" s="314"/>
      <c r="F412" s="314"/>
      <c r="G412" s="314"/>
      <c r="H412" s="314"/>
      <c r="I412" s="314"/>
      <c r="J412" s="314"/>
      <c r="K412" s="314"/>
      <c r="L412" s="314"/>
      <c r="M412" s="314"/>
      <c r="N412" s="314"/>
      <c r="O412" s="314"/>
      <c r="P412" s="314"/>
      <c r="Q412" s="314"/>
      <c r="R412" s="314"/>
      <c r="S412" s="314"/>
      <c r="T412" s="314"/>
    </row>
    <row r="413" spans="1:20" ht="13.5" customHeight="1">
      <c r="A413" s="314"/>
      <c r="B413" s="314"/>
      <c r="C413" s="314"/>
      <c r="D413" s="314"/>
      <c r="E413" s="314"/>
      <c r="F413" s="314"/>
      <c r="G413" s="314"/>
      <c r="H413" s="314"/>
      <c r="I413" s="314"/>
      <c r="J413" s="314"/>
      <c r="K413" s="314"/>
      <c r="L413" s="314"/>
      <c r="M413" s="314"/>
      <c r="N413" s="314"/>
      <c r="O413" s="314"/>
      <c r="P413" s="314"/>
      <c r="Q413" s="314"/>
      <c r="R413" s="314"/>
      <c r="S413" s="314"/>
      <c r="T413" s="314"/>
    </row>
    <row r="414" spans="1:20" ht="13.5" customHeight="1">
      <c r="A414" s="314"/>
      <c r="B414" s="314"/>
      <c r="C414" s="314"/>
      <c r="D414" s="314"/>
      <c r="E414" s="314"/>
      <c r="F414" s="314"/>
      <c r="G414" s="314"/>
      <c r="H414" s="314"/>
      <c r="I414" s="314"/>
      <c r="J414" s="314"/>
      <c r="K414" s="314"/>
      <c r="L414" s="314"/>
      <c r="M414" s="314"/>
      <c r="N414" s="314"/>
      <c r="O414" s="314"/>
      <c r="P414" s="314"/>
      <c r="Q414" s="314"/>
      <c r="R414" s="314"/>
      <c r="S414" s="314"/>
      <c r="T414" s="314"/>
    </row>
    <row r="415" spans="1:20" ht="13.5" customHeight="1">
      <c r="A415" s="314"/>
      <c r="B415" s="314"/>
      <c r="C415" s="314"/>
      <c r="D415" s="314"/>
      <c r="E415" s="314"/>
      <c r="F415" s="314"/>
      <c r="G415" s="314"/>
      <c r="H415" s="314"/>
      <c r="I415" s="314"/>
      <c r="J415" s="314"/>
      <c r="K415" s="314"/>
      <c r="L415" s="314"/>
      <c r="M415" s="314"/>
      <c r="N415" s="314"/>
      <c r="O415" s="314"/>
      <c r="P415" s="314"/>
      <c r="Q415" s="314"/>
      <c r="R415" s="314"/>
      <c r="S415" s="314"/>
      <c r="T415" s="314"/>
    </row>
    <row r="416" spans="1:20" ht="13.5" customHeight="1">
      <c r="A416" s="314"/>
      <c r="B416" s="314"/>
      <c r="C416" s="314"/>
      <c r="D416" s="314"/>
      <c r="E416" s="314"/>
      <c r="F416" s="314"/>
      <c r="G416" s="314"/>
      <c r="H416" s="314"/>
      <c r="I416" s="314"/>
      <c r="J416" s="314"/>
      <c r="K416" s="314"/>
      <c r="L416" s="314"/>
      <c r="M416" s="314"/>
      <c r="N416" s="314"/>
      <c r="O416" s="314"/>
      <c r="P416" s="314"/>
      <c r="Q416" s="314"/>
      <c r="R416" s="314"/>
      <c r="S416" s="314"/>
      <c r="T416" s="314"/>
    </row>
    <row r="417" spans="1:20" ht="13.5" customHeight="1">
      <c r="A417" s="314"/>
      <c r="B417" s="314"/>
      <c r="C417" s="314"/>
      <c r="D417" s="314"/>
      <c r="E417" s="314"/>
      <c r="F417" s="314"/>
      <c r="G417" s="314"/>
      <c r="H417" s="314"/>
      <c r="I417" s="314"/>
      <c r="J417" s="314"/>
      <c r="K417" s="314"/>
      <c r="L417" s="314"/>
      <c r="M417" s="314"/>
      <c r="N417" s="314"/>
      <c r="O417" s="314"/>
      <c r="P417" s="314"/>
      <c r="Q417" s="314"/>
      <c r="R417" s="314"/>
      <c r="S417" s="314"/>
      <c r="T417" s="314"/>
    </row>
    <row r="418" spans="1:20" ht="13.5" customHeight="1">
      <c r="A418" s="314"/>
      <c r="B418" s="314"/>
      <c r="C418" s="314"/>
      <c r="D418" s="314"/>
      <c r="E418" s="314"/>
      <c r="F418" s="314"/>
      <c r="G418" s="314"/>
      <c r="H418" s="314"/>
      <c r="I418" s="314"/>
      <c r="J418" s="314"/>
      <c r="K418" s="314"/>
      <c r="L418" s="314"/>
      <c r="M418" s="314"/>
      <c r="N418" s="314"/>
      <c r="O418" s="314"/>
      <c r="P418" s="314"/>
      <c r="Q418" s="314"/>
      <c r="R418" s="314"/>
      <c r="S418" s="314"/>
      <c r="T418" s="314"/>
    </row>
    <row r="419" spans="1:20" ht="13.5" customHeight="1">
      <c r="A419" s="314"/>
      <c r="B419" s="314"/>
      <c r="C419" s="314"/>
      <c r="D419" s="314"/>
      <c r="E419" s="314"/>
      <c r="F419" s="314"/>
      <c r="G419" s="314"/>
      <c r="H419" s="314"/>
      <c r="I419" s="314"/>
      <c r="J419" s="314"/>
      <c r="K419" s="314"/>
      <c r="L419" s="314"/>
      <c r="M419" s="314"/>
      <c r="N419" s="314"/>
      <c r="O419" s="314"/>
      <c r="P419" s="314"/>
      <c r="Q419" s="314"/>
      <c r="R419" s="314"/>
      <c r="S419" s="314"/>
      <c r="T419" s="314"/>
    </row>
    <row r="420" spans="1:20" ht="13.5" customHeight="1">
      <c r="A420" s="314"/>
      <c r="B420" s="314"/>
      <c r="C420" s="314"/>
      <c r="D420" s="314"/>
      <c r="E420" s="314"/>
      <c r="F420" s="314"/>
      <c r="G420" s="314"/>
      <c r="H420" s="314"/>
      <c r="I420" s="314"/>
      <c r="J420" s="314"/>
      <c r="K420" s="314"/>
      <c r="L420" s="314"/>
      <c r="M420" s="314"/>
      <c r="N420" s="314"/>
      <c r="O420" s="314"/>
      <c r="P420" s="314"/>
      <c r="Q420" s="314"/>
      <c r="R420" s="314"/>
      <c r="S420" s="314"/>
      <c r="T420" s="314"/>
    </row>
    <row r="421" spans="1:20" ht="13.5" customHeight="1">
      <c r="A421" s="314"/>
      <c r="B421" s="314"/>
      <c r="C421" s="314"/>
      <c r="D421" s="314"/>
      <c r="E421" s="314"/>
      <c r="F421" s="314"/>
      <c r="G421" s="314"/>
      <c r="H421" s="314"/>
      <c r="I421" s="314"/>
      <c r="J421" s="314"/>
      <c r="K421" s="314"/>
      <c r="L421" s="314"/>
      <c r="M421" s="314"/>
      <c r="N421" s="314"/>
      <c r="O421" s="314"/>
      <c r="P421" s="314"/>
      <c r="Q421" s="314"/>
      <c r="R421" s="314"/>
      <c r="S421" s="314"/>
      <c r="T421" s="314"/>
    </row>
    <row r="422" spans="1:20" ht="13.5" customHeight="1">
      <c r="A422" s="314"/>
      <c r="B422" s="314"/>
      <c r="C422" s="314"/>
      <c r="D422" s="314"/>
      <c r="E422" s="314"/>
      <c r="F422" s="314"/>
      <c r="G422" s="314"/>
      <c r="H422" s="314"/>
      <c r="I422" s="314"/>
      <c r="J422" s="314"/>
      <c r="K422" s="314"/>
      <c r="L422" s="314"/>
      <c r="M422" s="314"/>
      <c r="N422" s="314"/>
      <c r="O422" s="314"/>
      <c r="P422" s="314"/>
      <c r="Q422" s="314"/>
      <c r="R422" s="314"/>
      <c r="S422" s="314"/>
      <c r="T422" s="314"/>
    </row>
    <row r="423" spans="1:20" ht="13.5" customHeight="1">
      <c r="A423" s="314"/>
      <c r="B423" s="314"/>
      <c r="C423" s="314"/>
      <c r="D423" s="314"/>
      <c r="E423" s="314"/>
      <c r="F423" s="314"/>
      <c r="G423" s="314"/>
      <c r="H423" s="314"/>
      <c r="I423" s="314"/>
      <c r="J423" s="314"/>
      <c r="K423" s="314"/>
      <c r="L423" s="314"/>
      <c r="M423" s="314"/>
      <c r="N423" s="314"/>
      <c r="O423" s="314"/>
      <c r="P423" s="314"/>
      <c r="Q423" s="314"/>
      <c r="R423" s="314"/>
      <c r="S423" s="314"/>
      <c r="T423" s="314"/>
    </row>
    <row r="424" spans="1:20" ht="13.5" customHeight="1">
      <c r="A424" s="314"/>
      <c r="B424" s="314"/>
      <c r="C424" s="314"/>
      <c r="D424" s="314"/>
      <c r="E424" s="314"/>
      <c r="F424" s="314"/>
      <c r="G424" s="314"/>
      <c r="H424" s="314"/>
      <c r="I424" s="314"/>
      <c r="J424" s="314"/>
      <c r="K424" s="314"/>
      <c r="L424" s="314"/>
      <c r="M424" s="314"/>
      <c r="N424" s="314"/>
      <c r="O424" s="314"/>
      <c r="P424" s="314"/>
      <c r="Q424" s="314"/>
      <c r="R424" s="314"/>
      <c r="S424" s="314"/>
      <c r="T424" s="314"/>
    </row>
    <row r="425" spans="1:20" ht="13.5" customHeight="1">
      <c r="A425" s="314"/>
      <c r="B425" s="314"/>
      <c r="C425" s="314"/>
      <c r="D425" s="314"/>
      <c r="E425" s="314"/>
      <c r="F425" s="314"/>
      <c r="G425" s="314"/>
      <c r="H425" s="314"/>
      <c r="I425" s="314"/>
      <c r="J425" s="314"/>
      <c r="K425" s="314"/>
      <c r="L425" s="314"/>
      <c r="M425" s="314"/>
      <c r="N425" s="314"/>
      <c r="O425" s="314"/>
      <c r="P425" s="314"/>
      <c r="Q425" s="314"/>
      <c r="R425" s="314"/>
      <c r="S425" s="314"/>
      <c r="T425" s="314"/>
    </row>
    <row r="426" spans="1:20" ht="13.5" customHeight="1">
      <c r="A426" s="314"/>
      <c r="B426" s="314"/>
      <c r="C426" s="314"/>
      <c r="D426" s="314"/>
      <c r="E426" s="314"/>
      <c r="F426" s="314"/>
      <c r="G426" s="314"/>
      <c r="H426" s="314"/>
      <c r="I426" s="314"/>
      <c r="J426" s="314"/>
      <c r="K426" s="314"/>
      <c r="L426" s="314"/>
      <c r="M426" s="314"/>
      <c r="N426" s="314"/>
      <c r="O426" s="314"/>
      <c r="P426" s="314"/>
      <c r="Q426" s="314"/>
      <c r="R426" s="314"/>
      <c r="S426" s="314"/>
      <c r="T426" s="314"/>
    </row>
    <row r="427" spans="1:20" ht="13.5" customHeight="1">
      <c r="A427" s="314"/>
      <c r="B427" s="314"/>
      <c r="C427" s="314"/>
      <c r="D427" s="314"/>
      <c r="E427" s="314"/>
      <c r="F427" s="314"/>
      <c r="G427" s="314"/>
      <c r="H427" s="314"/>
      <c r="I427" s="314"/>
      <c r="J427" s="314"/>
      <c r="K427" s="314"/>
      <c r="L427" s="314"/>
      <c r="M427" s="314"/>
      <c r="N427" s="314"/>
      <c r="O427" s="314"/>
      <c r="P427" s="314"/>
      <c r="Q427" s="314"/>
      <c r="R427" s="314"/>
      <c r="S427" s="314"/>
      <c r="T427" s="314"/>
    </row>
    <row r="428" spans="1:20" ht="13.5" customHeight="1">
      <c r="A428" s="314"/>
      <c r="B428" s="314"/>
      <c r="C428" s="314"/>
      <c r="D428" s="314"/>
      <c r="E428" s="314"/>
      <c r="F428" s="314"/>
      <c r="G428" s="314"/>
      <c r="H428" s="314"/>
      <c r="I428" s="314"/>
      <c r="J428" s="314"/>
      <c r="K428" s="314"/>
      <c r="L428" s="314"/>
      <c r="M428" s="314"/>
      <c r="N428" s="314"/>
      <c r="O428" s="314"/>
      <c r="P428" s="314"/>
      <c r="Q428" s="314"/>
      <c r="R428" s="314"/>
      <c r="S428" s="314"/>
      <c r="T428" s="314"/>
    </row>
    <row r="429" spans="1:20" ht="13.5" customHeight="1">
      <c r="A429" s="314"/>
      <c r="B429" s="314"/>
      <c r="C429" s="314"/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</row>
    <row r="430" spans="1:20" ht="13.5" customHeight="1">
      <c r="A430" s="314"/>
      <c r="B430" s="314"/>
      <c r="C430" s="314"/>
      <c r="D430" s="314"/>
      <c r="E430" s="314"/>
      <c r="F430" s="314"/>
      <c r="G430" s="314"/>
      <c r="H430" s="314"/>
      <c r="I430" s="314"/>
      <c r="J430" s="314"/>
      <c r="K430" s="314"/>
      <c r="L430" s="314"/>
      <c r="M430" s="314"/>
      <c r="N430" s="314"/>
      <c r="O430" s="314"/>
      <c r="P430" s="314"/>
      <c r="Q430" s="314"/>
      <c r="R430" s="314"/>
      <c r="S430" s="314"/>
      <c r="T430" s="314"/>
    </row>
    <row r="431" spans="1:20" ht="13.5" customHeight="1">
      <c r="A431" s="314"/>
      <c r="B431" s="314"/>
      <c r="C431" s="314"/>
      <c r="D431" s="314"/>
      <c r="E431" s="314"/>
      <c r="F431" s="314"/>
      <c r="G431" s="314"/>
      <c r="H431" s="314"/>
      <c r="I431" s="314"/>
      <c r="J431" s="314"/>
      <c r="K431" s="314"/>
      <c r="L431" s="314"/>
      <c r="M431" s="314"/>
      <c r="N431" s="314"/>
      <c r="O431" s="314"/>
      <c r="P431" s="314"/>
      <c r="Q431" s="314"/>
      <c r="R431" s="314"/>
      <c r="S431" s="314"/>
      <c r="T431" s="314"/>
    </row>
    <row r="432" spans="1:20" ht="13.5" customHeight="1">
      <c r="A432" s="314"/>
      <c r="B432" s="314"/>
      <c r="C432" s="314"/>
      <c r="D432" s="314"/>
      <c r="E432" s="314"/>
      <c r="F432" s="314"/>
      <c r="G432" s="314"/>
      <c r="H432" s="314"/>
      <c r="I432" s="314"/>
      <c r="J432" s="314"/>
      <c r="K432" s="314"/>
      <c r="L432" s="314"/>
      <c r="M432" s="314"/>
      <c r="N432" s="314"/>
      <c r="O432" s="314"/>
      <c r="P432" s="314"/>
      <c r="Q432" s="314"/>
      <c r="R432" s="314"/>
      <c r="S432" s="314"/>
      <c r="T432" s="314"/>
    </row>
    <row r="433" spans="1:20" ht="13.5" customHeight="1">
      <c r="A433" s="314"/>
      <c r="B433" s="314"/>
      <c r="C433" s="314"/>
      <c r="D433" s="314"/>
      <c r="E433" s="314"/>
      <c r="F433" s="314"/>
      <c r="G433" s="314"/>
      <c r="H433" s="314"/>
      <c r="I433" s="314"/>
      <c r="J433" s="314"/>
      <c r="K433" s="314"/>
      <c r="L433" s="314"/>
      <c r="M433" s="314"/>
      <c r="N433" s="314"/>
      <c r="O433" s="314"/>
      <c r="P433" s="314"/>
      <c r="Q433" s="314"/>
      <c r="R433" s="314"/>
      <c r="S433" s="314"/>
      <c r="T433" s="314"/>
    </row>
    <row r="434" spans="1:20" ht="13.5" customHeight="1">
      <c r="A434" s="314"/>
      <c r="B434" s="314"/>
      <c r="C434" s="314"/>
      <c r="D434" s="314"/>
      <c r="E434" s="314"/>
      <c r="F434" s="314"/>
      <c r="G434" s="314"/>
      <c r="H434" s="314"/>
      <c r="I434" s="314"/>
      <c r="J434" s="314"/>
      <c r="K434" s="314"/>
      <c r="L434" s="314"/>
      <c r="M434" s="314"/>
      <c r="N434" s="314"/>
      <c r="O434" s="314"/>
      <c r="P434" s="314"/>
      <c r="Q434" s="314"/>
      <c r="R434" s="314"/>
      <c r="S434" s="314"/>
      <c r="T434" s="314"/>
    </row>
    <row r="435" spans="1:20" ht="13.5" customHeight="1">
      <c r="A435" s="314"/>
      <c r="B435" s="314"/>
      <c r="C435" s="314"/>
      <c r="D435" s="314"/>
      <c r="E435" s="314"/>
      <c r="F435" s="314"/>
      <c r="G435" s="314"/>
      <c r="H435" s="314"/>
      <c r="I435" s="314"/>
      <c r="J435" s="314"/>
      <c r="K435" s="314"/>
      <c r="L435" s="314"/>
      <c r="M435" s="314"/>
      <c r="N435" s="314"/>
      <c r="O435" s="314"/>
      <c r="P435" s="314"/>
      <c r="Q435" s="314"/>
      <c r="R435" s="314"/>
      <c r="S435" s="314"/>
      <c r="T435" s="314"/>
    </row>
    <row r="436" spans="1:20" ht="13.5" customHeight="1">
      <c r="A436" s="314"/>
      <c r="B436" s="314"/>
      <c r="C436" s="314"/>
      <c r="D436" s="314"/>
      <c r="E436" s="314"/>
      <c r="F436" s="314"/>
      <c r="G436" s="314"/>
      <c r="H436" s="314"/>
      <c r="I436" s="314"/>
      <c r="J436" s="314"/>
      <c r="K436" s="314"/>
      <c r="L436" s="314"/>
      <c r="M436" s="314"/>
      <c r="N436" s="314"/>
      <c r="O436" s="314"/>
      <c r="P436" s="314"/>
      <c r="Q436" s="314"/>
      <c r="R436" s="314"/>
      <c r="S436" s="314"/>
      <c r="T436" s="314"/>
    </row>
    <row r="437" spans="1:20" ht="13.5" customHeight="1">
      <c r="A437" s="314"/>
      <c r="B437" s="314"/>
      <c r="C437" s="314"/>
      <c r="D437" s="314"/>
      <c r="E437" s="314"/>
      <c r="F437" s="314"/>
      <c r="G437" s="314"/>
      <c r="H437" s="314"/>
      <c r="I437" s="314"/>
      <c r="J437" s="314"/>
      <c r="K437" s="314"/>
      <c r="L437" s="314"/>
      <c r="M437" s="314"/>
      <c r="N437" s="314"/>
      <c r="O437" s="314"/>
      <c r="P437" s="314"/>
      <c r="Q437" s="314"/>
      <c r="R437" s="314"/>
      <c r="S437" s="314"/>
      <c r="T437" s="314"/>
    </row>
    <row r="438" spans="1:20" ht="13.5" customHeight="1">
      <c r="A438" s="314"/>
      <c r="B438" s="314"/>
      <c r="C438" s="314"/>
      <c r="D438" s="314"/>
      <c r="E438" s="314"/>
      <c r="F438" s="314"/>
      <c r="G438" s="314"/>
      <c r="H438" s="314"/>
      <c r="I438" s="314"/>
      <c r="J438" s="314"/>
      <c r="K438" s="314"/>
      <c r="L438" s="314"/>
      <c r="M438" s="314"/>
      <c r="N438" s="314"/>
      <c r="O438" s="314"/>
      <c r="P438" s="314"/>
      <c r="Q438" s="314"/>
      <c r="R438" s="314"/>
      <c r="S438" s="314"/>
      <c r="T438" s="314"/>
    </row>
    <row r="439" spans="1:20" ht="13.5" customHeight="1">
      <c r="A439" s="314"/>
      <c r="B439" s="314"/>
      <c r="C439" s="314"/>
      <c r="D439" s="314"/>
      <c r="E439" s="314"/>
      <c r="F439" s="314"/>
      <c r="G439" s="314"/>
      <c r="H439" s="314"/>
      <c r="I439" s="314"/>
      <c r="J439" s="314"/>
      <c r="K439" s="314"/>
      <c r="L439" s="314"/>
      <c r="M439" s="314"/>
      <c r="N439" s="314"/>
      <c r="O439" s="314"/>
      <c r="P439" s="314"/>
      <c r="Q439" s="314"/>
      <c r="R439" s="314"/>
      <c r="S439" s="314"/>
      <c r="T439" s="314"/>
    </row>
    <row r="440" spans="1:20" ht="13.5" customHeight="1">
      <c r="A440" s="314"/>
      <c r="B440" s="314"/>
      <c r="C440" s="314"/>
      <c r="D440" s="314"/>
      <c r="E440" s="314"/>
      <c r="F440" s="314"/>
      <c r="G440" s="314"/>
      <c r="H440" s="314"/>
      <c r="I440" s="314"/>
      <c r="J440" s="314"/>
      <c r="K440" s="314"/>
      <c r="L440" s="314"/>
      <c r="M440" s="314"/>
      <c r="N440" s="314"/>
      <c r="O440" s="314"/>
      <c r="P440" s="314"/>
      <c r="Q440" s="314"/>
      <c r="R440" s="314"/>
      <c r="S440" s="314"/>
      <c r="T440" s="314"/>
    </row>
    <row r="441" spans="1:20" ht="13.5" customHeight="1">
      <c r="A441" s="314"/>
      <c r="B441" s="314"/>
      <c r="C441" s="314"/>
      <c r="D441" s="314"/>
      <c r="E441" s="314"/>
      <c r="F441" s="314"/>
      <c r="G441" s="314"/>
      <c r="H441" s="314"/>
      <c r="I441" s="314"/>
      <c r="J441" s="314"/>
      <c r="K441" s="314"/>
      <c r="L441" s="314"/>
      <c r="M441" s="314"/>
      <c r="N441" s="314"/>
      <c r="O441" s="314"/>
      <c r="P441" s="314"/>
      <c r="Q441" s="314"/>
      <c r="R441" s="314"/>
      <c r="S441" s="314"/>
      <c r="T441" s="314"/>
    </row>
    <row r="442" spans="1:20" ht="13.5" customHeight="1">
      <c r="A442" s="314"/>
      <c r="B442" s="314"/>
      <c r="C442" s="314"/>
      <c r="D442" s="314"/>
      <c r="E442" s="314"/>
      <c r="F442" s="314"/>
      <c r="G442" s="314"/>
      <c r="H442" s="314"/>
      <c r="I442" s="314"/>
      <c r="J442" s="314"/>
      <c r="K442" s="314"/>
      <c r="L442" s="314"/>
      <c r="M442" s="314"/>
      <c r="N442" s="314"/>
      <c r="O442" s="314"/>
      <c r="P442" s="314"/>
      <c r="Q442" s="314"/>
      <c r="R442" s="314"/>
      <c r="S442" s="314"/>
      <c r="T442" s="314"/>
    </row>
    <row r="443" spans="1:20" ht="13.5" customHeight="1">
      <c r="A443" s="314"/>
      <c r="B443" s="314"/>
      <c r="C443" s="314"/>
      <c r="D443" s="314"/>
      <c r="E443" s="314"/>
      <c r="F443" s="314"/>
      <c r="G443" s="314"/>
      <c r="H443" s="314"/>
      <c r="I443" s="314"/>
      <c r="J443" s="314"/>
      <c r="K443" s="314"/>
      <c r="L443" s="314"/>
      <c r="M443" s="314"/>
      <c r="N443" s="314"/>
      <c r="O443" s="314"/>
      <c r="P443" s="314"/>
      <c r="Q443" s="314"/>
      <c r="R443" s="314"/>
      <c r="S443" s="314"/>
      <c r="T443" s="314"/>
    </row>
    <row r="444" spans="1:20" ht="13.5" customHeight="1">
      <c r="A444" s="314"/>
      <c r="B444" s="314"/>
      <c r="C444" s="314"/>
      <c r="D444" s="314"/>
      <c r="E444" s="314"/>
      <c r="F444" s="314"/>
      <c r="G444" s="314"/>
      <c r="H444" s="314"/>
      <c r="I444" s="314"/>
      <c r="J444" s="314"/>
      <c r="K444" s="314"/>
      <c r="L444" s="314"/>
      <c r="M444" s="314"/>
      <c r="N444" s="314"/>
      <c r="O444" s="314"/>
      <c r="P444" s="314"/>
      <c r="Q444" s="314"/>
      <c r="R444" s="314"/>
      <c r="S444" s="314"/>
      <c r="T444" s="314"/>
    </row>
    <row r="445" spans="1:20" ht="13.5" customHeight="1">
      <c r="A445" s="314"/>
      <c r="B445" s="314"/>
      <c r="C445" s="314"/>
      <c r="D445" s="314"/>
      <c r="E445" s="314"/>
      <c r="F445" s="314"/>
      <c r="G445" s="314"/>
      <c r="H445" s="314"/>
      <c r="I445" s="314"/>
      <c r="J445" s="314"/>
      <c r="K445" s="314"/>
      <c r="L445" s="314"/>
      <c r="M445" s="314"/>
      <c r="N445" s="314"/>
      <c r="O445" s="314"/>
      <c r="P445" s="314"/>
      <c r="Q445" s="314"/>
      <c r="R445" s="314"/>
      <c r="S445" s="314"/>
      <c r="T445" s="314"/>
    </row>
    <row r="446" spans="1:20" ht="13.5" customHeight="1">
      <c r="A446" s="314"/>
      <c r="B446" s="314"/>
      <c r="C446" s="314"/>
      <c r="D446" s="314"/>
      <c r="E446" s="314"/>
      <c r="F446" s="314"/>
      <c r="G446" s="314"/>
      <c r="H446" s="314"/>
      <c r="I446" s="314"/>
      <c r="J446" s="314"/>
      <c r="K446" s="314"/>
      <c r="L446" s="314"/>
      <c r="M446" s="314"/>
      <c r="N446" s="314"/>
      <c r="O446" s="314"/>
      <c r="P446" s="314"/>
      <c r="Q446" s="314"/>
      <c r="R446" s="314"/>
      <c r="S446" s="314"/>
      <c r="T446" s="314"/>
    </row>
    <row r="447" spans="1:20" ht="13.5" customHeight="1">
      <c r="A447" s="314"/>
      <c r="B447" s="314"/>
      <c r="C447" s="314"/>
      <c r="D447" s="314"/>
      <c r="E447" s="314"/>
      <c r="F447" s="314"/>
      <c r="G447" s="314"/>
      <c r="H447" s="314"/>
      <c r="I447" s="314"/>
      <c r="J447" s="314"/>
      <c r="K447" s="314"/>
      <c r="L447" s="314"/>
      <c r="M447" s="314"/>
      <c r="N447" s="314"/>
      <c r="O447" s="314"/>
      <c r="P447" s="314"/>
      <c r="Q447" s="314"/>
      <c r="R447" s="314"/>
      <c r="S447" s="314"/>
      <c r="T447" s="314"/>
    </row>
    <row r="448" spans="1:20" ht="13.5" customHeight="1">
      <c r="A448" s="314"/>
      <c r="B448" s="314"/>
      <c r="C448" s="314"/>
      <c r="D448" s="314"/>
      <c r="E448" s="314"/>
      <c r="F448" s="314"/>
      <c r="G448" s="314"/>
      <c r="H448" s="314"/>
      <c r="I448" s="314"/>
      <c r="J448" s="314"/>
      <c r="K448" s="314"/>
      <c r="L448" s="314"/>
      <c r="M448" s="314"/>
      <c r="N448" s="314"/>
      <c r="O448" s="314"/>
      <c r="P448" s="314"/>
      <c r="Q448" s="314"/>
      <c r="R448" s="314"/>
      <c r="S448" s="314"/>
      <c r="T448" s="314"/>
    </row>
    <row r="449" spans="1:20" ht="13.5" customHeight="1">
      <c r="A449" s="314"/>
      <c r="B449" s="314"/>
      <c r="C449" s="314"/>
      <c r="D449" s="314"/>
      <c r="E449" s="314"/>
      <c r="F449" s="314"/>
      <c r="G449" s="314"/>
      <c r="H449" s="314"/>
      <c r="I449" s="314"/>
      <c r="J449" s="314"/>
      <c r="K449" s="314"/>
      <c r="L449" s="314"/>
      <c r="M449" s="314"/>
      <c r="N449" s="314"/>
      <c r="O449" s="314"/>
      <c r="P449" s="314"/>
      <c r="Q449" s="314"/>
      <c r="R449" s="314"/>
      <c r="S449" s="314"/>
      <c r="T449" s="314"/>
    </row>
    <row r="450" spans="1:20" ht="13.5" customHeight="1">
      <c r="A450" s="314"/>
      <c r="B450" s="314"/>
      <c r="C450" s="314"/>
      <c r="D450" s="314"/>
      <c r="E450" s="314"/>
      <c r="F450" s="314"/>
      <c r="G450" s="314"/>
      <c r="H450" s="314"/>
      <c r="I450" s="314"/>
      <c r="J450" s="314"/>
      <c r="K450" s="314"/>
      <c r="L450" s="314"/>
      <c r="M450" s="314"/>
      <c r="N450" s="314"/>
      <c r="O450" s="314"/>
      <c r="P450" s="314"/>
      <c r="Q450" s="314"/>
      <c r="R450" s="314"/>
      <c r="S450" s="314"/>
      <c r="T450" s="314"/>
    </row>
    <row r="451" spans="1:20" ht="13.5" customHeight="1">
      <c r="A451" s="314"/>
      <c r="B451" s="314"/>
      <c r="C451" s="314"/>
      <c r="D451" s="314"/>
      <c r="E451" s="314"/>
      <c r="F451" s="314"/>
      <c r="G451" s="314"/>
      <c r="H451" s="314"/>
      <c r="I451" s="314"/>
      <c r="J451" s="314"/>
      <c r="K451" s="314"/>
      <c r="L451" s="314"/>
      <c r="M451" s="314"/>
      <c r="N451" s="314"/>
      <c r="O451" s="314"/>
      <c r="P451" s="314"/>
      <c r="Q451" s="314"/>
      <c r="R451" s="314"/>
      <c r="S451" s="314"/>
      <c r="T451" s="314"/>
    </row>
    <row r="452" spans="1:20" ht="13.5" customHeight="1">
      <c r="A452" s="314"/>
      <c r="B452" s="314"/>
      <c r="C452" s="314"/>
      <c r="D452" s="314"/>
      <c r="E452" s="314"/>
      <c r="F452" s="314"/>
      <c r="G452" s="314"/>
      <c r="H452" s="314"/>
      <c r="I452" s="314"/>
      <c r="J452" s="314"/>
      <c r="K452" s="314"/>
      <c r="L452" s="314"/>
      <c r="M452" s="314"/>
      <c r="N452" s="314"/>
      <c r="O452" s="314"/>
      <c r="P452" s="314"/>
      <c r="Q452" s="314"/>
      <c r="R452" s="314"/>
      <c r="S452" s="314"/>
      <c r="T452" s="314"/>
    </row>
    <row r="453" spans="1:20" ht="13.5" customHeight="1">
      <c r="A453" s="314"/>
      <c r="B453" s="314"/>
      <c r="C453" s="314"/>
      <c r="D453" s="314"/>
      <c r="E453" s="314"/>
      <c r="F453" s="314"/>
      <c r="G453" s="314"/>
      <c r="H453" s="314"/>
      <c r="I453" s="314"/>
      <c r="J453" s="314"/>
      <c r="K453" s="314"/>
      <c r="L453" s="314"/>
      <c r="M453" s="314"/>
      <c r="N453" s="314"/>
      <c r="O453" s="314"/>
      <c r="P453" s="314"/>
      <c r="Q453" s="314"/>
      <c r="R453" s="314"/>
      <c r="S453" s="314"/>
      <c r="T453" s="314"/>
    </row>
    <row r="454" spans="1:20" ht="13.5" customHeight="1">
      <c r="A454" s="314"/>
      <c r="B454" s="314"/>
      <c r="C454" s="314"/>
      <c r="D454" s="314"/>
      <c r="E454" s="314"/>
      <c r="F454" s="314"/>
      <c r="G454" s="314"/>
      <c r="H454" s="314"/>
      <c r="I454" s="314"/>
      <c r="J454" s="314"/>
      <c r="K454" s="314"/>
      <c r="L454" s="314"/>
      <c r="M454" s="314"/>
      <c r="N454" s="314"/>
      <c r="O454" s="314"/>
      <c r="P454" s="314"/>
      <c r="Q454" s="314"/>
      <c r="R454" s="314"/>
      <c r="S454" s="314"/>
      <c r="T454" s="314"/>
    </row>
    <row r="455" spans="1:20" ht="13.5" customHeight="1">
      <c r="A455" s="314"/>
      <c r="B455" s="314"/>
      <c r="C455" s="314"/>
      <c r="D455" s="314"/>
      <c r="E455" s="314"/>
      <c r="F455" s="314"/>
      <c r="G455" s="314"/>
      <c r="H455" s="314"/>
      <c r="I455" s="314"/>
      <c r="J455" s="314"/>
      <c r="K455" s="314"/>
      <c r="L455" s="314"/>
      <c r="M455" s="314"/>
      <c r="N455" s="314"/>
      <c r="O455" s="314"/>
      <c r="P455" s="314"/>
      <c r="Q455" s="314"/>
      <c r="R455" s="314"/>
      <c r="S455" s="314"/>
      <c r="T455" s="314"/>
    </row>
    <row r="456" spans="1:20" ht="13.5" customHeight="1">
      <c r="A456" s="314"/>
      <c r="B456" s="314"/>
      <c r="C456" s="314"/>
      <c r="D456" s="314"/>
      <c r="E456" s="314"/>
      <c r="F456" s="314"/>
      <c r="G456" s="314"/>
      <c r="H456" s="314"/>
      <c r="I456" s="314"/>
      <c r="J456" s="314"/>
      <c r="K456" s="314"/>
      <c r="L456" s="314"/>
      <c r="M456" s="314"/>
      <c r="N456" s="314"/>
      <c r="O456" s="314"/>
      <c r="P456" s="314"/>
      <c r="Q456" s="314"/>
      <c r="R456" s="314"/>
      <c r="S456" s="314"/>
      <c r="T456" s="314"/>
    </row>
    <row r="457" spans="1:20" ht="13.5" customHeight="1">
      <c r="A457" s="314"/>
      <c r="B457" s="314"/>
      <c r="C457" s="314"/>
      <c r="D457" s="314"/>
      <c r="E457" s="314"/>
      <c r="F457" s="314"/>
      <c r="G457" s="314"/>
      <c r="H457" s="314"/>
      <c r="I457" s="314"/>
      <c r="J457" s="314"/>
      <c r="K457" s="314"/>
      <c r="L457" s="314"/>
      <c r="M457" s="314"/>
      <c r="N457" s="314"/>
      <c r="O457" s="314"/>
      <c r="P457" s="314"/>
      <c r="Q457" s="314"/>
      <c r="R457" s="314"/>
      <c r="S457" s="314"/>
      <c r="T457" s="314"/>
    </row>
    <row r="458" spans="1:20" ht="13.5" customHeight="1">
      <c r="A458" s="314"/>
      <c r="B458" s="314"/>
      <c r="C458" s="314"/>
      <c r="D458" s="314"/>
      <c r="E458" s="314"/>
      <c r="F458" s="314"/>
      <c r="G458" s="314"/>
      <c r="H458" s="314"/>
      <c r="I458" s="314"/>
      <c r="J458" s="314"/>
      <c r="K458" s="314"/>
      <c r="L458" s="314"/>
      <c r="M458" s="314"/>
      <c r="N458" s="314"/>
      <c r="O458" s="314"/>
      <c r="P458" s="314"/>
      <c r="Q458" s="314"/>
      <c r="R458" s="314"/>
      <c r="S458" s="314"/>
      <c r="T458" s="314"/>
    </row>
    <row r="459" spans="1:20" ht="13.5" customHeight="1">
      <c r="A459" s="314"/>
      <c r="B459" s="314"/>
      <c r="C459" s="314"/>
      <c r="D459" s="314"/>
      <c r="E459" s="314"/>
      <c r="F459" s="314"/>
      <c r="G459" s="314"/>
      <c r="H459" s="314"/>
      <c r="I459" s="314"/>
      <c r="J459" s="314"/>
      <c r="K459" s="314"/>
      <c r="L459" s="314"/>
      <c r="M459" s="314"/>
      <c r="N459" s="314"/>
      <c r="O459" s="314"/>
      <c r="P459" s="314"/>
      <c r="Q459" s="314"/>
      <c r="R459" s="314"/>
      <c r="S459" s="314"/>
      <c r="T459" s="314"/>
    </row>
    <row r="460" spans="1:20" ht="13.5" customHeight="1">
      <c r="A460" s="314"/>
      <c r="B460" s="314"/>
      <c r="C460" s="314"/>
      <c r="D460" s="314"/>
      <c r="E460" s="314"/>
      <c r="F460" s="314"/>
      <c r="G460" s="314"/>
      <c r="H460" s="314"/>
      <c r="I460" s="314"/>
      <c r="J460" s="314"/>
      <c r="K460" s="314"/>
      <c r="L460" s="314"/>
      <c r="M460" s="314"/>
      <c r="N460" s="314"/>
      <c r="O460" s="314"/>
      <c r="P460" s="314"/>
      <c r="Q460" s="314"/>
      <c r="R460" s="314"/>
      <c r="S460" s="314"/>
      <c r="T460" s="314"/>
    </row>
    <row r="461" spans="1:20" ht="13.5" customHeight="1">
      <c r="A461" s="314"/>
      <c r="B461" s="314"/>
      <c r="C461" s="314"/>
      <c r="D461" s="314"/>
      <c r="E461" s="314"/>
      <c r="F461" s="314"/>
      <c r="G461" s="314"/>
      <c r="H461" s="314"/>
      <c r="I461" s="314"/>
      <c r="J461" s="314"/>
      <c r="K461" s="314"/>
      <c r="L461" s="314"/>
      <c r="M461" s="314"/>
      <c r="N461" s="314"/>
      <c r="O461" s="314"/>
      <c r="P461" s="314"/>
      <c r="Q461" s="314"/>
      <c r="R461" s="314"/>
      <c r="S461" s="314"/>
      <c r="T461" s="314"/>
    </row>
    <row r="462" spans="1:20" ht="13.5" customHeight="1">
      <c r="A462" s="314"/>
      <c r="B462" s="314"/>
      <c r="C462" s="314"/>
      <c r="D462" s="314"/>
      <c r="E462" s="314"/>
      <c r="F462" s="314"/>
      <c r="G462" s="314"/>
      <c r="H462" s="314"/>
      <c r="I462" s="314"/>
      <c r="J462" s="314"/>
      <c r="K462" s="314"/>
      <c r="L462" s="314"/>
      <c r="M462" s="314"/>
      <c r="N462" s="314"/>
      <c r="O462" s="314"/>
      <c r="P462" s="314"/>
      <c r="Q462" s="314"/>
      <c r="R462" s="314"/>
      <c r="S462" s="314"/>
      <c r="T462" s="314"/>
    </row>
    <row r="463" spans="1:20" ht="13.5" customHeight="1">
      <c r="A463" s="314"/>
      <c r="B463" s="314"/>
      <c r="C463" s="314"/>
      <c r="D463" s="314"/>
      <c r="E463" s="314"/>
      <c r="F463" s="314"/>
      <c r="G463" s="314"/>
      <c r="H463" s="314"/>
      <c r="I463" s="314"/>
      <c r="J463" s="314"/>
      <c r="K463" s="314"/>
      <c r="L463" s="314"/>
      <c r="M463" s="314"/>
      <c r="N463" s="314"/>
      <c r="O463" s="314"/>
      <c r="P463" s="314"/>
      <c r="Q463" s="314"/>
      <c r="R463" s="314"/>
      <c r="S463" s="314"/>
      <c r="T463" s="314"/>
    </row>
    <row r="464" spans="1:20" ht="13.5" customHeight="1">
      <c r="A464" s="314"/>
      <c r="B464" s="314"/>
      <c r="C464" s="314"/>
      <c r="D464" s="314"/>
      <c r="E464" s="314"/>
      <c r="F464" s="314"/>
      <c r="G464" s="314"/>
      <c r="H464" s="314"/>
      <c r="I464" s="314"/>
      <c r="J464" s="314"/>
      <c r="K464" s="314"/>
      <c r="L464" s="314"/>
      <c r="M464" s="314"/>
      <c r="N464" s="314"/>
      <c r="O464" s="314"/>
      <c r="P464" s="314"/>
      <c r="Q464" s="314"/>
      <c r="R464" s="314"/>
      <c r="S464" s="314"/>
      <c r="T464" s="314"/>
    </row>
    <row r="465" spans="1:20" ht="13.5" customHeight="1">
      <c r="A465" s="314"/>
      <c r="B465" s="314"/>
      <c r="C465" s="314"/>
      <c r="D465" s="314"/>
      <c r="E465" s="314"/>
      <c r="F465" s="314"/>
      <c r="G465" s="314"/>
      <c r="H465" s="314"/>
      <c r="I465" s="314"/>
      <c r="J465" s="314"/>
      <c r="K465" s="314"/>
      <c r="L465" s="314"/>
      <c r="M465" s="314"/>
      <c r="N465" s="314"/>
      <c r="O465" s="314"/>
      <c r="P465" s="314"/>
      <c r="Q465" s="314"/>
      <c r="R465" s="314"/>
      <c r="S465" s="314"/>
      <c r="T465" s="314"/>
    </row>
    <row r="466" spans="1:20" ht="13.5" customHeight="1">
      <c r="A466" s="314"/>
      <c r="B466" s="314"/>
      <c r="C466" s="314"/>
      <c r="D466" s="314"/>
      <c r="E466" s="314"/>
      <c r="F466" s="314"/>
      <c r="G466" s="314"/>
      <c r="H466" s="314"/>
      <c r="I466" s="314"/>
      <c r="J466" s="314"/>
      <c r="K466" s="314"/>
      <c r="L466" s="314"/>
      <c r="M466" s="314"/>
      <c r="N466" s="314"/>
      <c r="O466" s="314"/>
      <c r="P466" s="314"/>
      <c r="Q466" s="314"/>
      <c r="R466" s="314"/>
      <c r="S466" s="314"/>
      <c r="T466" s="314"/>
    </row>
    <row r="467" spans="1:20" ht="13.5" customHeight="1">
      <c r="A467" s="314"/>
      <c r="B467" s="314"/>
      <c r="C467" s="314"/>
      <c r="D467" s="314"/>
      <c r="E467" s="314"/>
      <c r="F467" s="314"/>
      <c r="G467" s="314"/>
      <c r="H467" s="314"/>
      <c r="I467" s="314"/>
      <c r="J467" s="314"/>
      <c r="K467" s="314"/>
      <c r="L467" s="314"/>
      <c r="M467" s="314"/>
      <c r="N467" s="314"/>
      <c r="O467" s="314"/>
      <c r="P467" s="314"/>
      <c r="Q467" s="314"/>
      <c r="R467" s="314"/>
      <c r="S467" s="314"/>
      <c r="T467" s="314"/>
    </row>
    <row r="468" spans="1:20" ht="13.5" customHeight="1">
      <c r="A468" s="314"/>
      <c r="B468" s="314"/>
      <c r="C468" s="314"/>
      <c r="D468" s="314"/>
      <c r="E468" s="314"/>
      <c r="F468" s="314"/>
      <c r="G468" s="314"/>
      <c r="H468" s="314"/>
      <c r="I468" s="314"/>
      <c r="J468" s="314"/>
      <c r="K468" s="314"/>
      <c r="L468" s="314"/>
      <c r="M468" s="314"/>
      <c r="N468" s="314"/>
      <c r="O468" s="314"/>
      <c r="P468" s="314"/>
      <c r="Q468" s="314"/>
      <c r="R468" s="314"/>
      <c r="S468" s="314"/>
      <c r="T468" s="314"/>
    </row>
    <row r="469" spans="1:20" ht="13.5" customHeight="1">
      <c r="A469" s="314"/>
      <c r="B469" s="314"/>
      <c r="C469" s="314"/>
      <c r="D469" s="314"/>
      <c r="E469" s="314"/>
      <c r="F469" s="314"/>
      <c r="G469" s="314"/>
      <c r="H469" s="314"/>
      <c r="I469" s="314"/>
      <c r="J469" s="314"/>
      <c r="K469" s="314"/>
      <c r="L469" s="314"/>
      <c r="M469" s="314"/>
      <c r="N469" s="314"/>
      <c r="O469" s="314"/>
      <c r="P469" s="314"/>
      <c r="Q469" s="314"/>
      <c r="R469" s="314"/>
      <c r="S469" s="314"/>
      <c r="T469" s="314"/>
    </row>
    <row r="470" spans="1:20" ht="13.5" customHeight="1">
      <c r="A470" s="314"/>
      <c r="B470" s="314"/>
      <c r="C470" s="314"/>
      <c r="D470" s="314"/>
      <c r="E470" s="314"/>
      <c r="F470" s="314"/>
      <c r="G470" s="314"/>
      <c r="H470" s="314"/>
      <c r="I470" s="314"/>
      <c r="J470" s="314"/>
      <c r="K470" s="314"/>
      <c r="L470" s="314"/>
      <c r="M470" s="314"/>
      <c r="N470" s="314"/>
      <c r="O470" s="314"/>
      <c r="P470" s="314"/>
      <c r="Q470" s="314"/>
      <c r="R470" s="314"/>
      <c r="S470" s="314"/>
      <c r="T470" s="314"/>
    </row>
    <row r="471" spans="1:20" ht="13.5" customHeight="1">
      <c r="A471" s="314"/>
      <c r="B471" s="314"/>
      <c r="C471" s="314"/>
      <c r="D471" s="314"/>
      <c r="E471" s="314"/>
      <c r="F471" s="314"/>
      <c r="G471" s="314"/>
      <c r="H471" s="314"/>
      <c r="I471" s="314"/>
      <c r="J471" s="314"/>
      <c r="K471" s="314"/>
      <c r="L471" s="314"/>
      <c r="M471" s="314"/>
      <c r="N471" s="314"/>
      <c r="O471" s="314"/>
      <c r="P471" s="314"/>
      <c r="Q471" s="314"/>
      <c r="R471" s="314"/>
      <c r="S471" s="314"/>
      <c r="T471" s="314"/>
    </row>
    <row r="472" spans="1:20" ht="13.5" customHeight="1">
      <c r="A472" s="314"/>
      <c r="B472" s="314"/>
      <c r="C472" s="314"/>
      <c r="D472" s="314"/>
      <c r="E472" s="314"/>
      <c r="F472" s="314"/>
      <c r="G472" s="314"/>
      <c r="H472" s="314"/>
      <c r="I472" s="314"/>
      <c r="J472" s="314"/>
      <c r="K472" s="314"/>
      <c r="L472" s="314"/>
      <c r="M472" s="314"/>
      <c r="N472" s="314"/>
      <c r="O472" s="314"/>
      <c r="P472" s="314"/>
      <c r="Q472" s="314"/>
      <c r="R472" s="314"/>
      <c r="S472" s="314"/>
      <c r="T472" s="314"/>
    </row>
    <row r="473" spans="1:20" ht="13.5" customHeight="1">
      <c r="A473" s="314"/>
      <c r="B473" s="314"/>
      <c r="C473" s="314"/>
      <c r="D473" s="314"/>
      <c r="E473" s="314"/>
      <c r="F473" s="314"/>
      <c r="G473" s="314"/>
      <c r="H473" s="314"/>
      <c r="I473" s="314"/>
      <c r="J473" s="314"/>
      <c r="K473" s="314"/>
      <c r="L473" s="314"/>
      <c r="M473" s="314"/>
      <c r="N473" s="314"/>
      <c r="O473" s="314"/>
      <c r="P473" s="314"/>
      <c r="Q473" s="314"/>
      <c r="R473" s="314"/>
      <c r="S473" s="314"/>
      <c r="T473" s="314"/>
    </row>
    <row r="474" spans="1:20" ht="13.5" customHeight="1">
      <c r="A474" s="314"/>
      <c r="B474" s="314"/>
      <c r="C474" s="314"/>
      <c r="D474" s="314"/>
      <c r="E474" s="314"/>
      <c r="F474" s="314"/>
      <c r="G474" s="314"/>
      <c r="H474" s="314"/>
      <c r="I474" s="314"/>
      <c r="J474" s="314"/>
      <c r="K474" s="314"/>
      <c r="L474" s="314"/>
      <c r="M474" s="314"/>
      <c r="N474" s="314"/>
      <c r="O474" s="314"/>
      <c r="P474" s="314"/>
      <c r="Q474" s="314"/>
      <c r="R474" s="314"/>
      <c r="S474" s="314"/>
      <c r="T474" s="314"/>
    </row>
    <row r="475" spans="1:20" ht="13.5" customHeight="1">
      <c r="A475" s="314"/>
      <c r="B475" s="314"/>
      <c r="C475" s="314"/>
      <c r="D475" s="314"/>
      <c r="E475" s="314"/>
      <c r="F475" s="314"/>
      <c r="G475" s="314"/>
      <c r="H475" s="314"/>
      <c r="I475" s="314"/>
      <c r="J475" s="314"/>
      <c r="K475" s="314"/>
      <c r="L475" s="314"/>
      <c r="M475" s="314"/>
      <c r="N475" s="314"/>
      <c r="O475" s="314"/>
      <c r="P475" s="314"/>
      <c r="Q475" s="314"/>
      <c r="R475" s="314"/>
      <c r="S475" s="314"/>
      <c r="T475" s="314"/>
    </row>
    <row r="476" spans="1:20" ht="13.5" customHeight="1">
      <c r="A476" s="314"/>
      <c r="B476" s="314"/>
      <c r="C476" s="314"/>
      <c r="D476" s="314"/>
      <c r="E476" s="314"/>
      <c r="F476" s="314"/>
      <c r="G476" s="314"/>
      <c r="H476" s="314"/>
      <c r="I476" s="314"/>
      <c r="J476" s="314"/>
      <c r="K476" s="314"/>
      <c r="L476" s="314"/>
      <c r="M476" s="314"/>
      <c r="N476" s="314"/>
      <c r="O476" s="314"/>
      <c r="P476" s="314"/>
      <c r="Q476" s="314"/>
      <c r="R476" s="314"/>
      <c r="S476" s="314"/>
      <c r="T476" s="314"/>
    </row>
    <row r="477" spans="1:20" ht="13.5" customHeight="1">
      <c r="A477" s="314"/>
      <c r="B477" s="314"/>
      <c r="C477" s="314"/>
      <c r="D477" s="314"/>
      <c r="E477" s="314"/>
      <c r="F477" s="314"/>
      <c r="G477" s="314"/>
      <c r="H477" s="314"/>
      <c r="I477" s="314"/>
      <c r="J477" s="314"/>
      <c r="K477" s="314"/>
      <c r="L477" s="314"/>
      <c r="M477" s="314"/>
      <c r="N477" s="314"/>
      <c r="O477" s="314"/>
      <c r="P477" s="314"/>
      <c r="Q477" s="314"/>
      <c r="R477" s="314"/>
      <c r="S477" s="314"/>
      <c r="T477" s="314"/>
    </row>
    <row r="478" spans="1:20" ht="13.5" customHeight="1">
      <c r="A478" s="314"/>
      <c r="B478" s="314"/>
      <c r="C478" s="314"/>
      <c r="D478" s="314"/>
      <c r="E478" s="314"/>
      <c r="F478" s="314"/>
      <c r="G478" s="314"/>
      <c r="H478" s="314"/>
      <c r="I478" s="314"/>
      <c r="J478" s="314"/>
      <c r="K478" s="314"/>
      <c r="L478" s="314"/>
      <c r="M478" s="314"/>
      <c r="N478" s="314"/>
      <c r="O478" s="314"/>
      <c r="P478" s="314"/>
      <c r="Q478" s="314"/>
      <c r="R478" s="314"/>
      <c r="S478" s="314"/>
      <c r="T478" s="314"/>
    </row>
    <row r="479" spans="1:20" ht="13.5" customHeight="1">
      <c r="A479" s="314"/>
      <c r="B479" s="314"/>
      <c r="C479" s="314"/>
      <c r="D479" s="314"/>
      <c r="E479" s="314"/>
      <c r="F479" s="314"/>
      <c r="G479" s="314"/>
      <c r="H479" s="314"/>
      <c r="I479" s="314"/>
      <c r="J479" s="314"/>
      <c r="K479" s="314"/>
      <c r="L479" s="314"/>
      <c r="M479" s="314"/>
      <c r="N479" s="314"/>
      <c r="O479" s="314"/>
      <c r="P479" s="314"/>
      <c r="Q479" s="314"/>
      <c r="R479" s="314"/>
      <c r="S479" s="314"/>
      <c r="T479" s="314"/>
    </row>
    <row r="480" spans="1:20" ht="13.5" customHeight="1">
      <c r="A480" s="314"/>
      <c r="B480" s="314"/>
      <c r="C480" s="314"/>
      <c r="D480" s="314"/>
      <c r="E480" s="314"/>
      <c r="F480" s="314"/>
      <c r="G480" s="314"/>
      <c r="H480" s="314"/>
      <c r="I480" s="314"/>
      <c r="J480" s="314"/>
      <c r="K480" s="314"/>
      <c r="L480" s="314"/>
      <c r="M480" s="314"/>
      <c r="N480" s="314"/>
      <c r="O480" s="314"/>
      <c r="P480" s="314"/>
      <c r="Q480" s="314"/>
      <c r="R480" s="314"/>
      <c r="S480" s="314"/>
      <c r="T480" s="314"/>
    </row>
    <row r="481" spans="1:20" ht="13.5" customHeight="1">
      <c r="A481" s="314"/>
      <c r="B481" s="314"/>
      <c r="C481" s="314"/>
      <c r="D481" s="314"/>
      <c r="E481" s="314"/>
      <c r="F481" s="314"/>
      <c r="G481" s="314"/>
      <c r="H481" s="314"/>
      <c r="I481" s="314"/>
      <c r="J481" s="314"/>
      <c r="K481" s="314"/>
      <c r="L481" s="314"/>
      <c r="M481" s="314"/>
      <c r="N481" s="314"/>
      <c r="O481" s="314"/>
      <c r="P481" s="314"/>
      <c r="Q481" s="314"/>
      <c r="R481" s="314"/>
      <c r="S481" s="314"/>
      <c r="T481" s="314"/>
    </row>
    <row r="482" spans="1:20" ht="13.5" customHeight="1">
      <c r="A482" s="314"/>
      <c r="B482" s="314"/>
      <c r="C482" s="314"/>
      <c r="D482" s="314"/>
      <c r="E482" s="314"/>
      <c r="F482" s="314"/>
      <c r="G482" s="314"/>
      <c r="H482" s="314"/>
      <c r="I482" s="314"/>
      <c r="J482" s="314"/>
      <c r="K482" s="314"/>
      <c r="L482" s="314"/>
      <c r="M482" s="314"/>
      <c r="N482" s="314"/>
      <c r="O482" s="314"/>
      <c r="P482" s="314"/>
      <c r="Q482" s="314"/>
      <c r="R482" s="314"/>
      <c r="S482" s="314"/>
      <c r="T482" s="314"/>
    </row>
    <row r="483" spans="1:20" ht="13.5" customHeight="1">
      <c r="A483" s="314"/>
      <c r="B483" s="314"/>
      <c r="C483" s="314"/>
      <c r="D483" s="314"/>
      <c r="E483" s="314"/>
      <c r="F483" s="314"/>
      <c r="G483" s="314"/>
      <c r="H483" s="314"/>
      <c r="I483" s="314"/>
      <c r="J483" s="314"/>
      <c r="K483" s="314"/>
      <c r="L483" s="314"/>
      <c r="M483" s="314"/>
      <c r="N483" s="314"/>
      <c r="O483" s="314"/>
      <c r="P483" s="314"/>
      <c r="Q483" s="314"/>
      <c r="R483" s="314"/>
      <c r="S483" s="314"/>
      <c r="T483" s="314"/>
    </row>
    <row r="484" spans="1:20" ht="13.5" customHeight="1">
      <c r="A484" s="314"/>
      <c r="B484" s="314"/>
      <c r="C484" s="314"/>
      <c r="D484" s="314"/>
      <c r="E484" s="314"/>
      <c r="F484" s="314"/>
      <c r="G484" s="314"/>
      <c r="H484" s="314"/>
      <c r="I484" s="314"/>
      <c r="J484" s="314"/>
      <c r="K484" s="314"/>
      <c r="L484" s="314"/>
      <c r="M484" s="314"/>
      <c r="N484" s="314"/>
      <c r="O484" s="314"/>
      <c r="P484" s="314"/>
      <c r="Q484" s="314"/>
      <c r="R484" s="314"/>
      <c r="S484" s="314"/>
      <c r="T484" s="314"/>
    </row>
    <row r="485" spans="1:20" ht="13.5" customHeight="1">
      <c r="A485" s="314"/>
      <c r="B485" s="314"/>
      <c r="C485" s="314"/>
      <c r="D485" s="314"/>
      <c r="E485" s="314"/>
      <c r="F485" s="314"/>
      <c r="G485" s="314"/>
      <c r="H485" s="314"/>
      <c r="I485" s="314"/>
      <c r="J485" s="314"/>
      <c r="K485" s="314"/>
      <c r="L485" s="314"/>
      <c r="M485" s="314"/>
      <c r="N485" s="314"/>
      <c r="O485" s="314"/>
      <c r="P485" s="314"/>
      <c r="Q485" s="314"/>
      <c r="R485" s="314"/>
      <c r="S485" s="314"/>
      <c r="T485" s="314"/>
    </row>
    <row r="486" spans="1:20" ht="13.5" customHeight="1">
      <c r="A486" s="314"/>
      <c r="B486" s="314"/>
      <c r="C486" s="314"/>
      <c r="D486" s="314"/>
      <c r="E486" s="314"/>
      <c r="F486" s="314"/>
      <c r="G486" s="314"/>
      <c r="H486" s="314"/>
      <c r="I486" s="314"/>
      <c r="J486" s="314"/>
      <c r="K486" s="314"/>
      <c r="L486" s="314"/>
      <c r="M486" s="314"/>
      <c r="N486" s="314"/>
      <c r="O486" s="314"/>
      <c r="P486" s="314"/>
      <c r="Q486" s="314"/>
      <c r="R486" s="314"/>
      <c r="S486" s="314"/>
      <c r="T486" s="314"/>
    </row>
    <row r="487" spans="1:20" ht="13.5" customHeight="1">
      <c r="A487" s="314"/>
      <c r="B487" s="314"/>
      <c r="C487" s="314"/>
      <c r="D487" s="314"/>
      <c r="E487" s="314"/>
      <c r="F487" s="314"/>
      <c r="G487" s="314"/>
      <c r="H487" s="314"/>
      <c r="I487" s="314"/>
      <c r="J487" s="314"/>
      <c r="K487" s="314"/>
      <c r="L487" s="314"/>
      <c r="M487" s="314"/>
      <c r="N487" s="314"/>
      <c r="O487" s="314"/>
      <c r="P487" s="314"/>
      <c r="Q487" s="314"/>
      <c r="R487" s="314"/>
      <c r="S487" s="314"/>
      <c r="T487" s="314"/>
    </row>
    <row r="488" spans="1:20" ht="13.5" customHeight="1">
      <c r="A488" s="314"/>
      <c r="B488" s="314"/>
      <c r="C488" s="314"/>
      <c r="D488" s="314"/>
      <c r="E488" s="314"/>
      <c r="F488" s="314"/>
      <c r="G488" s="314"/>
      <c r="H488" s="314"/>
      <c r="I488" s="314"/>
      <c r="J488" s="314"/>
      <c r="K488" s="314"/>
      <c r="L488" s="314"/>
      <c r="M488" s="314"/>
      <c r="N488" s="314"/>
      <c r="O488" s="314"/>
      <c r="P488" s="314"/>
      <c r="Q488" s="314"/>
      <c r="R488" s="314"/>
      <c r="S488" s="314"/>
      <c r="T488" s="314"/>
    </row>
    <row r="489" spans="1:20" ht="13.5" customHeight="1">
      <c r="A489" s="314"/>
      <c r="B489" s="314"/>
      <c r="C489" s="314"/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</row>
    <row r="490" spans="1:20" ht="13.5" customHeight="1">
      <c r="A490" s="314"/>
      <c r="B490" s="314"/>
      <c r="C490" s="314"/>
      <c r="D490" s="314"/>
      <c r="E490" s="314"/>
      <c r="F490" s="314"/>
      <c r="G490" s="314"/>
      <c r="H490" s="314"/>
      <c r="I490" s="314"/>
      <c r="J490" s="314"/>
      <c r="K490" s="314"/>
      <c r="L490" s="314"/>
      <c r="M490" s="314"/>
      <c r="N490" s="314"/>
      <c r="O490" s="314"/>
      <c r="P490" s="314"/>
      <c r="Q490" s="314"/>
      <c r="R490" s="314"/>
      <c r="S490" s="314"/>
      <c r="T490" s="314"/>
    </row>
    <row r="491" spans="1:20" ht="13.5" customHeight="1">
      <c r="A491" s="314"/>
      <c r="B491" s="314"/>
      <c r="C491" s="314"/>
      <c r="D491" s="314"/>
      <c r="E491" s="314"/>
      <c r="F491" s="314"/>
      <c r="G491" s="314"/>
      <c r="H491" s="314"/>
      <c r="I491" s="314"/>
      <c r="J491" s="314"/>
      <c r="K491" s="314"/>
      <c r="L491" s="314"/>
      <c r="M491" s="314"/>
      <c r="N491" s="314"/>
      <c r="O491" s="314"/>
      <c r="P491" s="314"/>
      <c r="Q491" s="314"/>
      <c r="R491" s="314"/>
      <c r="S491" s="314"/>
      <c r="T491" s="314"/>
    </row>
    <row r="492" spans="1:20" ht="13.5" customHeight="1">
      <c r="A492" s="314"/>
      <c r="B492" s="314"/>
      <c r="C492" s="314"/>
      <c r="D492" s="314"/>
      <c r="E492" s="314"/>
      <c r="F492" s="314"/>
      <c r="G492" s="314"/>
      <c r="H492" s="314"/>
      <c r="I492" s="314"/>
      <c r="J492" s="314"/>
      <c r="K492" s="314"/>
      <c r="L492" s="314"/>
      <c r="M492" s="314"/>
      <c r="N492" s="314"/>
      <c r="O492" s="314"/>
      <c r="P492" s="314"/>
      <c r="Q492" s="314"/>
      <c r="R492" s="314"/>
      <c r="S492" s="314"/>
      <c r="T492" s="314"/>
    </row>
    <row r="493" spans="1:20" ht="13.5" customHeight="1">
      <c r="A493" s="314"/>
      <c r="B493" s="314"/>
      <c r="C493" s="314"/>
      <c r="D493" s="314"/>
      <c r="E493" s="314"/>
      <c r="F493" s="314"/>
      <c r="G493" s="314"/>
      <c r="H493" s="314"/>
      <c r="I493" s="314"/>
      <c r="J493" s="314"/>
      <c r="K493" s="314"/>
      <c r="L493" s="314"/>
      <c r="M493" s="314"/>
      <c r="N493" s="314"/>
      <c r="O493" s="314"/>
      <c r="P493" s="314"/>
      <c r="Q493" s="314"/>
      <c r="R493" s="314"/>
      <c r="S493" s="314"/>
      <c r="T493" s="314"/>
    </row>
    <row r="494" spans="1:20" ht="13.5" customHeight="1">
      <c r="A494" s="314"/>
      <c r="B494" s="314"/>
      <c r="C494" s="314"/>
      <c r="D494" s="314"/>
      <c r="E494" s="314"/>
      <c r="F494" s="314"/>
      <c r="G494" s="314"/>
      <c r="H494" s="314"/>
      <c r="I494" s="314"/>
      <c r="J494" s="314"/>
      <c r="K494" s="314"/>
      <c r="L494" s="314"/>
      <c r="M494" s="314"/>
      <c r="N494" s="314"/>
      <c r="O494" s="314"/>
      <c r="P494" s="314"/>
      <c r="Q494" s="314"/>
      <c r="R494" s="314"/>
      <c r="S494" s="314"/>
      <c r="T494" s="314"/>
    </row>
    <row r="495" spans="1:20" ht="13.5" customHeight="1">
      <c r="A495" s="314"/>
      <c r="B495" s="314"/>
      <c r="C495" s="314"/>
      <c r="D495" s="314"/>
      <c r="E495" s="314"/>
      <c r="F495" s="314"/>
      <c r="G495" s="314"/>
      <c r="H495" s="314"/>
      <c r="I495" s="314"/>
      <c r="J495" s="314"/>
      <c r="K495" s="314"/>
      <c r="L495" s="314"/>
      <c r="M495" s="314"/>
      <c r="N495" s="314"/>
      <c r="O495" s="314"/>
      <c r="P495" s="314"/>
      <c r="Q495" s="314"/>
      <c r="R495" s="314"/>
      <c r="S495" s="314"/>
      <c r="T495" s="314"/>
    </row>
    <row r="496" spans="1:20" ht="13.5" customHeight="1">
      <c r="A496" s="314"/>
      <c r="B496" s="314"/>
      <c r="C496" s="314"/>
      <c r="D496" s="314"/>
      <c r="E496" s="314"/>
      <c r="F496" s="314"/>
      <c r="G496" s="314"/>
      <c r="H496" s="314"/>
      <c r="I496" s="314"/>
      <c r="J496" s="314"/>
      <c r="K496" s="314"/>
      <c r="L496" s="314"/>
      <c r="M496" s="314"/>
      <c r="N496" s="314"/>
      <c r="O496" s="314"/>
      <c r="P496" s="314"/>
      <c r="Q496" s="314"/>
      <c r="R496" s="314"/>
      <c r="S496" s="314"/>
      <c r="T496" s="314"/>
    </row>
    <row r="497" spans="1:20" ht="13.5" customHeight="1">
      <c r="A497" s="314"/>
      <c r="B497" s="314"/>
      <c r="C497" s="314"/>
      <c r="D497" s="314"/>
      <c r="E497" s="314"/>
      <c r="F497" s="314"/>
      <c r="G497" s="314"/>
      <c r="H497" s="314"/>
      <c r="I497" s="314"/>
      <c r="J497" s="314"/>
      <c r="K497" s="314"/>
      <c r="L497" s="314"/>
      <c r="M497" s="314"/>
      <c r="N497" s="314"/>
      <c r="O497" s="314"/>
      <c r="P497" s="314"/>
      <c r="Q497" s="314"/>
      <c r="R497" s="314"/>
      <c r="S497" s="314"/>
      <c r="T497" s="314"/>
    </row>
    <row r="498" spans="1:20" ht="13.5" customHeight="1">
      <c r="A498" s="314"/>
      <c r="B498" s="314"/>
      <c r="C498" s="314"/>
      <c r="D498" s="314"/>
      <c r="E498" s="314"/>
      <c r="F498" s="314"/>
      <c r="G498" s="314"/>
      <c r="H498" s="314"/>
      <c r="I498" s="314"/>
      <c r="J498" s="314"/>
      <c r="K498" s="314"/>
      <c r="L498" s="314"/>
      <c r="M498" s="314"/>
      <c r="N498" s="314"/>
      <c r="O498" s="314"/>
      <c r="P498" s="314"/>
      <c r="Q498" s="314"/>
      <c r="R498" s="314"/>
      <c r="S498" s="314"/>
      <c r="T498" s="314"/>
    </row>
    <row r="499" spans="1:20" ht="13.5" customHeight="1">
      <c r="A499" s="314"/>
      <c r="B499" s="314"/>
      <c r="C499" s="314"/>
      <c r="D499" s="314"/>
      <c r="E499" s="314"/>
      <c r="F499" s="314"/>
      <c r="G499" s="314"/>
      <c r="H499" s="314"/>
      <c r="I499" s="314"/>
      <c r="J499" s="314"/>
      <c r="K499" s="314"/>
      <c r="L499" s="314"/>
      <c r="M499" s="314"/>
      <c r="N499" s="314"/>
      <c r="O499" s="314"/>
      <c r="P499" s="314"/>
      <c r="Q499" s="314"/>
      <c r="R499" s="314"/>
      <c r="S499" s="314"/>
      <c r="T499" s="314"/>
    </row>
    <row r="500" spans="1:20" ht="13.5" customHeight="1">
      <c r="A500" s="314"/>
      <c r="B500" s="314"/>
      <c r="C500" s="314"/>
      <c r="D500" s="314"/>
      <c r="E500" s="314"/>
      <c r="F500" s="314"/>
      <c r="G500" s="314"/>
      <c r="H500" s="314"/>
      <c r="I500" s="314"/>
      <c r="J500" s="314"/>
      <c r="K500" s="314"/>
      <c r="L500" s="314"/>
      <c r="M500" s="314"/>
      <c r="N500" s="314"/>
      <c r="O500" s="314"/>
      <c r="P500" s="314"/>
      <c r="Q500" s="314"/>
      <c r="R500" s="314"/>
      <c r="S500" s="314"/>
      <c r="T500" s="314"/>
    </row>
    <row r="501" spans="1:20" ht="13.5" customHeight="1">
      <c r="A501" s="314"/>
      <c r="B501" s="314"/>
      <c r="C501" s="314"/>
      <c r="D501" s="314"/>
      <c r="E501" s="314"/>
      <c r="F501" s="314"/>
      <c r="G501" s="314"/>
      <c r="H501" s="314"/>
      <c r="I501" s="314"/>
      <c r="J501" s="314"/>
      <c r="K501" s="314"/>
      <c r="L501" s="314"/>
      <c r="M501" s="314"/>
      <c r="N501" s="314"/>
      <c r="O501" s="314"/>
      <c r="P501" s="314"/>
      <c r="Q501" s="314"/>
      <c r="R501" s="314"/>
      <c r="S501" s="314"/>
      <c r="T501" s="314"/>
    </row>
    <row r="502" spans="1:20" ht="13.5" customHeight="1">
      <c r="A502" s="314"/>
      <c r="B502" s="314"/>
      <c r="C502" s="314"/>
      <c r="D502" s="314"/>
      <c r="E502" s="314"/>
      <c r="F502" s="314"/>
      <c r="G502" s="314"/>
      <c r="H502" s="314"/>
      <c r="I502" s="314"/>
      <c r="J502" s="314"/>
      <c r="K502" s="314"/>
      <c r="L502" s="314"/>
      <c r="M502" s="314"/>
      <c r="N502" s="314"/>
      <c r="O502" s="314"/>
      <c r="P502" s="314"/>
      <c r="Q502" s="314"/>
      <c r="R502" s="314"/>
      <c r="S502" s="314"/>
      <c r="T502" s="314"/>
    </row>
    <row r="503" spans="1:20" ht="13.5" customHeight="1">
      <c r="A503" s="314"/>
      <c r="B503" s="314"/>
      <c r="C503" s="314"/>
      <c r="D503" s="314"/>
      <c r="E503" s="314"/>
      <c r="F503" s="314"/>
      <c r="G503" s="314"/>
      <c r="H503" s="314"/>
      <c r="I503" s="314"/>
      <c r="J503" s="314"/>
      <c r="K503" s="314"/>
      <c r="L503" s="314"/>
      <c r="M503" s="314"/>
      <c r="N503" s="314"/>
      <c r="O503" s="314"/>
      <c r="P503" s="314"/>
      <c r="Q503" s="314"/>
      <c r="R503" s="314"/>
      <c r="S503" s="314"/>
      <c r="T503" s="314"/>
    </row>
    <row r="504" spans="1:20" ht="13.5" customHeight="1">
      <c r="A504" s="314"/>
      <c r="B504" s="314"/>
      <c r="C504" s="314"/>
      <c r="D504" s="314"/>
      <c r="E504" s="314"/>
      <c r="F504" s="314"/>
      <c r="G504" s="314"/>
      <c r="H504" s="314"/>
      <c r="I504" s="314"/>
      <c r="J504" s="314"/>
      <c r="K504" s="314"/>
      <c r="L504" s="314"/>
      <c r="M504" s="314"/>
      <c r="N504" s="314"/>
      <c r="O504" s="314"/>
      <c r="P504" s="314"/>
      <c r="Q504" s="314"/>
      <c r="R504" s="314"/>
      <c r="S504" s="314"/>
      <c r="T504" s="314"/>
    </row>
    <row r="505" spans="1:20" ht="13.5" customHeight="1">
      <c r="A505" s="314"/>
      <c r="B505" s="314"/>
      <c r="C505" s="314"/>
      <c r="D505" s="314"/>
      <c r="E505" s="314"/>
      <c r="F505" s="314"/>
      <c r="G505" s="314"/>
      <c r="H505" s="314"/>
      <c r="I505" s="314"/>
      <c r="J505" s="314"/>
      <c r="K505" s="314"/>
      <c r="L505" s="314"/>
      <c r="M505" s="314"/>
      <c r="N505" s="314"/>
      <c r="O505" s="314"/>
      <c r="P505" s="314"/>
      <c r="Q505" s="314"/>
      <c r="R505" s="314"/>
      <c r="S505" s="314"/>
      <c r="T505" s="314"/>
    </row>
    <row r="506" spans="1:20" ht="13.5" customHeight="1">
      <c r="A506" s="314"/>
      <c r="B506" s="314"/>
      <c r="C506" s="314"/>
      <c r="D506" s="314"/>
      <c r="E506" s="314"/>
      <c r="F506" s="314"/>
      <c r="G506" s="314"/>
      <c r="H506" s="314"/>
      <c r="I506" s="314"/>
      <c r="J506" s="314"/>
      <c r="K506" s="314"/>
      <c r="L506" s="314"/>
      <c r="M506" s="314"/>
      <c r="N506" s="314"/>
      <c r="O506" s="314"/>
      <c r="P506" s="314"/>
      <c r="Q506" s="314"/>
      <c r="R506" s="314"/>
      <c r="S506" s="314"/>
      <c r="T506" s="314"/>
    </row>
    <row r="507" spans="1:20" ht="13.5" customHeight="1">
      <c r="A507" s="314"/>
      <c r="B507" s="314"/>
      <c r="C507" s="314"/>
      <c r="D507" s="314"/>
      <c r="E507" s="314"/>
      <c r="F507" s="314"/>
      <c r="G507" s="314"/>
      <c r="H507" s="314"/>
      <c r="I507" s="314"/>
      <c r="J507" s="314"/>
      <c r="K507" s="314"/>
      <c r="L507" s="314"/>
      <c r="M507" s="314"/>
      <c r="N507" s="314"/>
      <c r="O507" s="314"/>
      <c r="P507" s="314"/>
      <c r="Q507" s="314"/>
      <c r="R507" s="314"/>
      <c r="S507" s="314"/>
      <c r="T507" s="314"/>
    </row>
    <row r="508" spans="1:20" ht="13.5" customHeight="1">
      <c r="A508" s="314"/>
      <c r="B508" s="314"/>
      <c r="C508" s="314"/>
      <c r="D508" s="314"/>
      <c r="E508" s="314"/>
      <c r="F508" s="314"/>
      <c r="G508" s="314"/>
      <c r="H508" s="314"/>
      <c r="I508" s="314"/>
      <c r="J508" s="314"/>
      <c r="K508" s="314"/>
      <c r="L508" s="314"/>
      <c r="M508" s="314"/>
      <c r="N508" s="314"/>
      <c r="O508" s="314"/>
      <c r="P508" s="314"/>
      <c r="Q508" s="314"/>
      <c r="R508" s="314"/>
      <c r="S508" s="314"/>
      <c r="T508" s="314"/>
    </row>
    <row r="509" spans="1:20" ht="13.5" customHeight="1">
      <c r="A509" s="314"/>
      <c r="B509" s="314"/>
      <c r="C509" s="314"/>
      <c r="D509" s="314"/>
      <c r="E509" s="314"/>
      <c r="F509" s="314"/>
      <c r="G509" s="314"/>
      <c r="H509" s="314"/>
      <c r="I509" s="314"/>
      <c r="J509" s="314"/>
      <c r="K509" s="314"/>
      <c r="L509" s="314"/>
      <c r="M509" s="314"/>
      <c r="N509" s="314"/>
      <c r="O509" s="314"/>
      <c r="P509" s="314"/>
      <c r="Q509" s="314"/>
      <c r="R509" s="314"/>
      <c r="S509" s="314"/>
      <c r="T509" s="314"/>
    </row>
    <row r="510" spans="1:20" ht="13.5" customHeight="1">
      <c r="A510" s="314"/>
      <c r="B510" s="314"/>
      <c r="C510" s="314"/>
      <c r="D510" s="314"/>
      <c r="E510" s="314"/>
      <c r="F510" s="314"/>
      <c r="G510" s="314"/>
      <c r="H510" s="314"/>
      <c r="I510" s="314"/>
      <c r="J510" s="314"/>
      <c r="K510" s="314"/>
      <c r="L510" s="314"/>
      <c r="M510" s="314"/>
      <c r="N510" s="314"/>
      <c r="O510" s="314"/>
      <c r="P510" s="314"/>
      <c r="Q510" s="314"/>
      <c r="R510" s="314"/>
      <c r="S510" s="314"/>
      <c r="T510" s="314"/>
    </row>
    <row r="511" spans="1:20" ht="13.5" customHeight="1">
      <c r="A511" s="314"/>
      <c r="B511" s="314"/>
      <c r="C511" s="314"/>
      <c r="D511" s="314"/>
      <c r="E511" s="314"/>
      <c r="F511" s="314"/>
      <c r="G511" s="314"/>
      <c r="H511" s="314"/>
      <c r="I511" s="314"/>
      <c r="J511" s="314"/>
      <c r="K511" s="314"/>
      <c r="L511" s="314"/>
      <c r="M511" s="314"/>
      <c r="N511" s="314"/>
      <c r="O511" s="314"/>
      <c r="P511" s="314"/>
      <c r="Q511" s="314"/>
      <c r="R511" s="314"/>
      <c r="S511" s="314"/>
      <c r="T511" s="314"/>
    </row>
    <row r="512" spans="1:20" ht="13.5" customHeight="1">
      <c r="A512" s="314"/>
      <c r="B512" s="314"/>
      <c r="C512" s="314"/>
      <c r="D512" s="314"/>
      <c r="E512" s="314"/>
      <c r="F512" s="314"/>
      <c r="G512" s="314"/>
      <c r="H512" s="314"/>
      <c r="I512" s="314"/>
      <c r="J512" s="314"/>
      <c r="K512" s="314"/>
      <c r="L512" s="314"/>
      <c r="M512" s="314"/>
      <c r="N512" s="314"/>
      <c r="O512" s="314"/>
      <c r="P512" s="314"/>
      <c r="Q512" s="314"/>
      <c r="R512" s="314"/>
      <c r="S512" s="314"/>
      <c r="T512" s="314"/>
    </row>
    <row r="513" spans="1:20" ht="13.5" customHeight="1">
      <c r="A513" s="314"/>
      <c r="B513" s="314"/>
      <c r="C513" s="314"/>
      <c r="D513" s="314"/>
      <c r="E513" s="314"/>
      <c r="F513" s="314"/>
      <c r="G513" s="314"/>
      <c r="H513" s="314"/>
      <c r="I513" s="314"/>
      <c r="J513" s="314"/>
      <c r="K513" s="314"/>
      <c r="L513" s="314"/>
      <c r="M513" s="314"/>
      <c r="N513" s="314"/>
      <c r="O513" s="314"/>
      <c r="P513" s="314"/>
      <c r="Q513" s="314"/>
      <c r="R513" s="314"/>
      <c r="S513" s="314"/>
      <c r="T513" s="314"/>
    </row>
    <row r="514" spans="1:20" ht="13.5" customHeight="1">
      <c r="A514" s="314"/>
      <c r="B514" s="314"/>
      <c r="C514" s="314"/>
      <c r="D514" s="314"/>
      <c r="E514" s="314"/>
      <c r="F514" s="314"/>
      <c r="G514" s="314"/>
      <c r="H514" s="314"/>
      <c r="I514" s="314"/>
      <c r="J514" s="314"/>
      <c r="K514" s="314"/>
      <c r="L514" s="314"/>
      <c r="M514" s="314"/>
      <c r="N514" s="314"/>
      <c r="O514" s="314"/>
      <c r="P514" s="314"/>
      <c r="Q514" s="314"/>
      <c r="R514" s="314"/>
      <c r="S514" s="314"/>
      <c r="T514" s="314"/>
    </row>
    <row r="515" spans="1:20" ht="13.5" customHeight="1">
      <c r="A515" s="314"/>
      <c r="B515" s="314"/>
      <c r="C515" s="314"/>
      <c r="D515" s="314"/>
      <c r="E515" s="314"/>
      <c r="F515" s="314"/>
      <c r="G515" s="314"/>
      <c r="H515" s="314"/>
      <c r="I515" s="314"/>
      <c r="J515" s="314"/>
      <c r="K515" s="314"/>
      <c r="L515" s="314"/>
      <c r="M515" s="314"/>
      <c r="N515" s="314"/>
      <c r="O515" s="314"/>
      <c r="P515" s="314"/>
      <c r="Q515" s="314"/>
      <c r="R515" s="314"/>
      <c r="S515" s="314"/>
      <c r="T515" s="314"/>
    </row>
    <row r="516" spans="1:20" ht="13.5" customHeight="1">
      <c r="A516" s="314"/>
      <c r="B516" s="314"/>
      <c r="C516" s="314"/>
      <c r="D516" s="314"/>
      <c r="E516" s="314"/>
      <c r="F516" s="314"/>
      <c r="G516" s="314"/>
      <c r="H516" s="314"/>
      <c r="I516" s="314"/>
      <c r="J516" s="314"/>
      <c r="K516" s="314"/>
      <c r="L516" s="314"/>
      <c r="M516" s="314"/>
      <c r="N516" s="314"/>
      <c r="O516" s="314"/>
      <c r="P516" s="314"/>
      <c r="Q516" s="314"/>
      <c r="R516" s="314"/>
      <c r="S516" s="314"/>
      <c r="T516" s="314"/>
    </row>
    <row r="517" spans="1:20" ht="13.5" customHeight="1">
      <c r="A517" s="314"/>
      <c r="B517" s="314"/>
      <c r="C517" s="314"/>
      <c r="D517" s="314"/>
      <c r="E517" s="314"/>
      <c r="F517" s="314"/>
      <c r="G517" s="314"/>
      <c r="H517" s="314"/>
      <c r="I517" s="314"/>
      <c r="J517" s="314"/>
      <c r="K517" s="314"/>
      <c r="L517" s="314"/>
      <c r="M517" s="314"/>
      <c r="N517" s="314"/>
      <c r="O517" s="314"/>
      <c r="P517" s="314"/>
      <c r="Q517" s="314"/>
      <c r="R517" s="314"/>
      <c r="S517" s="314"/>
      <c r="T517" s="314"/>
    </row>
    <row r="518" spans="1:20" ht="13.5" customHeight="1">
      <c r="A518" s="314"/>
      <c r="B518" s="314"/>
      <c r="C518" s="314"/>
      <c r="D518" s="314"/>
      <c r="E518" s="314"/>
      <c r="F518" s="314"/>
      <c r="G518" s="314"/>
      <c r="H518" s="314"/>
      <c r="I518" s="314"/>
      <c r="J518" s="314"/>
      <c r="K518" s="314"/>
      <c r="L518" s="314"/>
      <c r="M518" s="314"/>
      <c r="N518" s="314"/>
      <c r="O518" s="314"/>
      <c r="P518" s="314"/>
      <c r="Q518" s="314"/>
      <c r="R518" s="314"/>
      <c r="S518" s="314"/>
      <c r="T518" s="314"/>
    </row>
    <row r="519" spans="1:20" ht="13.5" customHeight="1">
      <c r="A519" s="314"/>
      <c r="B519" s="314"/>
      <c r="C519" s="314"/>
      <c r="D519" s="314"/>
      <c r="E519" s="314"/>
      <c r="F519" s="314"/>
      <c r="G519" s="314"/>
      <c r="H519" s="314"/>
      <c r="I519" s="314"/>
      <c r="J519" s="314"/>
      <c r="K519" s="314"/>
      <c r="L519" s="314"/>
      <c r="M519" s="314"/>
      <c r="N519" s="314"/>
      <c r="O519" s="314"/>
      <c r="P519" s="314"/>
      <c r="Q519" s="314"/>
      <c r="R519" s="314"/>
      <c r="S519" s="314"/>
      <c r="T519" s="314"/>
    </row>
    <row r="520" spans="1:20" ht="13.5" customHeight="1">
      <c r="A520" s="314"/>
      <c r="B520" s="314"/>
      <c r="C520" s="314"/>
      <c r="D520" s="314"/>
      <c r="E520" s="314"/>
      <c r="F520" s="314"/>
      <c r="G520" s="314"/>
      <c r="H520" s="314"/>
      <c r="I520" s="314"/>
      <c r="J520" s="314"/>
      <c r="K520" s="314"/>
      <c r="L520" s="314"/>
      <c r="M520" s="314"/>
      <c r="N520" s="314"/>
      <c r="O520" s="314"/>
      <c r="P520" s="314"/>
      <c r="Q520" s="314"/>
      <c r="R520" s="314"/>
      <c r="S520" s="314"/>
      <c r="T520" s="314"/>
    </row>
    <row r="521" spans="1:20" ht="13.5" customHeight="1">
      <c r="A521" s="314"/>
      <c r="B521" s="314"/>
      <c r="C521" s="314"/>
      <c r="D521" s="314"/>
      <c r="E521" s="314"/>
      <c r="F521" s="314"/>
      <c r="G521" s="314"/>
      <c r="H521" s="314"/>
      <c r="I521" s="314"/>
      <c r="J521" s="314"/>
      <c r="K521" s="314"/>
      <c r="L521" s="314"/>
      <c r="M521" s="314"/>
      <c r="N521" s="314"/>
      <c r="O521" s="314"/>
      <c r="P521" s="314"/>
      <c r="Q521" s="314"/>
      <c r="R521" s="314"/>
      <c r="S521" s="314"/>
      <c r="T521" s="314"/>
    </row>
    <row r="522" spans="1:20" ht="13.5" customHeight="1">
      <c r="A522" s="314"/>
      <c r="B522" s="314"/>
      <c r="C522" s="314"/>
      <c r="D522" s="314"/>
      <c r="E522" s="314"/>
      <c r="F522" s="314"/>
      <c r="G522" s="314"/>
      <c r="H522" s="314"/>
      <c r="I522" s="314"/>
      <c r="J522" s="314"/>
      <c r="K522" s="314"/>
      <c r="L522" s="314"/>
      <c r="M522" s="314"/>
      <c r="N522" s="314"/>
      <c r="O522" s="314"/>
      <c r="P522" s="314"/>
      <c r="Q522" s="314"/>
      <c r="R522" s="314"/>
      <c r="S522" s="314"/>
      <c r="T522" s="314"/>
    </row>
    <row r="523" spans="1:20" ht="13.5" customHeight="1">
      <c r="A523" s="314"/>
      <c r="B523" s="314"/>
      <c r="C523" s="314"/>
      <c r="D523" s="314"/>
      <c r="E523" s="314"/>
      <c r="F523" s="314"/>
      <c r="G523" s="314"/>
      <c r="H523" s="314"/>
      <c r="I523" s="314"/>
      <c r="J523" s="314"/>
      <c r="K523" s="314"/>
      <c r="L523" s="314"/>
      <c r="M523" s="314"/>
      <c r="N523" s="314"/>
      <c r="O523" s="314"/>
      <c r="P523" s="314"/>
      <c r="Q523" s="314"/>
      <c r="R523" s="314"/>
      <c r="S523" s="314"/>
      <c r="T523" s="314"/>
    </row>
    <row r="524" spans="1:20" ht="13.5" customHeight="1">
      <c r="A524" s="314"/>
      <c r="B524" s="314"/>
      <c r="C524" s="314"/>
      <c r="D524" s="314"/>
      <c r="E524" s="314"/>
      <c r="F524" s="314"/>
      <c r="G524" s="314"/>
      <c r="H524" s="314"/>
      <c r="I524" s="314"/>
      <c r="J524" s="314"/>
      <c r="K524" s="314"/>
      <c r="L524" s="314"/>
      <c r="M524" s="314"/>
      <c r="N524" s="314"/>
      <c r="O524" s="314"/>
      <c r="P524" s="314"/>
      <c r="Q524" s="314"/>
      <c r="R524" s="314"/>
      <c r="S524" s="314"/>
      <c r="T524" s="314"/>
    </row>
    <row r="525" spans="1:20" ht="13.5" customHeight="1">
      <c r="A525" s="314"/>
      <c r="B525" s="314"/>
      <c r="C525" s="314"/>
      <c r="D525" s="314"/>
      <c r="E525" s="314"/>
      <c r="F525" s="314"/>
      <c r="G525" s="314"/>
      <c r="H525" s="314"/>
      <c r="I525" s="314"/>
      <c r="J525" s="314"/>
      <c r="K525" s="314"/>
      <c r="L525" s="314"/>
      <c r="M525" s="314"/>
      <c r="N525" s="314"/>
      <c r="O525" s="314"/>
      <c r="P525" s="314"/>
      <c r="Q525" s="314"/>
      <c r="R525" s="314"/>
      <c r="S525" s="314"/>
      <c r="T525" s="314"/>
    </row>
    <row r="526" spans="1:20" ht="13.5" customHeight="1">
      <c r="A526" s="314"/>
      <c r="B526" s="314"/>
      <c r="C526" s="314"/>
      <c r="D526" s="314"/>
      <c r="E526" s="314"/>
      <c r="F526" s="314"/>
      <c r="G526" s="314"/>
      <c r="H526" s="314"/>
      <c r="I526" s="314"/>
      <c r="J526" s="314"/>
      <c r="K526" s="314"/>
      <c r="L526" s="314"/>
      <c r="M526" s="314"/>
      <c r="N526" s="314"/>
      <c r="O526" s="314"/>
      <c r="P526" s="314"/>
      <c r="Q526" s="314"/>
      <c r="R526" s="314"/>
      <c r="S526" s="314"/>
      <c r="T526" s="314"/>
    </row>
    <row r="527" spans="1:20" ht="13.5" customHeight="1">
      <c r="A527" s="314"/>
      <c r="B527" s="314"/>
      <c r="C527" s="314"/>
      <c r="D527" s="314"/>
      <c r="E527" s="314"/>
      <c r="F527" s="314"/>
      <c r="G527" s="314"/>
      <c r="H527" s="314"/>
      <c r="I527" s="314"/>
      <c r="J527" s="314"/>
      <c r="K527" s="314"/>
      <c r="L527" s="314"/>
      <c r="M527" s="314"/>
      <c r="N527" s="314"/>
      <c r="O527" s="314"/>
      <c r="P527" s="314"/>
      <c r="Q527" s="314"/>
      <c r="R527" s="314"/>
      <c r="S527" s="314"/>
      <c r="T527" s="314"/>
    </row>
    <row r="528" spans="1:20" ht="13.5" customHeight="1">
      <c r="A528" s="314"/>
      <c r="B528" s="314"/>
      <c r="C528" s="314"/>
      <c r="D528" s="314"/>
      <c r="E528" s="314"/>
      <c r="F528" s="314"/>
      <c r="G528" s="314"/>
      <c r="H528" s="314"/>
      <c r="I528" s="314"/>
      <c r="J528" s="314"/>
      <c r="K528" s="314"/>
      <c r="L528" s="314"/>
      <c r="M528" s="314"/>
      <c r="N528" s="314"/>
      <c r="O528" s="314"/>
      <c r="P528" s="314"/>
      <c r="Q528" s="314"/>
      <c r="R528" s="314"/>
      <c r="S528" s="314"/>
      <c r="T528" s="314"/>
    </row>
    <row r="529" spans="1:20" ht="13.5" customHeight="1">
      <c r="A529" s="314"/>
      <c r="B529" s="314"/>
      <c r="C529" s="314"/>
      <c r="D529" s="314"/>
      <c r="E529" s="314"/>
      <c r="F529" s="314"/>
      <c r="G529" s="314"/>
      <c r="H529" s="314"/>
      <c r="I529" s="314"/>
      <c r="J529" s="314"/>
      <c r="K529" s="314"/>
      <c r="L529" s="314"/>
      <c r="M529" s="314"/>
      <c r="N529" s="314"/>
      <c r="O529" s="314"/>
      <c r="P529" s="314"/>
      <c r="Q529" s="314"/>
      <c r="R529" s="314"/>
      <c r="S529" s="314"/>
      <c r="T529" s="314"/>
    </row>
    <row r="530" spans="1:20" ht="13.5" customHeight="1">
      <c r="A530" s="314"/>
      <c r="B530" s="314"/>
      <c r="C530" s="314"/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</row>
    <row r="531" spans="1:20" ht="13.5" customHeight="1">
      <c r="A531" s="314"/>
      <c r="B531" s="314"/>
      <c r="C531" s="314"/>
      <c r="D531" s="314"/>
      <c r="E531" s="314"/>
      <c r="F531" s="314"/>
      <c r="G531" s="314"/>
      <c r="H531" s="314"/>
      <c r="I531" s="314"/>
      <c r="J531" s="314"/>
      <c r="K531" s="314"/>
      <c r="L531" s="314"/>
      <c r="M531" s="314"/>
      <c r="N531" s="314"/>
      <c r="O531" s="314"/>
      <c r="P531" s="314"/>
      <c r="Q531" s="314"/>
      <c r="R531" s="314"/>
      <c r="S531" s="314"/>
      <c r="T531" s="314"/>
    </row>
    <row r="532" spans="1:20" ht="13.5" customHeight="1">
      <c r="A532" s="314"/>
      <c r="B532" s="314"/>
      <c r="C532" s="314"/>
      <c r="D532" s="314"/>
      <c r="E532" s="314"/>
      <c r="F532" s="314"/>
      <c r="G532" s="314"/>
      <c r="H532" s="314"/>
      <c r="I532" s="314"/>
      <c r="J532" s="314"/>
      <c r="K532" s="314"/>
      <c r="L532" s="314"/>
      <c r="M532" s="314"/>
      <c r="N532" s="314"/>
      <c r="O532" s="314"/>
      <c r="P532" s="314"/>
      <c r="Q532" s="314"/>
      <c r="R532" s="314"/>
      <c r="S532" s="314"/>
      <c r="T532" s="314"/>
    </row>
    <row r="533" spans="1:20" ht="13.5" customHeight="1">
      <c r="A533" s="314"/>
      <c r="B533" s="314"/>
      <c r="C533" s="314"/>
      <c r="D533" s="314"/>
      <c r="E533" s="314"/>
      <c r="F533" s="314"/>
      <c r="G533" s="314"/>
      <c r="H533" s="314"/>
      <c r="I533" s="314"/>
      <c r="J533" s="314"/>
      <c r="K533" s="314"/>
      <c r="L533" s="314"/>
      <c r="M533" s="314"/>
      <c r="N533" s="314"/>
      <c r="O533" s="314"/>
      <c r="P533" s="314"/>
      <c r="Q533" s="314"/>
      <c r="R533" s="314"/>
      <c r="S533" s="314"/>
      <c r="T533" s="314"/>
    </row>
    <row r="534" spans="1:20" ht="13.5" customHeight="1">
      <c r="A534" s="314"/>
      <c r="B534" s="314"/>
      <c r="C534" s="314"/>
      <c r="D534" s="314"/>
      <c r="E534" s="314"/>
      <c r="F534" s="314"/>
      <c r="G534" s="314"/>
      <c r="H534" s="314"/>
      <c r="I534" s="314"/>
      <c r="J534" s="314"/>
      <c r="K534" s="314"/>
      <c r="L534" s="314"/>
      <c r="M534" s="314"/>
      <c r="N534" s="314"/>
      <c r="O534" s="314"/>
      <c r="P534" s="314"/>
      <c r="Q534" s="314"/>
      <c r="R534" s="314"/>
      <c r="S534" s="314"/>
      <c r="T534" s="314"/>
    </row>
    <row r="535" spans="1:20" ht="13.5" customHeight="1">
      <c r="A535" s="314"/>
      <c r="B535" s="314"/>
      <c r="C535" s="314"/>
      <c r="D535" s="314"/>
      <c r="E535" s="314"/>
      <c r="F535" s="314"/>
      <c r="G535" s="314"/>
      <c r="H535" s="314"/>
      <c r="I535" s="314"/>
      <c r="J535" s="314"/>
      <c r="K535" s="314"/>
      <c r="L535" s="314"/>
      <c r="M535" s="314"/>
      <c r="N535" s="314"/>
      <c r="O535" s="314"/>
      <c r="P535" s="314"/>
      <c r="Q535" s="314"/>
      <c r="R535" s="314"/>
      <c r="S535" s="314"/>
      <c r="T535" s="314"/>
    </row>
    <row r="536" spans="1:20" ht="13.5" customHeight="1">
      <c r="A536" s="314"/>
      <c r="B536" s="314"/>
      <c r="C536" s="314"/>
      <c r="D536" s="314"/>
      <c r="E536" s="314"/>
      <c r="F536" s="314"/>
      <c r="G536" s="314"/>
      <c r="H536" s="314"/>
      <c r="I536" s="314"/>
      <c r="J536" s="314"/>
      <c r="K536" s="314"/>
      <c r="L536" s="314"/>
      <c r="M536" s="314"/>
      <c r="N536" s="314"/>
      <c r="O536" s="314"/>
      <c r="P536" s="314"/>
      <c r="Q536" s="314"/>
      <c r="R536" s="314"/>
      <c r="S536" s="314"/>
      <c r="T536" s="314"/>
    </row>
    <row r="537" spans="1:20" ht="13.5" customHeight="1">
      <c r="A537" s="314"/>
      <c r="B537" s="314"/>
      <c r="C537" s="314"/>
      <c r="D537" s="314"/>
      <c r="E537" s="314"/>
      <c r="F537" s="314"/>
      <c r="G537" s="314"/>
      <c r="H537" s="314"/>
      <c r="I537" s="314"/>
      <c r="J537" s="314"/>
      <c r="K537" s="314"/>
      <c r="L537" s="314"/>
      <c r="M537" s="314"/>
      <c r="N537" s="314"/>
      <c r="O537" s="314"/>
      <c r="P537" s="314"/>
      <c r="Q537" s="314"/>
      <c r="R537" s="314"/>
      <c r="S537" s="314"/>
      <c r="T537" s="314"/>
    </row>
    <row r="538" spans="1:20" ht="13.5" customHeight="1">
      <c r="A538" s="314"/>
      <c r="B538" s="314"/>
      <c r="C538" s="314"/>
      <c r="D538" s="314"/>
      <c r="E538" s="314"/>
      <c r="F538" s="314"/>
      <c r="G538" s="314"/>
      <c r="H538" s="314"/>
      <c r="I538" s="314"/>
      <c r="J538" s="314"/>
      <c r="K538" s="314"/>
      <c r="L538" s="314"/>
      <c r="M538" s="314"/>
      <c r="N538" s="314"/>
      <c r="O538" s="314"/>
      <c r="P538" s="314"/>
      <c r="Q538" s="314"/>
      <c r="R538" s="314"/>
      <c r="S538" s="314"/>
      <c r="T538" s="314"/>
    </row>
    <row r="539" spans="1:20" ht="13.5" customHeight="1">
      <c r="A539" s="314"/>
      <c r="B539" s="314"/>
      <c r="C539" s="314"/>
      <c r="D539" s="314"/>
      <c r="E539" s="314"/>
      <c r="F539" s="314"/>
      <c r="G539" s="314"/>
      <c r="H539" s="314"/>
      <c r="I539" s="314"/>
      <c r="J539" s="314"/>
      <c r="K539" s="314"/>
      <c r="L539" s="314"/>
      <c r="M539" s="314"/>
      <c r="N539" s="314"/>
      <c r="O539" s="314"/>
      <c r="P539" s="314"/>
      <c r="Q539" s="314"/>
      <c r="R539" s="314"/>
      <c r="S539" s="314"/>
      <c r="T539" s="314"/>
    </row>
    <row r="540" spans="1:20" ht="13.5" customHeight="1">
      <c r="A540" s="314"/>
      <c r="B540" s="314"/>
      <c r="C540" s="314"/>
      <c r="D540" s="314"/>
      <c r="E540" s="314"/>
      <c r="F540" s="314"/>
      <c r="G540" s="314"/>
      <c r="H540" s="314"/>
      <c r="I540" s="314"/>
      <c r="J540" s="314"/>
      <c r="K540" s="314"/>
      <c r="L540" s="314"/>
      <c r="M540" s="314"/>
      <c r="N540" s="314"/>
      <c r="O540" s="314"/>
      <c r="P540" s="314"/>
      <c r="Q540" s="314"/>
      <c r="R540" s="314"/>
      <c r="S540" s="314"/>
      <c r="T540" s="314"/>
    </row>
    <row r="541" spans="1:20" ht="13.5" customHeight="1">
      <c r="A541" s="314"/>
      <c r="B541" s="314"/>
      <c r="C541" s="314"/>
      <c r="D541" s="314"/>
      <c r="E541" s="314"/>
      <c r="F541" s="314"/>
      <c r="G541" s="314"/>
      <c r="H541" s="314"/>
      <c r="I541" s="314"/>
      <c r="J541" s="314"/>
      <c r="K541" s="314"/>
      <c r="L541" s="314"/>
      <c r="M541" s="314"/>
      <c r="N541" s="314"/>
      <c r="O541" s="314"/>
      <c r="P541" s="314"/>
      <c r="Q541" s="314"/>
      <c r="R541" s="314"/>
      <c r="S541" s="314"/>
      <c r="T541" s="314"/>
    </row>
    <row r="542" spans="1:20" ht="13.5" customHeight="1">
      <c r="A542" s="314"/>
      <c r="B542" s="314"/>
      <c r="C542" s="314"/>
      <c r="D542" s="314"/>
      <c r="E542" s="314"/>
      <c r="F542" s="314"/>
      <c r="G542" s="314"/>
      <c r="H542" s="314"/>
      <c r="I542" s="314"/>
      <c r="J542" s="314"/>
      <c r="K542" s="314"/>
      <c r="L542" s="314"/>
      <c r="M542" s="314"/>
      <c r="N542" s="314"/>
      <c r="O542" s="314"/>
      <c r="P542" s="314"/>
      <c r="Q542" s="314"/>
      <c r="R542" s="314"/>
      <c r="S542" s="314"/>
      <c r="T542" s="314"/>
    </row>
    <row r="543" spans="1:20" ht="13.5" customHeight="1">
      <c r="A543" s="314"/>
      <c r="B543" s="314"/>
      <c r="C543" s="314"/>
      <c r="D543" s="314"/>
      <c r="E543" s="314"/>
      <c r="F543" s="314"/>
      <c r="G543" s="314"/>
      <c r="H543" s="314"/>
      <c r="I543" s="314"/>
      <c r="J543" s="314"/>
      <c r="K543" s="314"/>
      <c r="L543" s="314"/>
      <c r="M543" s="314"/>
      <c r="N543" s="314"/>
      <c r="O543" s="314"/>
      <c r="P543" s="314"/>
      <c r="Q543" s="314"/>
      <c r="R543" s="314"/>
      <c r="S543" s="314"/>
      <c r="T543" s="314"/>
    </row>
    <row r="544" spans="1:20" ht="13.5" customHeight="1">
      <c r="A544" s="314"/>
      <c r="B544" s="314"/>
      <c r="C544" s="314"/>
      <c r="D544" s="314"/>
      <c r="E544" s="314"/>
      <c r="F544" s="314"/>
      <c r="G544" s="314"/>
      <c r="H544" s="314"/>
      <c r="I544" s="314"/>
      <c r="J544" s="314"/>
      <c r="K544" s="314"/>
      <c r="L544" s="314"/>
      <c r="M544" s="314"/>
      <c r="N544" s="314"/>
      <c r="O544" s="314"/>
      <c r="P544" s="314"/>
      <c r="Q544" s="314"/>
      <c r="R544" s="314"/>
      <c r="S544" s="314"/>
      <c r="T544" s="314"/>
    </row>
    <row r="545" spans="1:20" ht="13.5" customHeight="1">
      <c r="A545" s="314"/>
      <c r="B545" s="314"/>
      <c r="C545" s="314"/>
      <c r="D545" s="314"/>
      <c r="E545" s="314"/>
      <c r="F545" s="314"/>
      <c r="G545" s="314"/>
      <c r="H545" s="314"/>
      <c r="I545" s="314"/>
      <c r="J545" s="314"/>
      <c r="K545" s="314"/>
      <c r="L545" s="314"/>
      <c r="M545" s="314"/>
      <c r="N545" s="314"/>
      <c r="O545" s="314"/>
      <c r="P545" s="314"/>
      <c r="Q545" s="314"/>
      <c r="R545" s="314"/>
      <c r="S545" s="314"/>
      <c r="T545" s="314"/>
    </row>
    <row r="546" spans="1:20" ht="13.5" customHeight="1">
      <c r="A546" s="314"/>
      <c r="B546" s="314"/>
      <c r="C546" s="314"/>
      <c r="D546" s="314"/>
      <c r="E546" s="314"/>
      <c r="F546" s="314"/>
      <c r="G546" s="314"/>
      <c r="H546" s="314"/>
      <c r="I546" s="314"/>
      <c r="J546" s="314"/>
      <c r="K546" s="314"/>
      <c r="L546" s="314"/>
      <c r="M546" s="314"/>
      <c r="N546" s="314"/>
      <c r="O546" s="314"/>
      <c r="P546" s="314"/>
      <c r="Q546" s="314"/>
      <c r="R546" s="314"/>
      <c r="S546" s="314"/>
      <c r="T546" s="314"/>
    </row>
    <row r="547" spans="1:20" ht="13.5" customHeight="1">
      <c r="A547" s="314"/>
      <c r="B547" s="314"/>
      <c r="C547" s="314"/>
      <c r="D547" s="314"/>
      <c r="E547" s="314"/>
      <c r="F547" s="314"/>
      <c r="G547" s="314"/>
      <c r="H547" s="314"/>
      <c r="I547" s="314"/>
      <c r="J547" s="314"/>
      <c r="K547" s="314"/>
      <c r="L547" s="314"/>
      <c r="M547" s="314"/>
      <c r="N547" s="314"/>
      <c r="O547" s="314"/>
      <c r="P547" s="314"/>
      <c r="Q547" s="314"/>
      <c r="R547" s="314"/>
      <c r="S547" s="314"/>
      <c r="T547" s="314"/>
    </row>
    <row r="548" spans="1:20" ht="13.5" customHeight="1">
      <c r="A548" s="314"/>
      <c r="B548" s="314"/>
      <c r="C548" s="314"/>
      <c r="D548" s="314"/>
      <c r="E548" s="314"/>
      <c r="F548" s="314"/>
      <c r="G548" s="314"/>
      <c r="H548" s="314"/>
      <c r="I548" s="314"/>
      <c r="J548" s="314"/>
      <c r="K548" s="314"/>
      <c r="L548" s="314"/>
      <c r="M548" s="314"/>
      <c r="N548" s="314"/>
      <c r="O548" s="314"/>
      <c r="P548" s="314"/>
      <c r="Q548" s="314"/>
      <c r="R548" s="314"/>
      <c r="S548" s="314"/>
      <c r="T548" s="314"/>
    </row>
    <row r="549" spans="1:20" ht="13.5" customHeight="1">
      <c r="A549" s="314"/>
      <c r="B549" s="314"/>
      <c r="C549" s="314"/>
      <c r="D549" s="314"/>
      <c r="E549" s="314"/>
      <c r="F549" s="314"/>
      <c r="G549" s="314"/>
      <c r="H549" s="314"/>
      <c r="I549" s="314"/>
      <c r="J549" s="314"/>
      <c r="K549" s="314"/>
      <c r="L549" s="314"/>
      <c r="M549" s="314"/>
      <c r="N549" s="314"/>
      <c r="O549" s="314"/>
      <c r="P549" s="314"/>
      <c r="Q549" s="314"/>
      <c r="R549" s="314"/>
      <c r="S549" s="314"/>
      <c r="T549" s="314"/>
    </row>
    <row r="550" spans="1:20" ht="13.5" customHeight="1">
      <c r="A550" s="314"/>
      <c r="B550" s="314"/>
      <c r="C550" s="314"/>
      <c r="D550" s="314"/>
      <c r="E550" s="314"/>
      <c r="F550" s="314"/>
      <c r="G550" s="314"/>
      <c r="H550" s="314"/>
      <c r="I550" s="314"/>
      <c r="J550" s="314"/>
      <c r="K550" s="314"/>
      <c r="L550" s="314"/>
      <c r="M550" s="314"/>
      <c r="N550" s="314"/>
      <c r="O550" s="314"/>
      <c r="P550" s="314"/>
      <c r="Q550" s="314"/>
      <c r="R550" s="314"/>
      <c r="S550" s="314"/>
      <c r="T550" s="314"/>
    </row>
    <row r="551" spans="1:20" ht="13.5" customHeight="1">
      <c r="A551" s="314"/>
      <c r="B551" s="314"/>
      <c r="C551" s="314"/>
      <c r="D551" s="314"/>
      <c r="E551" s="314"/>
      <c r="F551" s="314"/>
      <c r="G551" s="314"/>
      <c r="H551" s="314"/>
      <c r="I551" s="314"/>
      <c r="J551" s="314"/>
      <c r="K551" s="314"/>
      <c r="L551" s="314"/>
      <c r="M551" s="314"/>
      <c r="N551" s="314"/>
      <c r="O551" s="314"/>
      <c r="P551" s="314"/>
      <c r="Q551" s="314"/>
      <c r="R551" s="314"/>
      <c r="S551" s="314"/>
      <c r="T551" s="314"/>
    </row>
    <row r="552" spans="1:20" ht="13.5" customHeight="1">
      <c r="A552" s="314"/>
      <c r="B552" s="314"/>
      <c r="C552" s="314"/>
      <c r="D552" s="314"/>
      <c r="E552" s="314"/>
      <c r="F552" s="314"/>
      <c r="G552" s="314"/>
      <c r="H552" s="314"/>
      <c r="I552" s="314"/>
      <c r="J552" s="314"/>
      <c r="K552" s="314"/>
      <c r="L552" s="314"/>
      <c r="M552" s="314"/>
      <c r="N552" s="314"/>
      <c r="O552" s="314"/>
      <c r="P552" s="314"/>
      <c r="Q552" s="314"/>
      <c r="R552" s="314"/>
      <c r="S552" s="314"/>
      <c r="T552" s="314"/>
    </row>
    <row r="553" spans="1:20" ht="13.5" customHeight="1">
      <c r="A553" s="314"/>
      <c r="B553" s="314"/>
      <c r="C553" s="314"/>
      <c r="D553" s="314"/>
      <c r="E553" s="314"/>
      <c r="F553" s="314"/>
      <c r="G553" s="314"/>
      <c r="H553" s="314"/>
      <c r="I553" s="314"/>
      <c r="J553" s="314"/>
      <c r="K553" s="314"/>
      <c r="L553" s="314"/>
      <c r="M553" s="314"/>
      <c r="N553" s="314"/>
      <c r="O553" s="314"/>
      <c r="P553" s="314"/>
      <c r="Q553" s="314"/>
      <c r="R553" s="314"/>
      <c r="S553" s="314"/>
      <c r="T553" s="314"/>
    </row>
    <row r="554" spans="1:20" ht="13.5" customHeight="1">
      <c r="A554" s="314"/>
      <c r="B554" s="314"/>
      <c r="C554" s="314"/>
      <c r="D554" s="314"/>
      <c r="E554" s="314"/>
      <c r="F554" s="314"/>
      <c r="G554" s="314"/>
      <c r="H554" s="314"/>
      <c r="I554" s="314"/>
      <c r="J554" s="314"/>
      <c r="K554" s="314"/>
      <c r="L554" s="314"/>
      <c r="M554" s="314"/>
      <c r="N554" s="314"/>
      <c r="O554" s="314"/>
      <c r="P554" s="314"/>
      <c r="Q554" s="314"/>
      <c r="R554" s="314"/>
      <c r="S554" s="314"/>
      <c r="T554" s="314"/>
    </row>
    <row r="555" spans="1:20" ht="13.5" customHeight="1">
      <c r="A555" s="314"/>
      <c r="B555" s="314"/>
      <c r="C555" s="314"/>
      <c r="D555" s="314"/>
      <c r="E555" s="314"/>
      <c r="F555" s="314"/>
      <c r="G555" s="314"/>
      <c r="H555" s="314"/>
      <c r="I555" s="314"/>
      <c r="J555" s="314"/>
      <c r="K555" s="314"/>
      <c r="L555" s="314"/>
      <c r="M555" s="314"/>
      <c r="N555" s="314"/>
      <c r="O555" s="314"/>
      <c r="P555" s="314"/>
      <c r="Q555" s="314"/>
      <c r="R555" s="314"/>
      <c r="S555" s="314"/>
      <c r="T555" s="314"/>
    </row>
    <row r="556" spans="1:20" ht="13.5" customHeight="1">
      <c r="A556" s="314"/>
      <c r="B556" s="314"/>
      <c r="C556" s="314"/>
      <c r="D556" s="314"/>
      <c r="E556" s="314"/>
      <c r="F556" s="314"/>
      <c r="G556" s="314"/>
      <c r="H556" s="314"/>
      <c r="I556" s="314"/>
      <c r="J556" s="314"/>
      <c r="K556" s="314"/>
      <c r="L556" s="314"/>
      <c r="M556" s="314"/>
      <c r="N556" s="314"/>
      <c r="O556" s="314"/>
      <c r="P556" s="314"/>
      <c r="Q556" s="314"/>
      <c r="R556" s="314"/>
      <c r="S556" s="314"/>
      <c r="T556" s="314"/>
    </row>
    <row r="557" spans="1:20" ht="13.5" customHeight="1">
      <c r="A557" s="314"/>
      <c r="B557" s="314"/>
      <c r="C557" s="314"/>
      <c r="D557" s="314"/>
      <c r="E557" s="314"/>
      <c r="F557" s="314"/>
      <c r="G557" s="314"/>
      <c r="H557" s="314"/>
      <c r="I557" s="314"/>
      <c r="J557" s="314"/>
      <c r="K557" s="314"/>
      <c r="L557" s="314"/>
      <c r="M557" s="314"/>
      <c r="N557" s="314"/>
      <c r="O557" s="314"/>
      <c r="P557" s="314"/>
      <c r="Q557" s="314"/>
      <c r="R557" s="314"/>
      <c r="S557" s="314"/>
      <c r="T557" s="314"/>
    </row>
    <row r="558" spans="1:20" ht="13.5" customHeight="1">
      <c r="A558" s="314"/>
      <c r="B558" s="314"/>
      <c r="C558" s="314"/>
      <c r="D558" s="314"/>
      <c r="E558" s="314"/>
      <c r="F558" s="314"/>
      <c r="G558" s="314"/>
      <c r="H558" s="314"/>
      <c r="I558" s="314"/>
      <c r="J558" s="314"/>
      <c r="K558" s="314"/>
      <c r="L558" s="314"/>
      <c r="M558" s="314"/>
      <c r="N558" s="314"/>
      <c r="O558" s="314"/>
      <c r="P558" s="314"/>
      <c r="Q558" s="314"/>
      <c r="R558" s="314"/>
      <c r="S558" s="314"/>
      <c r="T558" s="314"/>
    </row>
    <row r="559" spans="1:20" ht="13.5" customHeight="1">
      <c r="A559" s="314"/>
      <c r="B559" s="314"/>
      <c r="C559" s="314"/>
      <c r="D559" s="314"/>
      <c r="E559" s="314"/>
      <c r="F559" s="314"/>
      <c r="G559" s="314"/>
      <c r="H559" s="314"/>
      <c r="I559" s="314"/>
      <c r="J559" s="314"/>
      <c r="K559" s="314"/>
      <c r="L559" s="314"/>
      <c r="M559" s="314"/>
      <c r="N559" s="314"/>
      <c r="O559" s="314"/>
      <c r="P559" s="314"/>
      <c r="Q559" s="314"/>
      <c r="R559" s="314"/>
      <c r="S559" s="314"/>
      <c r="T559" s="314"/>
    </row>
    <row r="560" spans="1:20" ht="13.5" customHeight="1">
      <c r="A560" s="314"/>
      <c r="B560" s="314"/>
      <c r="C560" s="314"/>
      <c r="D560" s="314"/>
      <c r="E560" s="314"/>
      <c r="F560" s="314"/>
      <c r="G560" s="314"/>
      <c r="H560" s="314"/>
      <c r="I560" s="314"/>
      <c r="J560" s="314"/>
      <c r="K560" s="314"/>
      <c r="L560" s="314"/>
      <c r="M560" s="314"/>
      <c r="N560" s="314"/>
      <c r="O560" s="314"/>
      <c r="P560" s="314"/>
      <c r="Q560" s="314"/>
      <c r="R560" s="314"/>
      <c r="S560" s="314"/>
      <c r="T560" s="314"/>
    </row>
    <row r="561" spans="1:20" ht="13.5" customHeight="1">
      <c r="A561" s="314"/>
      <c r="B561" s="314"/>
      <c r="C561" s="314"/>
      <c r="D561" s="314"/>
      <c r="E561" s="314"/>
      <c r="F561" s="314"/>
      <c r="G561" s="314"/>
      <c r="H561" s="314"/>
      <c r="I561" s="314"/>
      <c r="J561" s="314"/>
      <c r="K561" s="314"/>
      <c r="L561" s="314"/>
      <c r="M561" s="314"/>
      <c r="N561" s="314"/>
      <c r="O561" s="314"/>
      <c r="P561" s="314"/>
      <c r="Q561" s="314"/>
      <c r="R561" s="314"/>
      <c r="S561" s="314"/>
      <c r="T561" s="314"/>
    </row>
    <row r="562" spans="1:20" ht="13.5" customHeight="1">
      <c r="A562" s="314"/>
      <c r="B562" s="314"/>
      <c r="C562" s="314"/>
      <c r="D562" s="314"/>
      <c r="E562" s="314"/>
      <c r="F562" s="314"/>
      <c r="G562" s="314"/>
      <c r="H562" s="314"/>
      <c r="I562" s="314"/>
      <c r="J562" s="314"/>
      <c r="K562" s="314"/>
      <c r="L562" s="314"/>
      <c r="M562" s="314"/>
      <c r="N562" s="314"/>
      <c r="O562" s="314"/>
      <c r="P562" s="314"/>
      <c r="Q562" s="314"/>
      <c r="R562" s="314"/>
      <c r="S562" s="314"/>
      <c r="T562" s="314"/>
    </row>
    <row r="563" spans="1:20" ht="13.5" customHeight="1">
      <c r="A563" s="314"/>
      <c r="B563" s="314"/>
      <c r="C563" s="314"/>
      <c r="D563" s="314"/>
      <c r="E563" s="314"/>
      <c r="F563" s="314"/>
      <c r="G563" s="314"/>
      <c r="H563" s="314"/>
      <c r="I563" s="314"/>
      <c r="J563" s="314"/>
      <c r="K563" s="314"/>
      <c r="L563" s="314"/>
      <c r="M563" s="314"/>
      <c r="N563" s="314"/>
      <c r="O563" s="314"/>
      <c r="P563" s="314"/>
      <c r="Q563" s="314"/>
      <c r="R563" s="314"/>
      <c r="S563" s="314"/>
      <c r="T563" s="314"/>
    </row>
    <row r="564" spans="1:20" ht="13.5" customHeight="1">
      <c r="A564" s="314"/>
      <c r="B564" s="314"/>
      <c r="C564" s="314"/>
      <c r="D564" s="314"/>
      <c r="E564" s="314"/>
      <c r="F564" s="314"/>
      <c r="G564" s="314"/>
      <c r="H564" s="314"/>
      <c r="I564" s="314"/>
      <c r="J564" s="314"/>
      <c r="K564" s="314"/>
      <c r="L564" s="314"/>
      <c r="M564" s="314"/>
      <c r="N564" s="314"/>
      <c r="O564" s="314"/>
      <c r="P564" s="314"/>
      <c r="Q564" s="314"/>
      <c r="R564" s="314"/>
      <c r="S564" s="314"/>
      <c r="T564" s="314"/>
    </row>
    <row r="565" spans="1:20" ht="13.5" customHeight="1">
      <c r="A565" s="314"/>
      <c r="B565" s="314"/>
      <c r="C565" s="314"/>
      <c r="D565" s="314"/>
      <c r="E565" s="314"/>
      <c r="F565" s="314"/>
      <c r="G565" s="314"/>
      <c r="H565" s="314"/>
      <c r="I565" s="314"/>
      <c r="J565" s="314"/>
      <c r="K565" s="314"/>
      <c r="L565" s="314"/>
      <c r="M565" s="314"/>
      <c r="N565" s="314"/>
      <c r="O565" s="314"/>
      <c r="P565" s="314"/>
      <c r="Q565" s="314"/>
      <c r="R565" s="314"/>
      <c r="S565" s="314"/>
      <c r="T565" s="314"/>
    </row>
    <row r="566" spans="1:20" ht="13.5" customHeight="1">
      <c r="A566" s="314"/>
      <c r="B566" s="314"/>
      <c r="C566" s="314"/>
      <c r="D566" s="314"/>
      <c r="E566" s="314"/>
      <c r="F566" s="314"/>
      <c r="G566" s="314"/>
      <c r="H566" s="314"/>
      <c r="I566" s="314"/>
      <c r="J566" s="314"/>
      <c r="K566" s="314"/>
      <c r="L566" s="314"/>
      <c r="M566" s="314"/>
      <c r="N566" s="314"/>
      <c r="O566" s="314"/>
      <c r="P566" s="314"/>
      <c r="Q566" s="314"/>
      <c r="R566" s="314"/>
      <c r="S566" s="314"/>
      <c r="T566" s="314"/>
    </row>
    <row r="567" spans="1:20" ht="13.5" customHeight="1">
      <c r="A567" s="314"/>
      <c r="B567" s="314"/>
      <c r="C567" s="314"/>
      <c r="D567" s="314"/>
      <c r="E567" s="314"/>
      <c r="F567" s="314"/>
      <c r="G567" s="314"/>
      <c r="H567" s="314"/>
      <c r="I567" s="314"/>
      <c r="J567" s="314"/>
      <c r="K567" s="314"/>
      <c r="L567" s="314"/>
      <c r="M567" s="314"/>
      <c r="N567" s="314"/>
      <c r="O567" s="314"/>
      <c r="P567" s="314"/>
      <c r="Q567" s="314"/>
      <c r="R567" s="314"/>
      <c r="S567" s="314"/>
      <c r="T567" s="314"/>
    </row>
    <row r="568" spans="1:20" ht="13.5" customHeight="1">
      <c r="A568" s="314"/>
      <c r="B568" s="314"/>
      <c r="C568" s="314"/>
      <c r="D568" s="314"/>
      <c r="E568" s="314"/>
      <c r="F568" s="314"/>
      <c r="G568" s="314"/>
      <c r="H568" s="314"/>
      <c r="I568" s="314"/>
      <c r="J568" s="314"/>
      <c r="K568" s="314"/>
      <c r="L568" s="314"/>
      <c r="M568" s="314"/>
      <c r="N568" s="314"/>
      <c r="O568" s="314"/>
      <c r="P568" s="314"/>
      <c r="Q568" s="314"/>
      <c r="R568" s="314"/>
      <c r="S568" s="314"/>
      <c r="T568" s="314"/>
    </row>
    <row r="569" spans="1:20" ht="13.5" customHeight="1">
      <c r="A569" s="314"/>
      <c r="B569" s="314"/>
      <c r="C569" s="314"/>
      <c r="D569" s="314"/>
      <c r="E569" s="314"/>
      <c r="F569" s="314"/>
      <c r="G569" s="314"/>
      <c r="H569" s="314"/>
      <c r="I569" s="314"/>
      <c r="J569" s="314"/>
      <c r="K569" s="314"/>
      <c r="L569" s="314"/>
      <c r="M569" s="314"/>
      <c r="N569" s="314"/>
      <c r="O569" s="314"/>
      <c r="P569" s="314"/>
      <c r="Q569" s="314"/>
      <c r="R569" s="314"/>
      <c r="S569" s="314"/>
      <c r="T569" s="314"/>
    </row>
    <row r="570" spans="1:20" ht="13.5" customHeight="1">
      <c r="A570" s="314"/>
      <c r="B570" s="314"/>
      <c r="C570" s="314"/>
      <c r="D570" s="314"/>
      <c r="E570" s="314"/>
      <c r="F570" s="314"/>
      <c r="G570" s="314"/>
      <c r="H570" s="314"/>
      <c r="I570" s="314"/>
      <c r="J570" s="314"/>
      <c r="K570" s="314"/>
      <c r="L570" s="314"/>
      <c r="M570" s="314"/>
      <c r="N570" s="314"/>
      <c r="O570" s="314"/>
      <c r="P570" s="314"/>
      <c r="Q570" s="314"/>
      <c r="R570" s="314"/>
      <c r="S570" s="314"/>
      <c r="T570" s="314"/>
    </row>
    <row r="571" spans="1:20" ht="13.5" customHeight="1">
      <c r="A571" s="314"/>
      <c r="B571" s="314"/>
      <c r="C571" s="314"/>
      <c r="D571" s="314"/>
      <c r="E571" s="314"/>
      <c r="F571" s="314"/>
      <c r="G571" s="314"/>
      <c r="H571" s="314"/>
      <c r="I571" s="314"/>
      <c r="J571" s="314"/>
      <c r="K571" s="314"/>
      <c r="L571" s="314"/>
      <c r="M571" s="314"/>
      <c r="N571" s="314"/>
      <c r="O571" s="314"/>
      <c r="P571" s="314"/>
      <c r="Q571" s="314"/>
      <c r="R571" s="314"/>
      <c r="S571" s="314"/>
      <c r="T571" s="314"/>
    </row>
    <row r="572" spans="1:20" ht="13.5" customHeight="1">
      <c r="A572" s="314"/>
      <c r="B572" s="314"/>
      <c r="C572" s="314"/>
      <c r="D572" s="314"/>
      <c r="E572" s="314"/>
      <c r="F572" s="314"/>
      <c r="G572" s="314"/>
      <c r="H572" s="314"/>
      <c r="I572" s="314"/>
      <c r="J572" s="314"/>
      <c r="K572" s="314"/>
      <c r="L572" s="314"/>
      <c r="M572" s="314"/>
      <c r="N572" s="314"/>
      <c r="O572" s="314"/>
      <c r="P572" s="314"/>
      <c r="Q572" s="314"/>
      <c r="R572" s="314"/>
      <c r="S572" s="314"/>
      <c r="T572" s="314"/>
    </row>
    <row r="573" spans="1:20" ht="13.5" customHeight="1">
      <c r="A573" s="314"/>
      <c r="B573" s="314"/>
      <c r="C573" s="314"/>
      <c r="D573" s="314"/>
      <c r="E573" s="314"/>
      <c r="F573" s="314"/>
      <c r="G573" s="314"/>
      <c r="H573" s="314"/>
      <c r="I573" s="314"/>
      <c r="J573" s="314"/>
      <c r="K573" s="314"/>
      <c r="L573" s="314"/>
      <c r="M573" s="314"/>
      <c r="N573" s="314"/>
      <c r="O573" s="314"/>
      <c r="P573" s="314"/>
      <c r="Q573" s="314"/>
      <c r="R573" s="314"/>
      <c r="S573" s="314"/>
      <c r="T573" s="314"/>
    </row>
    <row r="574" spans="1:20" ht="13.5" customHeight="1">
      <c r="A574" s="314"/>
      <c r="B574" s="314"/>
      <c r="C574" s="314"/>
      <c r="D574" s="314"/>
      <c r="E574" s="314"/>
      <c r="F574" s="314"/>
      <c r="G574" s="314"/>
      <c r="H574" s="314"/>
      <c r="I574" s="314"/>
      <c r="J574" s="314"/>
      <c r="K574" s="314"/>
      <c r="L574" s="314"/>
      <c r="M574" s="314"/>
      <c r="N574" s="314"/>
      <c r="O574" s="314"/>
      <c r="P574" s="314"/>
      <c r="Q574" s="314"/>
      <c r="R574" s="314"/>
      <c r="S574" s="314"/>
      <c r="T574" s="314"/>
    </row>
    <row r="575" spans="1:20" ht="13.5" customHeight="1">
      <c r="A575" s="314"/>
      <c r="B575" s="314"/>
      <c r="C575" s="314"/>
      <c r="D575" s="314"/>
      <c r="E575" s="314"/>
      <c r="F575" s="314"/>
      <c r="G575" s="314"/>
      <c r="H575" s="314"/>
      <c r="I575" s="314"/>
      <c r="J575" s="314"/>
      <c r="K575" s="314"/>
      <c r="L575" s="314"/>
      <c r="M575" s="314"/>
      <c r="N575" s="314"/>
      <c r="O575" s="314"/>
      <c r="P575" s="314"/>
      <c r="Q575" s="314"/>
      <c r="R575" s="314"/>
      <c r="S575" s="314"/>
      <c r="T575" s="314"/>
    </row>
    <row r="576" spans="1:20" ht="13.5" customHeight="1">
      <c r="A576" s="314"/>
      <c r="B576" s="314"/>
      <c r="C576" s="314"/>
      <c r="D576" s="314"/>
      <c r="E576" s="314"/>
      <c r="F576" s="314"/>
      <c r="G576" s="314"/>
      <c r="H576" s="314"/>
      <c r="I576" s="314"/>
      <c r="J576" s="314"/>
      <c r="K576" s="314"/>
      <c r="L576" s="314"/>
      <c r="M576" s="314"/>
      <c r="N576" s="314"/>
      <c r="O576" s="314"/>
      <c r="P576" s="314"/>
      <c r="Q576" s="314"/>
      <c r="R576" s="314"/>
      <c r="S576" s="314"/>
      <c r="T576" s="314"/>
    </row>
    <row r="577" spans="1:20" ht="13.5" customHeight="1">
      <c r="A577" s="314"/>
      <c r="B577" s="314"/>
      <c r="C577" s="314"/>
      <c r="D577" s="314"/>
      <c r="E577" s="314"/>
      <c r="F577" s="314"/>
      <c r="G577" s="314"/>
      <c r="H577" s="314"/>
      <c r="I577" s="314"/>
      <c r="J577" s="314"/>
      <c r="K577" s="314"/>
      <c r="L577" s="314"/>
      <c r="M577" s="314"/>
      <c r="N577" s="314"/>
      <c r="O577" s="314"/>
      <c r="P577" s="314"/>
      <c r="Q577" s="314"/>
      <c r="R577" s="314"/>
      <c r="S577" s="314"/>
      <c r="T577" s="314"/>
    </row>
    <row r="578" spans="1:20" ht="13.5" customHeight="1">
      <c r="A578" s="314"/>
      <c r="B578" s="314"/>
      <c r="C578" s="314"/>
      <c r="D578" s="314"/>
      <c r="E578" s="314"/>
      <c r="F578" s="314"/>
      <c r="G578" s="314"/>
      <c r="H578" s="314"/>
      <c r="I578" s="314"/>
      <c r="J578" s="314"/>
      <c r="K578" s="314"/>
      <c r="L578" s="314"/>
      <c r="M578" s="314"/>
      <c r="N578" s="314"/>
      <c r="O578" s="314"/>
      <c r="P578" s="314"/>
      <c r="Q578" s="314"/>
      <c r="R578" s="314"/>
      <c r="S578" s="314"/>
      <c r="T578" s="314"/>
    </row>
    <row r="579" spans="1:20" ht="13.5" customHeight="1">
      <c r="A579" s="314"/>
      <c r="B579" s="314"/>
      <c r="C579" s="314"/>
      <c r="D579" s="314"/>
      <c r="E579" s="314"/>
      <c r="F579" s="314"/>
      <c r="G579" s="314"/>
      <c r="H579" s="314"/>
      <c r="I579" s="314"/>
      <c r="J579" s="314"/>
      <c r="K579" s="314"/>
      <c r="L579" s="314"/>
      <c r="M579" s="314"/>
      <c r="N579" s="314"/>
      <c r="O579" s="314"/>
      <c r="P579" s="314"/>
      <c r="Q579" s="314"/>
      <c r="R579" s="314"/>
      <c r="S579" s="314"/>
      <c r="T579" s="314"/>
    </row>
    <row r="580" spans="1:20" ht="13.5" customHeight="1">
      <c r="A580" s="314"/>
      <c r="B580" s="314"/>
      <c r="C580" s="314"/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</row>
    <row r="581" spans="1:20" ht="13.5" customHeight="1">
      <c r="A581" s="314"/>
      <c r="B581" s="314"/>
      <c r="C581" s="314"/>
      <c r="D581" s="314"/>
      <c r="E581" s="314"/>
      <c r="F581" s="314"/>
      <c r="G581" s="314"/>
      <c r="H581" s="314"/>
      <c r="I581" s="314"/>
      <c r="J581" s="314"/>
      <c r="K581" s="314"/>
      <c r="L581" s="314"/>
      <c r="M581" s="314"/>
      <c r="N581" s="314"/>
      <c r="O581" s="314"/>
      <c r="P581" s="314"/>
      <c r="Q581" s="314"/>
      <c r="R581" s="314"/>
      <c r="S581" s="314"/>
      <c r="T581" s="314"/>
    </row>
    <row r="582" spans="1:20" ht="13.5" customHeight="1">
      <c r="A582" s="314"/>
      <c r="B582" s="314"/>
      <c r="C582" s="314"/>
      <c r="D582" s="314"/>
      <c r="E582" s="314"/>
      <c r="F582" s="314"/>
      <c r="G582" s="314"/>
      <c r="H582" s="314"/>
      <c r="I582" s="314"/>
      <c r="J582" s="314"/>
      <c r="K582" s="314"/>
      <c r="L582" s="314"/>
      <c r="M582" s="314"/>
      <c r="N582" s="314"/>
      <c r="O582" s="314"/>
      <c r="P582" s="314"/>
      <c r="Q582" s="314"/>
      <c r="R582" s="314"/>
      <c r="S582" s="314"/>
      <c r="T582" s="314"/>
    </row>
    <row r="583" spans="1:20" ht="13.5" customHeight="1">
      <c r="A583" s="314"/>
      <c r="B583" s="314"/>
      <c r="C583" s="314"/>
      <c r="D583" s="314"/>
      <c r="E583" s="314"/>
      <c r="F583" s="314"/>
      <c r="G583" s="314"/>
      <c r="H583" s="314"/>
      <c r="I583" s="314"/>
      <c r="J583" s="314"/>
      <c r="K583" s="314"/>
      <c r="L583" s="314"/>
      <c r="M583" s="314"/>
      <c r="N583" s="314"/>
      <c r="O583" s="314"/>
      <c r="P583" s="314"/>
      <c r="Q583" s="314"/>
      <c r="R583" s="314"/>
      <c r="S583" s="314"/>
      <c r="T583" s="314"/>
    </row>
    <row r="584" spans="1:20" ht="13.5" customHeight="1">
      <c r="A584" s="314"/>
      <c r="B584" s="314"/>
      <c r="C584" s="314"/>
      <c r="D584" s="314"/>
      <c r="E584" s="314"/>
      <c r="F584" s="314"/>
      <c r="G584" s="314"/>
      <c r="H584" s="314"/>
      <c r="I584" s="314"/>
      <c r="J584" s="314"/>
      <c r="K584" s="314"/>
      <c r="L584" s="314"/>
      <c r="M584" s="314"/>
      <c r="N584" s="314"/>
      <c r="O584" s="314"/>
      <c r="P584" s="314"/>
      <c r="Q584" s="314"/>
      <c r="R584" s="314"/>
      <c r="S584" s="314"/>
      <c r="T584" s="314"/>
    </row>
    <row r="585" spans="1:20" ht="13.5" customHeight="1">
      <c r="A585" s="314"/>
      <c r="B585" s="314"/>
      <c r="C585" s="314"/>
      <c r="D585" s="314"/>
      <c r="E585" s="314"/>
      <c r="F585" s="314"/>
      <c r="G585" s="314"/>
      <c r="H585" s="314"/>
      <c r="I585" s="314"/>
      <c r="J585" s="314"/>
      <c r="K585" s="314"/>
      <c r="L585" s="314"/>
      <c r="M585" s="314"/>
      <c r="N585" s="314"/>
      <c r="O585" s="314"/>
      <c r="P585" s="314"/>
      <c r="Q585" s="314"/>
      <c r="R585" s="314"/>
      <c r="S585" s="314"/>
      <c r="T585" s="314"/>
    </row>
    <row r="586" spans="1:20" ht="13.5" customHeight="1">
      <c r="A586" s="314"/>
      <c r="B586" s="314"/>
      <c r="C586" s="314"/>
      <c r="D586" s="314"/>
      <c r="E586" s="314"/>
      <c r="F586" s="314"/>
      <c r="G586" s="314"/>
      <c r="H586" s="314"/>
      <c r="I586" s="314"/>
      <c r="J586" s="314"/>
      <c r="K586" s="314"/>
      <c r="L586" s="314"/>
      <c r="M586" s="314"/>
      <c r="N586" s="314"/>
      <c r="O586" s="314"/>
      <c r="P586" s="314"/>
      <c r="Q586" s="314"/>
      <c r="R586" s="314"/>
      <c r="S586" s="314"/>
      <c r="T586" s="314"/>
    </row>
    <row r="587" spans="1:20" ht="13.5" customHeight="1">
      <c r="A587" s="314"/>
      <c r="B587" s="314"/>
      <c r="C587" s="314"/>
      <c r="D587" s="314"/>
      <c r="E587" s="314"/>
      <c r="F587" s="314"/>
      <c r="G587" s="314"/>
      <c r="H587" s="314"/>
      <c r="I587" s="314"/>
      <c r="J587" s="314"/>
      <c r="K587" s="314"/>
      <c r="L587" s="314"/>
      <c r="M587" s="314"/>
      <c r="N587" s="314"/>
      <c r="O587" s="314"/>
      <c r="P587" s="314"/>
      <c r="Q587" s="314"/>
      <c r="R587" s="314"/>
      <c r="S587" s="314"/>
      <c r="T587" s="314"/>
    </row>
    <row r="588" spans="1:20" ht="13.5" customHeight="1">
      <c r="A588" s="314"/>
      <c r="B588" s="314"/>
      <c r="C588" s="314"/>
      <c r="D588" s="314"/>
      <c r="E588" s="314"/>
      <c r="F588" s="314"/>
      <c r="G588" s="314"/>
      <c r="H588" s="314"/>
      <c r="I588" s="314"/>
      <c r="J588" s="314"/>
      <c r="K588" s="314"/>
      <c r="L588" s="314"/>
      <c r="M588" s="314"/>
      <c r="N588" s="314"/>
      <c r="O588" s="314"/>
      <c r="P588" s="314"/>
      <c r="Q588" s="314"/>
      <c r="R588" s="314"/>
      <c r="S588" s="314"/>
      <c r="T588" s="314"/>
    </row>
    <row r="589" spans="1:20" ht="13.5" customHeight="1">
      <c r="A589" s="314"/>
      <c r="B589" s="314"/>
      <c r="C589" s="314"/>
      <c r="D589" s="314"/>
      <c r="E589" s="314"/>
      <c r="F589" s="314"/>
      <c r="G589" s="314"/>
      <c r="H589" s="314"/>
      <c r="I589" s="314"/>
      <c r="J589" s="314"/>
      <c r="K589" s="314"/>
      <c r="L589" s="314"/>
      <c r="M589" s="314"/>
      <c r="N589" s="314"/>
      <c r="O589" s="314"/>
      <c r="P589" s="314"/>
      <c r="Q589" s="314"/>
      <c r="R589" s="314"/>
      <c r="S589" s="314"/>
      <c r="T589" s="314"/>
    </row>
    <row r="590" spans="1:20" ht="13.5" customHeight="1">
      <c r="A590" s="314"/>
      <c r="B590" s="314"/>
      <c r="C590" s="314"/>
      <c r="D590" s="314"/>
      <c r="E590" s="314"/>
      <c r="F590" s="314"/>
      <c r="G590" s="314"/>
      <c r="H590" s="314"/>
      <c r="I590" s="314"/>
      <c r="J590" s="314"/>
      <c r="K590" s="314"/>
      <c r="L590" s="314"/>
      <c r="M590" s="314"/>
      <c r="N590" s="314"/>
      <c r="O590" s="314"/>
      <c r="P590" s="314"/>
      <c r="Q590" s="314"/>
      <c r="R590" s="314"/>
      <c r="S590" s="314"/>
      <c r="T590" s="314"/>
    </row>
    <row r="591" spans="1:20" ht="13.5" customHeight="1">
      <c r="A591" s="314"/>
      <c r="B591" s="314"/>
      <c r="C591" s="314"/>
      <c r="D591" s="314"/>
      <c r="E591" s="314"/>
      <c r="F591" s="314"/>
      <c r="G591" s="314"/>
      <c r="H591" s="314"/>
      <c r="I591" s="314"/>
      <c r="J591" s="314"/>
      <c r="K591" s="314"/>
      <c r="L591" s="314"/>
      <c r="M591" s="314"/>
      <c r="N591" s="314"/>
      <c r="O591" s="314"/>
      <c r="P591" s="314"/>
      <c r="Q591" s="314"/>
      <c r="R591" s="314"/>
      <c r="S591" s="314"/>
      <c r="T591" s="314"/>
    </row>
    <row r="592" spans="1:20" ht="13.5" customHeight="1">
      <c r="A592" s="314"/>
      <c r="B592" s="314"/>
      <c r="C592" s="314"/>
      <c r="D592" s="314"/>
      <c r="E592" s="314"/>
      <c r="F592" s="314"/>
      <c r="G592" s="314"/>
      <c r="H592" s="314"/>
      <c r="I592" s="314"/>
      <c r="J592" s="314"/>
      <c r="K592" s="314"/>
      <c r="L592" s="314"/>
      <c r="M592" s="314"/>
      <c r="N592" s="314"/>
      <c r="O592" s="314"/>
      <c r="P592" s="314"/>
      <c r="Q592" s="314"/>
      <c r="R592" s="314"/>
      <c r="S592" s="314"/>
      <c r="T592" s="314"/>
    </row>
    <row r="593" spans="1:20" ht="13.5" customHeight="1">
      <c r="A593" s="314"/>
      <c r="B593" s="314"/>
      <c r="C593" s="314"/>
      <c r="D593" s="314"/>
      <c r="E593" s="314"/>
      <c r="F593" s="314"/>
      <c r="G593" s="314"/>
      <c r="H593" s="314"/>
      <c r="I593" s="314"/>
      <c r="J593" s="314"/>
      <c r="K593" s="314"/>
      <c r="L593" s="314"/>
      <c r="M593" s="314"/>
      <c r="N593" s="314"/>
      <c r="O593" s="314"/>
      <c r="P593" s="314"/>
      <c r="Q593" s="314"/>
      <c r="R593" s="314"/>
      <c r="S593" s="314"/>
      <c r="T593" s="314"/>
    </row>
    <row r="594" spans="1:20" ht="13.5" customHeight="1">
      <c r="A594" s="314"/>
      <c r="B594" s="314"/>
      <c r="C594" s="314"/>
      <c r="D594" s="314"/>
      <c r="E594" s="314"/>
      <c r="F594" s="314"/>
      <c r="G594" s="314"/>
      <c r="H594" s="314"/>
      <c r="I594" s="314"/>
      <c r="J594" s="314"/>
      <c r="K594" s="314"/>
      <c r="L594" s="314"/>
      <c r="M594" s="314"/>
      <c r="N594" s="314"/>
      <c r="O594" s="314"/>
      <c r="P594" s="314"/>
      <c r="Q594" s="314"/>
      <c r="R594" s="314"/>
      <c r="S594" s="314"/>
      <c r="T594" s="314"/>
    </row>
    <row r="595" spans="1:20" ht="13.5" customHeight="1">
      <c r="A595" s="314"/>
      <c r="B595" s="314"/>
      <c r="C595" s="314"/>
      <c r="D595" s="314"/>
      <c r="E595" s="314"/>
      <c r="F595" s="314"/>
      <c r="G595" s="314"/>
      <c r="H595" s="314"/>
      <c r="I595" s="314"/>
      <c r="J595" s="314"/>
      <c r="K595" s="314"/>
      <c r="L595" s="314"/>
      <c r="M595" s="314"/>
      <c r="N595" s="314"/>
      <c r="O595" s="314"/>
      <c r="P595" s="314"/>
      <c r="Q595" s="314"/>
      <c r="R595" s="314"/>
      <c r="S595" s="314"/>
      <c r="T595" s="314"/>
    </row>
    <row r="596" spans="1:20" ht="13.5" customHeight="1">
      <c r="A596" s="314"/>
      <c r="B596" s="314"/>
      <c r="C596" s="314"/>
      <c r="D596" s="314"/>
      <c r="E596" s="314"/>
      <c r="F596" s="314"/>
      <c r="G596" s="314"/>
      <c r="H596" s="314"/>
      <c r="I596" s="314"/>
      <c r="J596" s="314"/>
      <c r="K596" s="314"/>
      <c r="L596" s="314"/>
      <c r="M596" s="314"/>
      <c r="N596" s="314"/>
      <c r="O596" s="314"/>
      <c r="P596" s="314"/>
      <c r="Q596" s="314"/>
      <c r="R596" s="314"/>
      <c r="S596" s="314"/>
      <c r="T596" s="314"/>
    </row>
    <row r="597" spans="1:20" ht="13.5" customHeight="1">
      <c r="A597" s="314"/>
      <c r="B597" s="314"/>
      <c r="C597" s="314"/>
      <c r="D597" s="314"/>
      <c r="E597" s="314"/>
      <c r="F597" s="314"/>
      <c r="G597" s="314"/>
      <c r="H597" s="314"/>
      <c r="I597" s="314"/>
      <c r="J597" s="314"/>
      <c r="K597" s="314"/>
      <c r="L597" s="314"/>
      <c r="M597" s="314"/>
      <c r="N597" s="314"/>
      <c r="O597" s="314"/>
      <c r="P597" s="314"/>
      <c r="Q597" s="314"/>
      <c r="R597" s="314"/>
      <c r="S597" s="314"/>
      <c r="T597" s="314"/>
    </row>
    <row r="598" spans="1:20" ht="13.5" customHeight="1">
      <c r="A598" s="314"/>
      <c r="B598" s="314"/>
      <c r="C598" s="314"/>
      <c r="D598" s="314"/>
      <c r="E598" s="314"/>
      <c r="F598" s="314"/>
      <c r="G598" s="314"/>
      <c r="H598" s="314"/>
      <c r="I598" s="314"/>
      <c r="J598" s="314"/>
      <c r="K598" s="314"/>
      <c r="L598" s="314"/>
      <c r="M598" s="314"/>
      <c r="N598" s="314"/>
      <c r="O598" s="314"/>
      <c r="P598" s="314"/>
      <c r="Q598" s="314"/>
      <c r="R598" s="314"/>
      <c r="S598" s="314"/>
      <c r="T598" s="314"/>
    </row>
    <row r="599" spans="1:20" ht="13.5" customHeight="1">
      <c r="A599" s="314"/>
      <c r="B599" s="314"/>
      <c r="C599" s="314"/>
      <c r="D599" s="314"/>
      <c r="E599" s="314"/>
      <c r="F599" s="314"/>
      <c r="G599" s="314"/>
      <c r="H599" s="314"/>
      <c r="I599" s="314"/>
      <c r="J599" s="314"/>
      <c r="K599" s="314"/>
      <c r="L599" s="314"/>
      <c r="M599" s="314"/>
      <c r="N599" s="314"/>
      <c r="O599" s="314"/>
      <c r="P599" s="314"/>
      <c r="Q599" s="314"/>
      <c r="R599" s="314"/>
      <c r="S599" s="314"/>
      <c r="T599" s="314"/>
    </row>
    <row r="600" spans="1:20" ht="13.5" customHeight="1">
      <c r="A600" s="314"/>
      <c r="B600" s="314"/>
      <c r="C600" s="314"/>
      <c r="D600" s="314"/>
      <c r="E600" s="314"/>
      <c r="F600" s="314"/>
      <c r="G600" s="314"/>
      <c r="H600" s="314"/>
      <c r="I600" s="314"/>
      <c r="J600" s="314"/>
      <c r="K600" s="314"/>
      <c r="L600" s="314"/>
      <c r="M600" s="314"/>
      <c r="N600" s="314"/>
      <c r="O600" s="314"/>
      <c r="P600" s="314"/>
      <c r="Q600" s="314"/>
      <c r="R600" s="314"/>
      <c r="S600" s="314"/>
      <c r="T600" s="314"/>
    </row>
    <row r="601" spans="1:20" ht="13.5" customHeight="1">
      <c r="A601" s="314"/>
      <c r="B601" s="314"/>
      <c r="C601" s="314"/>
      <c r="D601" s="314"/>
      <c r="E601" s="314"/>
      <c r="F601" s="314"/>
      <c r="G601" s="314"/>
      <c r="H601" s="314"/>
      <c r="I601" s="314"/>
      <c r="J601" s="314"/>
      <c r="K601" s="314"/>
      <c r="L601" s="314"/>
      <c r="M601" s="314"/>
      <c r="N601" s="314"/>
      <c r="O601" s="314"/>
      <c r="P601" s="314"/>
      <c r="Q601" s="314"/>
      <c r="R601" s="314"/>
      <c r="S601" s="314"/>
      <c r="T601" s="314"/>
    </row>
    <row r="602" spans="1:20" ht="13.5" customHeight="1">
      <c r="A602" s="314"/>
      <c r="B602" s="314"/>
      <c r="C602" s="314"/>
      <c r="D602" s="314"/>
      <c r="E602" s="314"/>
      <c r="F602" s="314"/>
      <c r="G602" s="314"/>
      <c r="H602" s="314"/>
      <c r="I602" s="314"/>
      <c r="J602" s="314"/>
      <c r="K602" s="314"/>
      <c r="L602" s="314"/>
      <c r="M602" s="314"/>
      <c r="N602" s="314"/>
      <c r="O602" s="314"/>
      <c r="P602" s="314"/>
      <c r="Q602" s="314"/>
      <c r="R602" s="314"/>
      <c r="S602" s="314"/>
      <c r="T602" s="314"/>
    </row>
    <row r="603" spans="1:20" ht="13.5" customHeight="1">
      <c r="A603" s="314"/>
      <c r="B603" s="314"/>
      <c r="C603" s="314"/>
      <c r="D603" s="314"/>
      <c r="E603" s="314"/>
      <c r="F603" s="314"/>
      <c r="G603" s="314"/>
      <c r="H603" s="314"/>
      <c r="I603" s="314"/>
      <c r="J603" s="314"/>
      <c r="K603" s="314"/>
      <c r="L603" s="314"/>
      <c r="M603" s="314"/>
      <c r="N603" s="314"/>
      <c r="O603" s="314"/>
      <c r="P603" s="314"/>
      <c r="Q603" s="314"/>
      <c r="R603" s="314"/>
      <c r="S603" s="314"/>
      <c r="T603" s="314"/>
    </row>
    <row r="604" spans="1:20" ht="13.5" customHeight="1">
      <c r="A604" s="314"/>
      <c r="B604" s="314"/>
      <c r="C604" s="314"/>
      <c r="D604" s="314"/>
      <c r="E604" s="314"/>
      <c r="F604" s="314"/>
      <c r="G604" s="314"/>
      <c r="H604" s="314"/>
      <c r="I604" s="314"/>
      <c r="J604" s="314"/>
      <c r="K604" s="314"/>
      <c r="L604" s="314"/>
      <c r="M604" s="314"/>
      <c r="N604" s="314"/>
      <c r="O604" s="314"/>
      <c r="P604" s="314"/>
      <c r="Q604" s="314"/>
      <c r="R604" s="314"/>
      <c r="S604" s="314"/>
      <c r="T604" s="314"/>
    </row>
    <row r="605" spans="1:20" ht="13.5" customHeight="1">
      <c r="A605" s="314"/>
      <c r="B605" s="314"/>
      <c r="C605" s="314"/>
      <c r="D605" s="314"/>
      <c r="E605" s="314"/>
      <c r="F605" s="314"/>
      <c r="G605" s="314"/>
      <c r="H605" s="314"/>
      <c r="I605" s="314"/>
      <c r="J605" s="314"/>
      <c r="K605" s="314"/>
      <c r="L605" s="314"/>
      <c r="M605" s="314"/>
      <c r="N605" s="314"/>
      <c r="O605" s="314"/>
      <c r="P605" s="314"/>
      <c r="Q605" s="314"/>
      <c r="R605" s="314"/>
      <c r="S605" s="314"/>
      <c r="T605" s="314"/>
    </row>
    <row r="606" spans="1:20" ht="13.5" customHeight="1">
      <c r="A606" s="314"/>
      <c r="B606" s="314"/>
      <c r="C606" s="314"/>
      <c r="D606" s="314"/>
      <c r="E606" s="314"/>
      <c r="F606" s="314"/>
      <c r="G606" s="314"/>
      <c r="H606" s="314"/>
      <c r="I606" s="314"/>
      <c r="J606" s="314"/>
      <c r="K606" s="314"/>
      <c r="L606" s="314"/>
      <c r="M606" s="314"/>
      <c r="N606" s="314"/>
      <c r="O606" s="314"/>
      <c r="P606" s="314"/>
      <c r="Q606" s="314"/>
      <c r="R606" s="314"/>
      <c r="S606" s="314"/>
      <c r="T606" s="314"/>
    </row>
    <row r="607" spans="1:20" ht="13.5" customHeight="1">
      <c r="A607" s="314"/>
      <c r="B607" s="314"/>
      <c r="C607" s="314"/>
      <c r="D607" s="314"/>
      <c r="E607" s="314"/>
      <c r="F607" s="314"/>
      <c r="G607" s="314"/>
      <c r="H607" s="314"/>
      <c r="I607" s="314"/>
      <c r="J607" s="314"/>
      <c r="K607" s="314"/>
      <c r="L607" s="314"/>
      <c r="M607" s="314"/>
      <c r="N607" s="314"/>
      <c r="O607" s="314"/>
      <c r="P607" s="314"/>
      <c r="Q607" s="314"/>
      <c r="R607" s="314"/>
      <c r="S607" s="314"/>
      <c r="T607" s="314"/>
    </row>
    <row r="608" spans="1:20" ht="13.5" customHeight="1">
      <c r="A608" s="314"/>
      <c r="B608" s="314"/>
      <c r="C608" s="314"/>
      <c r="D608" s="314"/>
      <c r="E608" s="314"/>
      <c r="F608" s="314"/>
      <c r="G608" s="314"/>
      <c r="H608" s="314"/>
      <c r="I608" s="314"/>
      <c r="J608" s="314"/>
      <c r="K608" s="314"/>
      <c r="L608" s="314"/>
      <c r="M608" s="314"/>
      <c r="N608" s="314"/>
      <c r="O608" s="314"/>
      <c r="P608" s="314"/>
      <c r="Q608" s="314"/>
      <c r="R608" s="314"/>
      <c r="S608" s="314"/>
      <c r="T608" s="314"/>
    </row>
    <row r="609" spans="1:20" ht="13.5" customHeight="1">
      <c r="A609" s="314"/>
      <c r="B609" s="314"/>
      <c r="C609" s="314"/>
      <c r="D609" s="314"/>
      <c r="E609" s="314"/>
      <c r="F609" s="314"/>
      <c r="G609" s="314"/>
      <c r="H609" s="314"/>
      <c r="I609" s="314"/>
      <c r="J609" s="314"/>
      <c r="K609" s="314"/>
      <c r="L609" s="314"/>
      <c r="M609" s="314"/>
      <c r="N609" s="314"/>
      <c r="O609" s="314"/>
      <c r="P609" s="314"/>
      <c r="Q609" s="314"/>
      <c r="R609" s="314"/>
      <c r="S609" s="314"/>
      <c r="T609" s="314"/>
    </row>
    <row r="610" spans="1:20" ht="13.5" customHeight="1">
      <c r="A610" s="314"/>
      <c r="B610" s="314"/>
      <c r="C610" s="314"/>
      <c r="D610" s="314"/>
      <c r="E610" s="314"/>
      <c r="F610" s="314"/>
      <c r="G610" s="314"/>
      <c r="H610" s="314"/>
      <c r="I610" s="314"/>
      <c r="J610" s="314"/>
      <c r="K610" s="314"/>
      <c r="L610" s="314"/>
      <c r="M610" s="314"/>
      <c r="N610" s="314"/>
      <c r="O610" s="314"/>
      <c r="P610" s="314"/>
      <c r="Q610" s="314"/>
      <c r="R610" s="314"/>
      <c r="S610" s="314"/>
      <c r="T610" s="314"/>
    </row>
    <row r="611" spans="1:20" ht="13.5" customHeight="1">
      <c r="A611" s="314"/>
      <c r="B611" s="314"/>
      <c r="C611" s="314"/>
      <c r="D611" s="314"/>
      <c r="E611" s="314"/>
      <c r="F611" s="314"/>
      <c r="G611" s="314"/>
      <c r="H611" s="314"/>
      <c r="I611" s="314"/>
      <c r="J611" s="314"/>
      <c r="K611" s="314"/>
      <c r="L611" s="314"/>
      <c r="M611" s="314"/>
      <c r="N611" s="314"/>
      <c r="O611" s="314"/>
      <c r="P611" s="314"/>
      <c r="Q611" s="314"/>
      <c r="R611" s="314"/>
      <c r="S611" s="314"/>
      <c r="T611" s="314"/>
    </row>
    <row r="612" spans="1:20" ht="13.5" customHeight="1">
      <c r="A612" s="314"/>
      <c r="B612" s="314"/>
      <c r="C612" s="314"/>
      <c r="D612" s="314"/>
      <c r="E612" s="314"/>
      <c r="F612" s="314"/>
      <c r="G612" s="314"/>
      <c r="H612" s="314"/>
      <c r="I612" s="314"/>
      <c r="J612" s="314"/>
      <c r="K612" s="314"/>
      <c r="L612" s="314"/>
      <c r="M612" s="314"/>
      <c r="N612" s="314"/>
      <c r="O612" s="314"/>
      <c r="P612" s="314"/>
      <c r="Q612" s="314"/>
      <c r="R612" s="314"/>
      <c r="S612" s="314"/>
      <c r="T612" s="314"/>
    </row>
    <row r="613" spans="1:20" ht="13.5" customHeight="1">
      <c r="A613" s="314"/>
      <c r="B613" s="314"/>
      <c r="C613" s="314"/>
      <c r="D613" s="314"/>
      <c r="E613" s="314"/>
      <c r="F613" s="314"/>
      <c r="G613" s="314"/>
      <c r="H613" s="314"/>
      <c r="I613" s="314"/>
      <c r="J613" s="314"/>
      <c r="K613" s="314"/>
      <c r="L613" s="314"/>
      <c r="M613" s="314"/>
      <c r="N613" s="314"/>
      <c r="O613" s="314"/>
      <c r="P613" s="314"/>
      <c r="Q613" s="314"/>
      <c r="R613" s="314"/>
      <c r="S613" s="314"/>
      <c r="T613" s="314"/>
    </row>
    <row r="614" spans="1:20" ht="13.5" customHeight="1">
      <c r="A614" s="314"/>
      <c r="B614" s="314"/>
      <c r="C614" s="314"/>
      <c r="D614" s="314"/>
      <c r="E614" s="314"/>
      <c r="F614" s="314"/>
      <c r="G614" s="314"/>
      <c r="H614" s="314"/>
      <c r="I614" s="314"/>
      <c r="J614" s="314"/>
      <c r="K614" s="314"/>
      <c r="L614" s="314"/>
      <c r="M614" s="314"/>
      <c r="N614" s="314"/>
      <c r="O614" s="314"/>
      <c r="P614" s="314"/>
      <c r="Q614" s="314"/>
      <c r="R614" s="314"/>
      <c r="S614" s="314"/>
      <c r="T614" s="314"/>
    </row>
    <row r="615" spans="1:20" ht="13.5" customHeight="1">
      <c r="A615" s="314"/>
      <c r="B615" s="314"/>
      <c r="C615" s="314"/>
      <c r="D615" s="314"/>
      <c r="E615" s="314"/>
      <c r="F615" s="314"/>
      <c r="G615" s="314"/>
      <c r="H615" s="314"/>
      <c r="I615" s="314"/>
      <c r="J615" s="314"/>
      <c r="K615" s="314"/>
      <c r="L615" s="314"/>
      <c r="M615" s="314"/>
      <c r="N615" s="314"/>
      <c r="O615" s="314"/>
      <c r="P615" s="314"/>
      <c r="Q615" s="314"/>
      <c r="R615" s="314"/>
      <c r="S615" s="314"/>
      <c r="T615" s="314"/>
    </row>
    <row r="616" spans="1:20" ht="13.5" customHeight="1">
      <c r="A616" s="314"/>
      <c r="B616" s="314"/>
      <c r="C616" s="314"/>
      <c r="D616" s="314"/>
      <c r="E616" s="314"/>
      <c r="F616" s="314"/>
      <c r="G616" s="314"/>
      <c r="H616" s="314"/>
      <c r="I616" s="314"/>
      <c r="J616" s="314"/>
      <c r="K616" s="314"/>
      <c r="L616" s="314"/>
      <c r="M616" s="314"/>
      <c r="N616" s="314"/>
      <c r="O616" s="314"/>
      <c r="P616" s="314"/>
      <c r="Q616" s="314"/>
      <c r="R616" s="314"/>
      <c r="S616" s="314"/>
      <c r="T616" s="314"/>
    </row>
    <row r="617" spans="1:20" ht="13.5" customHeight="1">
      <c r="A617" s="314"/>
      <c r="B617" s="314"/>
      <c r="C617" s="314"/>
      <c r="D617" s="314"/>
      <c r="E617" s="314"/>
      <c r="F617" s="314"/>
      <c r="G617" s="314"/>
      <c r="H617" s="314"/>
      <c r="I617" s="314"/>
      <c r="J617" s="314"/>
      <c r="K617" s="314"/>
      <c r="L617" s="314"/>
      <c r="M617" s="314"/>
      <c r="N617" s="314"/>
      <c r="O617" s="314"/>
      <c r="P617" s="314"/>
      <c r="Q617" s="314"/>
      <c r="R617" s="314"/>
      <c r="S617" s="314"/>
      <c r="T617" s="314"/>
    </row>
    <row r="618" spans="1:20" ht="13.5" customHeight="1">
      <c r="A618" s="314"/>
      <c r="B618" s="314"/>
      <c r="C618" s="314"/>
      <c r="D618" s="314"/>
      <c r="E618" s="314"/>
      <c r="F618" s="314"/>
      <c r="G618" s="314"/>
      <c r="H618" s="314"/>
      <c r="I618" s="314"/>
      <c r="J618" s="314"/>
      <c r="K618" s="314"/>
      <c r="L618" s="314"/>
      <c r="M618" s="314"/>
      <c r="N618" s="314"/>
      <c r="O618" s="314"/>
      <c r="P618" s="314"/>
      <c r="Q618" s="314"/>
      <c r="R618" s="314"/>
      <c r="S618" s="314"/>
      <c r="T618" s="314"/>
    </row>
    <row r="619" spans="1:20" ht="13.5" customHeight="1">
      <c r="A619" s="314"/>
      <c r="B619" s="314"/>
      <c r="C619" s="314"/>
      <c r="D619" s="314"/>
      <c r="E619" s="314"/>
      <c r="F619" s="314"/>
      <c r="G619" s="314"/>
      <c r="H619" s="314"/>
      <c r="I619" s="314"/>
      <c r="J619" s="314"/>
      <c r="K619" s="314"/>
      <c r="L619" s="314"/>
      <c r="M619" s="314"/>
      <c r="N619" s="314"/>
      <c r="O619" s="314"/>
      <c r="P619" s="314"/>
      <c r="Q619" s="314"/>
      <c r="R619" s="314"/>
      <c r="S619" s="314"/>
      <c r="T619" s="314"/>
    </row>
    <row r="620" spans="1:20" ht="13.5" customHeight="1">
      <c r="A620" s="314"/>
      <c r="B620" s="314"/>
      <c r="C620" s="314"/>
      <c r="D620" s="314"/>
      <c r="E620" s="314"/>
      <c r="F620" s="314"/>
      <c r="G620" s="314"/>
      <c r="H620" s="314"/>
      <c r="I620" s="314"/>
      <c r="J620" s="314"/>
      <c r="K620" s="314"/>
      <c r="L620" s="314"/>
      <c r="M620" s="314"/>
      <c r="N620" s="314"/>
      <c r="O620" s="314"/>
      <c r="P620" s="314"/>
      <c r="Q620" s="314"/>
      <c r="R620" s="314"/>
      <c r="S620" s="314"/>
      <c r="T620" s="314"/>
    </row>
    <row r="621" spans="1:20" ht="13.5" customHeight="1">
      <c r="A621" s="314"/>
      <c r="B621" s="314"/>
      <c r="C621" s="314"/>
      <c r="D621" s="314"/>
      <c r="E621" s="314"/>
      <c r="F621" s="314"/>
      <c r="G621" s="314"/>
      <c r="H621" s="314"/>
      <c r="I621" s="314"/>
      <c r="J621" s="314"/>
      <c r="K621" s="314"/>
      <c r="L621" s="314"/>
      <c r="M621" s="314"/>
      <c r="N621" s="314"/>
      <c r="O621" s="314"/>
      <c r="P621" s="314"/>
      <c r="Q621" s="314"/>
      <c r="R621" s="314"/>
      <c r="S621" s="314"/>
      <c r="T621" s="314"/>
    </row>
    <row r="622" spans="1:20" ht="13.5" customHeight="1">
      <c r="A622" s="314"/>
      <c r="B622" s="314"/>
      <c r="C622" s="314"/>
      <c r="D622" s="314"/>
      <c r="E622" s="314"/>
      <c r="F622" s="314"/>
      <c r="G622" s="314"/>
      <c r="H622" s="314"/>
      <c r="I622" s="314"/>
      <c r="J622" s="314"/>
      <c r="K622" s="314"/>
      <c r="L622" s="314"/>
      <c r="M622" s="314"/>
      <c r="N622" s="314"/>
      <c r="O622" s="314"/>
      <c r="P622" s="314"/>
      <c r="Q622" s="314"/>
      <c r="R622" s="314"/>
      <c r="S622" s="314"/>
      <c r="T622" s="314"/>
    </row>
    <row r="623" spans="1:20" ht="13.5" customHeight="1">
      <c r="A623" s="314"/>
      <c r="B623" s="314"/>
      <c r="C623" s="314"/>
      <c r="D623" s="314"/>
      <c r="E623" s="314"/>
      <c r="F623" s="314"/>
      <c r="G623" s="314"/>
      <c r="H623" s="314"/>
      <c r="I623" s="314"/>
      <c r="J623" s="314"/>
      <c r="K623" s="314"/>
      <c r="L623" s="314"/>
      <c r="M623" s="314"/>
      <c r="N623" s="314"/>
      <c r="O623" s="314"/>
      <c r="P623" s="314"/>
      <c r="Q623" s="314"/>
      <c r="R623" s="314"/>
      <c r="S623" s="314"/>
      <c r="T623" s="314"/>
    </row>
    <row r="624" spans="1:20" ht="13.5" customHeight="1">
      <c r="A624" s="314"/>
      <c r="B624" s="314"/>
      <c r="C624" s="314"/>
      <c r="D624" s="314"/>
      <c r="E624" s="314"/>
      <c r="F624" s="314"/>
      <c r="G624" s="314"/>
      <c r="H624" s="314"/>
      <c r="I624" s="314"/>
      <c r="J624" s="314"/>
      <c r="K624" s="314"/>
      <c r="L624" s="314"/>
      <c r="M624" s="314"/>
      <c r="N624" s="314"/>
      <c r="O624" s="314"/>
      <c r="P624" s="314"/>
      <c r="Q624" s="314"/>
      <c r="R624" s="314"/>
      <c r="S624" s="314"/>
      <c r="T624" s="314"/>
    </row>
    <row r="625" spans="1:20" ht="13.5" customHeight="1">
      <c r="A625" s="314"/>
      <c r="B625" s="314"/>
      <c r="C625" s="314"/>
      <c r="D625" s="314"/>
      <c r="E625" s="314"/>
      <c r="F625" s="314"/>
      <c r="G625" s="314"/>
      <c r="H625" s="314"/>
      <c r="I625" s="314"/>
      <c r="J625" s="314"/>
      <c r="K625" s="314"/>
      <c r="L625" s="314"/>
      <c r="M625" s="314"/>
      <c r="N625" s="314"/>
      <c r="O625" s="314"/>
      <c r="P625" s="314"/>
      <c r="Q625" s="314"/>
      <c r="R625" s="314"/>
      <c r="S625" s="314"/>
      <c r="T625" s="314"/>
    </row>
    <row r="626" spans="1:20" ht="13.5" customHeight="1">
      <c r="A626" s="314"/>
      <c r="B626" s="314"/>
      <c r="C626" s="314"/>
      <c r="D626" s="314"/>
      <c r="E626" s="314"/>
      <c r="F626" s="314"/>
      <c r="G626" s="314"/>
      <c r="H626" s="314"/>
      <c r="I626" s="314"/>
      <c r="J626" s="314"/>
      <c r="K626" s="314"/>
      <c r="L626" s="314"/>
      <c r="M626" s="314"/>
      <c r="N626" s="314"/>
      <c r="O626" s="314"/>
      <c r="P626" s="314"/>
      <c r="Q626" s="314"/>
      <c r="R626" s="314"/>
      <c r="S626" s="314"/>
      <c r="T626" s="314"/>
    </row>
    <row r="627" spans="1:20" ht="13.5" customHeight="1">
      <c r="A627" s="314"/>
      <c r="B627" s="314"/>
      <c r="C627" s="314"/>
      <c r="D627" s="314"/>
      <c r="E627" s="314"/>
      <c r="F627" s="314"/>
      <c r="G627" s="314"/>
      <c r="H627" s="314"/>
      <c r="I627" s="314"/>
      <c r="J627" s="314"/>
      <c r="K627" s="314"/>
      <c r="L627" s="314"/>
      <c r="M627" s="314"/>
      <c r="N627" s="314"/>
      <c r="O627" s="314"/>
      <c r="P627" s="314"/>
      <c r="Q627" s="314"/>
      <c r="R627" s="314"/>
      <c r="S627" s="314"/>
      <c r="T627" s="314"/>
    </row>
    <row r="628" spans="1:20" ht="13.5" customHeight="1">
      <c r="A628" s="314"/>
      <c r="B628" s="314"/>
      <c r="C628" s="314"/>
      <c r="D628" s="314"/>
      <c r="E628" s="314"/>
      <c r="F628" s="314"/>
      <c r="G628" s="314"/>
      <c r="H628" s="314"/>
      <c r="I628" s="314"/>
      <c r="J628" s="314"/>
      <c r="K628" s="314"/>
      <c r="L628" s="314"/>
      <c r="M628" s="314"/>
      <c r="N628" s="314"/>
      <c r="O628" s="314"/>
      <c r="P628" s="314"/>
      <c r="Q628" s="314"/>
      <c r="R628" s="314"/>
      <c r="S628" s="314"/>
      <c r="T628" s="314"/>
    </row>
    <row r="629" spans="1:20" ht="13.5" customHeight="1">
      <c r="A629" s="314"/>
      <c r="B629" s="314"/>
      <c r="C629" s="314"/>
      <c r="D629" s="314"/>
      <c r="E629" s="314"/>
      <c r="F629" s="314"/>
      <c r="G629" s="314"/>
      <c r="H629" s="314"/>
      <c r="I629" s="314"/>
      <c r="J629" s="314"/>
      <c r="K629" s="314"/>
      <c r="L629" s="314"/>
      <c r="M629" s="314"/>
      <c r="N629" s="314"/>
      <c r="O629" s="314"/>
      <c r="P629" s="314"/>
      <c r="Q629" s="314"/>
      <c r="R629" s="314"/>
      <c r="S629" s="314"/>
      <c r="T629" s="314"/>
    </row>
    <row r="630" spans="1:20" ht="13.5" customHeight="1">
      <c r="A630" s="314"/>
      <c r="B630" s="314"/>
      <c r="C630" s="314"/>
      <c r="D630" s="314"/>
      <c r="E630" s="314"/>
      <c r="F630" s="314"/>
      <c r="G630" s="314"/>
      <c r="H630" s="314"/>
      <c r="I630" s="314"/>
      <c r="J630" s="314"/>
      <c r="K630" s="314"/>
      <c r="L630" s="314"/>
      <c r="M630" s="314"/>
      <c r="N630" s="314"/>
      <c r="O630" s="314"/>
      <c r="P630" s="314"/>
      <c r="Q630" s="314"/>
      <c r="R630" s="314"/>
      <c r="S630" s="314"/>
      <c r="T630" s="314"/>
    </row>
    <row r="631" spans="1:20" ht="13.5" customHeight="1">
      <c r="A631" s="314"/>
      <c r="B631" s="314"/>
      <c r="C631" s="314"/>
      <c r="D631" s="314"/>
      <c r="E631" s="314"/>
      <c r="F631" s="314"/>
      <c r="G631" s="314"/>
      <c r="H631" s="314"/>
      <c r="I631" s="314"/>
      <c r="J631" s="314"/>
      <c r="K631" s="314"/>
      <c r="L631" s="314"/>
      <c r="M631" s="314"/>
      <c r="N631" s="314"/>
      <c r="O631" s="314"/>
      <c r="P631" s="314"/>
      <c r="Q631" s="314"/>
      <c r="R631" s="314"/>
      <c r="S631" s="314"/>
      <c r="T631" s="314"/>
    </row>
    <row r="632" spans="1:20" ht="13.5" customHeight="1">
      <c r="A632" s="314"/>
      <c r="B632" s="314"/>
      <c r="C632" s="314"/>
      <c r="D632" s="314"/>
      <c r="E632" s="314"/>
      <c r="F632" s="314"/>
      <c r="G632" s="314"/>
      <c r="H632" s="314"/>
      <c r="I632" s="314"/>
      <c r="J632" s="314"/>
      <c r="K632" s="314"/>
      <c r="L632" s="314"/>
      <c r="M632" s="314"/>
      <c r="N632" s="314"/>
      <c r="O632" s="314"/>
      <c r="P632" s="314"/>
      <c r="Q632" s="314"/>
      <c r="R632" s="314"/>
      <c r="S632" s="314"/>
      <c r="T632" s="314"/>
    </row>
    <row r="633" spans="1:20" ht="13.5" customHeight="1">
      <c r="A633" s="314"/>
      <c r="B633" s="314"/>
      <c r="C633" s="314"/>
      <c r="D633" s="314"/>
      <c r="E633" s="314"/>
      <c r="F633" s="314"/>
      <c r="G633" s="314"/>
      <c r="H633" s="314"/>
      <c r="I633" s="314"/>
      <c r="J633" s="314"/>
      <c r="K633" s="314"/>
      <c r="L633" s="314"/>
      <c r="M633" s="314"/>
      <c r="N633" s="314"/>
      <c r="O633" s="314"/>
      <c r="P633" s="314"/>
      <c r="Q633" s="314"/>
      <c r="R633" s="314"/>
      <c r="S633" s="314"/>
      <c r="T633" s="314"/>
    </row>
    <row r="634" spans="1:20" ht="13.5" customHeight="1">
      <c r="A634" s="314"/>
      <c r="B634" s="314"/>
      <c r="C634" s="314"/>
      <c r="D634" s="314"/>
      <c r="E634" s="314"/>
      <c r="F634" s="314"/>
      <c r="G634" s="314"/>
      <c r="H634" s="314"/>
      <c r="I634" s="314"/>
      <c r="J634" s="314"/>
      <c r="K634" s="314"/>
      <c r="L634" s="314"/>
      <c r="M634" s="314"/>
      <c r="N634" s="314"/>
      <c r="O634" s="314"/>
      <c r="P634" s="314"/>
      <c r="Q634" s="314"/>
      <c r="R634" s="314"/>
      <c r="S634" s="314"/>
      <c r="T634" s="314"/>
    </row>
    <row r="635" spans="1:20" ht="13.5" customHeight="1">
      <c r="A635" s="314"/>
      <c r="B635" s="314"/>
      <c r="C635" s="314"/>
      <c r="D635" s="314"/>
      <c r="E635" s="314"/>
      <c r="F635" s="314"/>
      <c r="G635" s="314"/>
      <c r="H635" s="314"/>
      <c r="I635" s="314"/>
      <c r="J635" s="314"/>
      <c r="K635" s="314"/>
      <c r="L635" s="314"/>
      <c r="M635" s="314"/>
      <c r="N635" s="314"/>
      <c r="O635" s="314"/>
      <c r="P635" s="314"/>
      <c r="Q635" s="314"/>
      <c r="R635" s="314"/>
      <c r="S635" s="314"/>
      <c r="T635" s="314"/>
    </row>
    <row r="636" spans="1:20" ht="13.5" customHeight="1">
      <c r="A636" s="314"/>
      <c r="B636" s="314"/>
      <c r="C636" s="314"/>
      <c r="D636" s="314"/>
      <c r="E636" s="314"/>
      <c r="F636" s="314"/>
      <c r="G636" s="314"/>
      <c r="H636" s="314"/>
      <c r="I636" s="314"/>
      <c r="J636" s="314"/>
      <c r="K636" s="314"/>
      <c r="L636" s="314"/>
      <c r="M636" s="314"/>
      <c r="N636" s="314"/>
      <c r="O636" s="314"/>
      <c r="P636" s="314"/>
      <c r="Q636" s="314"/>
      <c r="R636" s="314"/>
      <c r="S636" s="314"/>
      <c r="T636" s="314"/>
    </row>
    <row r="637" spans="1:20" ht="13.5" customHeight="1">
      <c r="A637" s="314"/>
      <c r="B637" s="314"/>
      <c r="C637" s="314"/>
      <c r="D637" s="314"/>
      <c r="E637" s="314"/>
      <c r="F637" s="314"/>
      <c r="G637" s="314"/>
      <c r="H637" s="314"/>
      <c r="I637" s="314"/>
      <c r="J637" s="314"/>
      <c r="K637" s="314"/>
      <c r="L637" s="314"/>
      <c r="M637" s="314"/>
      <c r="N637" s="314"/>
      <c r="O637" s="314"/>
      <c r="P637" s="314"/>
      <c r="Q637" s="314"/>
      <c r="R637" s="314"/>
      <c r="S637" s="314"/>
      <c r="T637" s="314"/>
    </row>
    <row r="638" spans="1:20" ht="13.5" customHeight="1">
      <c r="A638" s="314"/>
      <c r="B638" s="314"/>
      <c r="C638" s="314"/>
      <c r="D638" s="314"/>
      <c r="E638" s="314"/>
      <c r="F638" s="314"/>
      <c r="G638" s="314"/>
      <c r="H638" s="314"/>
      <c r="I638" s="314"/>
      <c r="J638" s="314"/>
      <c r="K638" s="314"/>
      <c r="L638" s="314"/>
      <c r="M638" s="314"/>
      <c r="N638" s="314"/>
      <c r="O638" s="314"/>
      <c r="P638" s="314"/>
      <c r="Q638" s="314"/>
      <c r="R638" s="314"/>
      <c r="S638" s="314"/>
      <c r="T638" s="314"/>
    </row>
    <row r="639" spans="1:20" ht="13.5" customHeight="1">
      <c r="A639" s="314"/>
      <c r="B639" s="314"/>
      <c r="C639" s="314"/>
      <c r="D639" s="314"/>
      <c r="E639" s="314"/>
      <c r="F639" s="314"/>
      <c r="G639" s="314"/>
      <c r="H639" s="314"/>
      <c r="I639" s="314"/>
      <c r="J639" s="314"/>
      <c r="K639" s="314"/>
      <c r="L639" s="314"/>
      <c r="M639" s="314"/>
      <c r="N639" s="314"/>
      <c r="O639" s="314"/>
      <c r="P639" s="314"/>
      <c r="Q639" s="314"/>
      <c r="R639" s="314"/>
      <c r="S639" s="314"/>
      <c r="T639" s="314"/>
    </row>
    <row r="640" spans="1:20" ht="13.5" customHeight="1">
      <c r="A640" s="314"/>
      <c r="B640" s="314"/>
      <c r="C640" s="314"/>
      <c r="D640" s="314"/>
      <c r="E640" s="314"/>
      <c r="F640" s="314"/>
      <c r="G640" s="314"/>
      <c r="H640" s="314"/>
      <c r="I640" s="314"/>
      <c r="J640" s="314"/>
      <c r="K640" s="314"/>
      <c r="L640" s="314"/>
      <c r="M640" s="314"/>
      <c r="N640" s="314"/>
      <c r="O640" s="314"/>
      <c r="P640" s="314"/>
      <c r="Q640" s="314"/>
      <c r="R640" s="314"/>
      <c r="S640" s="314"/>
      <c r="T640" s="314"/>
    </row>
    <row r="641" spans="1:20" ht="13.5" customHeight="1">
      <c r="A641" s="314"/>
      <c r="B641" s="314"/>
      <c r="C641" s="314"/>
      <c r="D641" s="314"/>
      <c r="E641" s="314"/>
      <c r="F641" s="314"/>
      <c r="G641" s="314"/>
      <c r="H641" s="314"/>
      <c r="I641" s="314"/>
      <c r="J641" s="314"/>
      <c r="K641" s="314"/>
      <c r="L641" s="314"/>
      <c r="M641" s="314"/>
      <c r="N641" s="314"/>
      <c r="O641" s="314"/>
      <c r="P641" s="314"/>
      <c r="Q641" s="314"/>
      <c r="R641" s="314"/>
      <c r="S641" s="314"/>
      <c r="T641" s="314"/>
    </row>
    <row r="642" spans="1:20" ht="13.5" customHeight="1">
      <c r="A642" s="314"/>
      <c r="B642" s="314"/>
      <c r="C642" s="314"/>
      <c r="D642" s="314"/>
      <c r="E642" s="314"/>
      <c r="F642" s="314"/>
      <c r="G642" s="314"/>
      <c r="H642" s="314"/>
      <c r="I642" s="314"/>
      <c r="J642" s="314"/>
      <c r="K642" s="314"/>
      <c r="L642" s="314"/>
      <c r="M642" s="314"/>
      <c r="N642" s="314"/>
      <c r="O642" s="314"/>
      <c r="P642" s="314"/>
      <c r="Q642" s="314"/>
      <c r="R642" s="314"/>
      <c r="S642" s="314"/>
      <c r="T642" s="314"/>
    </row>
    <row r="643" spans="1:20" ht="13.5" customHeight="1">
      <c r="A643" s="314"/>
      <c r="B643" s="314"/>
      <c r="C643" s="314"/>
      <c r="D643" s="314"/>
      <c r="E643" s="314"/>
      <c r="F643" s="314"/>
      <c r="G643" s="314"/>
      <c r="H643" s="314"/>
      <c r="I643" s="314"/>
      <c r="J643" s="314"/>
      <c r="K643" s="314"/>
      <c r="L643" s="314"/>
      <c r="M643" s="314"/>
      <c r="N643" s="314"/>
      <c r="O643" s="314"/>
      <c r="P643" s="314"/>
      <c r="Q643" s="314"/>
      <c r="R643" s="314"/>
      <c r="S643" s="314"/>
      <c r="T643" s="314"/>
    </row>
    <row r="644" spans="1:20" ht="13.5" customHeight="1">
      <c r="A644" s="314"/>
      <c r="B644" s="314"/>
      <c r="C644" s="314"/>
      <c r="D644" s="314"/>
      <c r="E644" s="314"/>
      <c r="F644" s="314"/>
      <c r="G644" s="314"/>
      <c r="H644" s="314"/>
      <c r="I644" s="314"/>
      <c r="J644" s="314"/>
      <c r="K644" s="314"/>
      <c r="L644" s="314"/>
      <c r="M644" s="314"/>
      <c r="N644" s="314"/>
      <c r="O644" s="314"/>
      <c r="P644" s="314"/>
      <c r="Q644" s="314"/>
      <c r="R644" s="314"/>
      <c r="S644" s="314"/>
      <c r="T644" s="314"/>
    </row>
    <row r="645" spans="1:20" ht="13.5" customHeight="1">
      <c r="A645" s="314"/>
      <c r="B645" s="314"/>
      <c r="C645" s="314"/>
      <c r="D645" s="314"/>
      <c r="E645" s="314"/>
      <c r="F645" s="314"/>
      <c r="G645" s="314"/>
      <c r="H645" s="314"/>
      <c r="I645" s="314"/>
      <c r="J645" s="314"/>
      <c r="K645" s="314"/>
      <c r="L645" s="314"/>
      <c r="M645" s="314"/>
      <c r="N645" s="314"/>
      <c r="O645" s="314"/>
      <c r="P645" s="314"/>
      <c r="Q645" s="314"/>
      <c r="R645" s="314"/>
      <c r="S645" s="314"/>
      <c r="T645" s="314"/>
    </row>
    <row r="646" spans="1:20" ht="13.5" customHeight="1">
      <c r="A646" s="314"/>
      <c r="B646" s="314"/>
      <c r="C646" s="314"/>
      <c r="D646" s="314"/>
      <c r="E646" s="314"/>
      <c r="F646" s="314"/>
      <c r="G646" s="314"/>
      <c r="H646" s="314"/>
      <c r="I646" s="314"/>
      <c r="J646" s="314"/>
      <c r="K646" s="314"/>
      <c r="L646" s="314"/>
      <c r="M646" s="314"/>
      <c r="N646" s="314"/>
      <c r="O646" s="314"/>
      <c r="P646" s="314"/>
      <c r="Q646" s="314"/>
      <c r="R646" s="314"/>
      <c r="S646" s="314"/>
      <c r="T646" s="314"/>
    </row>
    <row r="647" spans="1:20" ht="13.5" customHeight="1">
      <c r="A647" s="314"/>
      <c r="B647" s="314"/>
      <c r="C647" s="314"/>
      <c r="D647" s="314"/>
      <c r="E647" s="314"/>
      <c r="F647" s="314"/>
      <c r="G647" s="314"/>
      <c r="H647" s="314"/>
      <c r="I647" s="314"/>
      <c r="J647" s="314"/>
      <c r="K647" s="314"/>
      <c r="L647" s="314"/>
      <c r="M647" s="314"/>
      <c r="N647" s="314"/>
      <c r="O647" s="314"/>
      <c r="P647" s="314"/>
      <c r="Q647" s="314"/>
      <c r="R647" s="314"/>
      <c r="S647" s="314"/>
      <c r="T647" s="314"/>
    </row>
    <row r="648" spans="1:20" ht="13.5" customHeight="1">
      <c r="A648" s="314"/>
      <c r="B648" s="314"/>
      <c r="C648" s="314"/>
      <c r="D648" s="314"/>
      <c r="E648" s="314"/>
      <c r="F648" s="314"/>
      <c r="G648" s="314"/>
      <c r="H648" s="314"/>
      <c r="I648" s="314"/>
      <c r="J648" s="314"/>
      <c r="K648" s="314"/>
      <c r="L648" s="314"/>
      <c r="M648" s="314"/>
      <c r="N648" s="314"/>
      <c r="O648" s="314"/>
      <c r="P648" s="314"/>
      <c r="Q648" s="314"/>
      <c r="R648" s="314"/>
      <c r="S648" s="314"/>
      <c r="T648" s="314"/>
    </row>
    <row r="649" spans="1:20" ht="13.5" customHeight="1">
      <c r="A649" s="314"/>
      <c r="B649" s="314"/>
      <c r="C649" s="314"/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</row>
    <row r="650" spans="1:20" ht="13.5" customHeight="1">
      <c r="A650" s="314"/>
      <c r="B650" s="314"/>
      <c r="C650" s="314"/>
      <c r="D650" s="314"/>
      <c r="E650" s="314"/>
      <c r="F650" s="314"/>
      <c r="G650" s="314"/>
      <c r="H650" s="314"/>
      <c r="I650" s="314"/>
      <c r="J650" s="314"/>
      <c r="K650" s="314"/>
      <c r="L650" s="314"/>
      <c r="M650" s="314"/>
      <c r="N650" s="314"/>
      <c r="O650" s="314"/>
      <c r="P650" s="314"/>
      <c r="Q650" s="314"/>
      <c r="R650" s="314"/>
      <c r="S650" s="314"/>
      <c r="T650" s="314"/>
    </row>
    <row r="651" spans="1:20" ht="13.5" customHeight="1">
      <c r="A651" s="314"/>
      <c r="B651" s="314"/>
      <c r="C651" s="314"/>
      <c r="D651" s="314"/>
      <c r="E651" s="314"/>
      <c r="F651" s="314"/>
      <c r="G651" s="314"/>
      <c r="H651" s="314"/>
      <c r="I651" s="314"/>
      <c r="J651" s="314"/>
      <c r="K651" s="314"/>
      <c r="L651" s="314"/>
      <c r="M651" s="314"/>
      <c r="N651" s="314"/>
      <c r="O651" s="314"/>
      <c r="P651" s="314"/>
      <c r="Q651" s="314"/>
      <c r="R651" s="314"/>
      <c r="S651" s="314"/>
      <c r="T651" s="314"/>
    </row>
    <row r="652" spans="1:20" ht="13.5" customHeight="1">
      <c r="A652" s="314"/>
      <c r="B652" s="314"/>
      <c r="C652" s="314"/>
      <c r="D652" s="314"/>
      <c r="E652" s="314"/>
      <c r="F652" s="314"/>
      <c r="G652" s="314"/>
      <c r="H652" s="314"/>
      <c r="I652" s="314"/>
      <c r="J652" s="314"/>
      <c r="K652" s="314"/>
      <c r="L652" s="314"/>
      <c r="M652" s="314"/>
      <c r="N652" s="314"/>
      <c r="O652" s="314"/>
      <c r="P652" s="314"/>
      <c r="Q652" s="314"/>
      <c r="R652" s="314"/>
      <c r="S652" s="314"/>
      <c r="T652" s="314"/>
    </row>
    <row r="653" spans="1:20" ht="13.5" customHeight="1">
      <c r="A653" s="314"/>
      <c r="B653" s="314"/>
      <c r="C653" s="314"/>
      <c r="D653" s="314"/>
      <c r="E653" s="314"/>
      <c r="F653" s="314"/>
      <c r="G653" s="314"/>
      <c r="H653" s="314"/>
      <c r="I653" s="314"/>
      <c r="J653" s="314"/>
      <c r="K653" s="314"/>
      <c r="L653" s="314"/>
      <c r="M653" s="314"/>
      <c r="N653" s="314"/>
      <c r="O653" s="314"/>
      <c r="P653" s="314"/>
      <c r="Q653" s="314"/>
      <c r="R653" s="314"/>
      <c r="S653" s="314"/>
      <c r="T653" s="314"/>
    </row>
    <row r="654" spans="1:20" ht="13.5" customHeight="1">
      <c r="A654" s="314"/>
      <c r="B654" s="314"/>
      <c r="C654" s="314"/>
      <c r="D654" s="314"/>
      <c r="E654" s="314"/>
      <c r="F654" s="314"/>
      <c r="G654" s="314"/>
      <c r="H654" s="314"/>
      <c r="I654" s="314"/>
      <c r="J654" s="314"/>
      <c r="K654" s="314"/>
      <c r="L654" s="314"/>
      <c r="M654" s="314"/>
      <c r="N654" s="314"/>
      <c r="O654" s="314"/>
      <c r="P654" s="314"/>
      <c r="Q654" s="314"/>
      <c r="R654" s="314"/>
      <c r="S654" s="314"/>
      <c r="T654" s="314"/>
    </row>
    <row r="655" spans="1:20" ht="13.5" customHeight="1">
      <c r="A655" s="314"/>
      <c r="B655" s="314"/>
      <c r="C655" s="314"/>
      <c r="D655" s="314"/>
      <c r="E655" s="314"/>
      <c r="F655" s="314"/>
      <c r="G655" s="314"/>
      <c r="H655" s="314"/>
      <c r="I655" s="314"/>
      <c r="J655" s="314"/>
      <c r="K655" s="314"/>
      <c r="L655" s="314"/>
      <c r="M655" s="314"/>
      <c r="N655" s="314"/>
      <c r="O655" s="314"/>
      <c r="P655" s="314"/>
      <c r="Q655" s="314"/>
      <c r="R655" s="314"/>
      <c r="S655" s="314"/>
      <c r="T655" s="314"/>
    </row>
    <row r="656" spans="1:20" ht="13.5" customHeight="1">
      <c r="A656" s="314"/>
      <c r="B656" s="314"/>
      <c r="C656" s="314"/>
      <c r="D656" s="314"/>
      <c r="E656" s="314"/>
      <c r="F656" s="314"/>
      <c r="G656" s="314"/>
      <c r="H656" s="314"/>
      <c r="I656" s="314"/>
      <c r="J656" s="314"/>
      <c r="K656" s="314"/>
      <c r="L656" s="314"/>
      <c r="M656" s="314"/>
      <c r="N656" s="314"/>
      <c r="O656" s="314"/>
      <c r="P656" s="314"/>
      <c r="Q656" s="314"/>
      <c r="R656" s="314"/>
      <c r="S656" s="314"/>
      <c r="T656" s="314"/>
    </row>
    <row r="657" spans="1:20" ht="13.5" customHeight="1">
      <c r="A657" s="314"/>
      <c r="B657" s="314"/>
      <c r="C657" s="314"/>
      <c r="D657" s="314"/>
      <c r="E657" s="314"/>
      <c r="F657" s="314"/>
      <c r="G657" s="314"/>
      <c r="H657" s="314"/>
      <c r="I657" s="314"/>
      <c r="J657" s="314"/>
      <c r="K657" s="314"/>
      <c r="L657" s="314"/>
      <c r="M657" s="314"/>
      <c r="N657" s="314"/>
      <c r="O657" s="314"/>
      <c r="P657" s="314"/>
      <c r="Q657" s="314"/>
      <c r="R657" s="314"/>
      <c r="S657" s="314"/>
      <c r="T657" s="314"/>
    </row>
    <row r="658" spans="1:20" ht="13.5" customHeight="1">
      <c r="A658" s="314"/>
      <c r="B658" s="314"/>
      <c r="C658" s="314"/>
      <c r="D658" s="314"/>
      <c r="E658" s="314"/>
      <c r="F658" s="314"/>
      <c r="G658" s="314"/>
      <c r="H658" s="314"/>
      <c r="I658" s="314"/>
      <c r="J658" s="314"/>
      <c r="K658" s="314"/>
      <c r="L658" s="314"/>
      <c r="M658" s="314"/>
      <c r="N658" s="314"/>
      <c r="O658" s="314"/>
      <c r="P658" s="314"/>
      <c r="Q658" s="314"/>
      <c r="R658" s="314"/>
      <c r="S658" s="314"/>
      <c r="T658" s="314"/>
    </row>
    <row r="659" spans="1:20" ht="13.5" customHeight="1">
      <c r="A659" s="314"/>
      <c r="B659" s="314"/>
      <c r="C659" s="314"/>
      <c r="D659" s="314"/>
      <c r="E659" s="314"/>
      <c r="F659" s="314"/>
      <c r="G659" s="314"/>
      <c r="H659" s="314"/>
      <c r="I659" s="314"/>
      <c r="J659" s="314"/>
      <c r="K659" s="314"/>
      <c r="L659" s="314"/>
      <c r="M659" s="314"/>
      <c r="N659" s="314"/>
      <c r="O659" s="314"/>
      <c r="P659" s="314"/>
      <c r="Q659" s="314"/>
      <c r="R659" s="314"/>
      <c r="S659" s="314"/>
      <c r="T659" s="314"/>
    </row>
    <row r="660" spans="1:20" ht="13.5" customHeight="1">
      <c r="A660" s="314"/>
      <c r="B660" s="314"/>
      <c r="C660" s="314"/>
      <c r="D660" s="314"/>
      <c r="E660" s="314"/>
      <c r="F660" s="314"/>
      <c r="G660" s="314"/>
      <c r="H660" s="314"/>
      <c r="I660" s="314"/>
      <c r="J660" s="314"/>
      <c r="K660" s="314"/>
      <c r="L660" s="314"/>
      <c r="M660" s="314"/>
      <c r="N660" s="314"/>
      <c r="O660" s="314"/>
      <c r="P660" s="314"/>
      <c r="Q660" s="314"/>
      <c r="R660" s="314"/>
      <c r="S660" s="314"/>
      <c r="T660" s="314"/>
    </row>
    <row r="661" spans="1:20" ht="13.5" customHeight="1">
      <c r="A661" s="314"/>
      <c r="B661" s="314"/>
      <c r="C661" s="314"/>
      <c r="D661" s="314"/>
      <c r="E661" s="314"/>
      <c r="F661" s="314"/>
      <c r="G661" s="314"/>
      <c r="H661" s="314"/>
      <c r="I661" s="314"/>
      <c r="J661" s="314"/>
      <c r="K661" s="314"/>
      <c r="L661" s="314"/>
      <c r="M661" s="314"/>
      <c r="N661" s="314"/>
      <c r="O661" s="314"/>
      <c r="P661" s="314"/>
      <c r="Q661" s="314"/>
      <c r="R661" s="314"/>
      <c r="S661" s="314"/>
      <c r="T661" s="314"/>
    </row>
    <row r="662" spans="1:20" ht="13.5" customHeight="1">
      <c r="A662" s="314"/>
      <c r="B662" s="314"/>
      <c r="C662" s="314"/>
      <c r="D662" s="314"/>
      <c r="E662" s="314"/>
      <c r="F662" s="314"/>
      <c r="G662" s="314"/>
      <c r="H662" s="314"/>
      <c r="I662" s="314"/>
      <c r="J662" s="314"/>
      <c r="K662" s="314"/>
      <c r="L662" s="314"/>
      <c r="M662" s="314"/>
      <c r="N662" s="314"/>
      <c r="O662" s="314"/>
      <c r="P662" s="314"/>
      <c r="Q662" s="314"/>
      <c r="R662" s="314"/>
      <c r="S662" s="314"/>
      <c r="T662" s="314"/>
    </row>
    <row r="663" spans="1:20" ht="13.5" customHeight="1">
      <c r="A663" s="314"/>
      <c r="B663" s="314"/>
      <c r="C663" s="314"/>
      <c r="D663" s="314"/>
      <c r="E663" s="314"/>
      <c r="F663" s="314"/>
      <c r="G663" s="314"/>
      <c r="H663" s="314"/>
      <c r="I663" s="314"/>
      <c r="J663" s="314"/>
      <c r="K663" s="314"/>
      <c r="L663" s="314"/>
      <c r="M663" s="314"/>
      <c r="N663" s="314"/>
      <c r="O663" s="314"/>
      <c r="P663" s="314"/>
      <c r="Q663" s="314"/>
      <c r="R663" s="314"/>
      <c r="S663" s="314"/>
      <c r="T663" s="314"/>
    </row>
    <row r="664" spans="1:20" ht="13.5" customHeight="1">
      <c r="A664" s="314"/>
      <c r="B664" s="314"/>
      <c r="C664" s="314"/>
      <c r="D664" s="314"/>
      <c r="E664" s="314"/>
      <c r="F664" s="314"/>
      <c r="G664" s="314"/>
      <c r="H664" s="314"/>
      <c r="I664" s="314"/>
      <c r="J664" s="314"/>
      <c r="K664" s="314"/>
      <c r="L664" s="314"/>
      <c r="M664" s="314"/>
      <c r="N664" s="314"/>
      <c r="O664" s="314"/>
      <c r="P664" s="314"/>
      <c r="Q664" s="314"/>
      <c r="R664" s="314"/>
      <c r="S664" s="314"/>
      <c r="T664" s="314"/>
    </row>
    <row r="665" spans="1:20" ht="13.5" customHeight="1">
      <c r="A665" s="314"/>
      <c r="B665" s="314"/>
      <c r="C665" s="314"/>
      <c r="D665" s="314"/>
      <c r="E665" s="314"/>
      <c r="F665" s="314"/>
      <c r="G665" s="314"/>
      <c r="H665" s="314"/>
      <c r="I665" s="314"/>
      <c r="J665" s="314"/>
      <c r="K665" s="314"/>
      <c r="L665" s="314"/>
      <c r="M665" s="314"/>
      <c r="N665" s="314"/>
      <c r="O665" s="314"/>
      <c r="P665" s="314"/>
      <c r="Q665" s="314"/>
      <c r="R665" s="314"/>
      <c r="S665" s="314"/>
      <c r="T665" s="314"/>
    </row>
    <row r="666" spans="1:20" ht="13.5" customHeight="1">
      <c r="A666" s="314"/>
      <c r="B666" s="314"/>
      <c r="C666" s="314"/>
      <c r="D666" s="314"/>
      <c r="E666" s="314"/>
      <c r="F666" s="314"/>
      <c r="G666" s="314"/>
      <c r="H666" s="314"/>
      <c r="I666" s="314"/>
      <c r="J666" s="314"/>
      <c r="K666" s="314"/>
      <c r="L666" s="314"/>
      <c r="M666" s="314"/>
      <c r="N666" s="314"/>
      <c r="O666" s="314"/>
      <c r="P666" s="314"/>
      <c r="Q666" s="314"/>
      <c r="R666" s="314"/>
      <c r="S666" s="314"/>
      <c r="T666" s="314"/>
    </row>
    <row r="667" spans="1:20" ht="13.5" customHeight="1">
      <c r="A667" s="314"/>
      <c r="B667" s="314"/>
      <c r="C667" s="314"/>
      <c r="D667" s="314"/>
      <c r="E667" s="314"/>
      <c r="F667" s="314"/>
      <c r="G667" s="314"/>
      <c r="H667" s="314"/>
      <c r="I667" s="314"/>
      <c r="J667" s="314"/>
      <c r="K667" s="314"/>
      <c r="L667" s="314"/>
      <c r="M667" s="314"/>
      <c r="N667" s="314"/>
      <c r="O667" s="314"/>
      <c r="P667" s="314"/>
      <c r="Q667" s="314"/>
      <c r="R667" s="314"/>
      <c r="S667" s="314"/>
      <c r="T667" s="314"/>
    </row>
    <row r="668" spans="1:20" ht="13.5" customHeight="1">
      <c r="A668" s="314"/>
      <c r="B668" s="314"/>
      <c r="C668" s="314"/>
      <c r="D668" s="314"/>
      <c r="E668" s="314"/>
      <c r="F668" s="314"/>
      <c r="G668" s="314"/>
      <c r="H668" s="314"/>
      <c r="I668" s="314"/>
      <c r="J668" s="314"/>
      <c r="K668" s="314"/>
      <c r="L668" s="314"/>
      <c r="M668" s="314"/>
      <c r="N668" s="314"/>
      <c r="O668" s="314"/>
      <c r="P668" s="314"/>
      <c r="Q668" s="314"/>
      <c r="R668" s="314"/>
      <c r="S668" s="314"/>
      <c r="T668" s="314"/>
    </row>
    <row r="669" spans="1:20" ht="13.5" customHeight="1">
      <c r="A669" s="314"/>
      <c r="B669" s="314"/>
      <c r="C669" s="314"/>
      <c r="D669" s="314"/>
      <c r="E669" s="314"/>
      <c r="F669" s="314"/>
      <c r="G669" s="314"/>
      <c r="H669" s="314"/>
      <c r="I669" s="314"/>
      <c r="J669" s="314"/>
      <c r="K669" s="314"/>
      <c r="L669" s="314"/>
      <c r="M669" s="314"/>
      <c r="N669" s="314"/>
      <c r="O669" s="314"/>
      <c r="P669" s="314"/>
      <c r="Q669" s="314"/>
      <c r="R669" s="314"/>
      <c r="S669" s="314"/>
      <c r="T669" s="314"/>
    </row>
    <row r="670" spans="1:20" ht="13.5" customHeight="1">
      <c r="A670" s="314"/>
      <c r="B670" s="314"/>
      <c r="C670" s="314"/>
      <c r="D670" s="314"/>
      <c r="E670" s="314"/>
      <c r="F670" s="314"/>
      <c r="G670" s="314"/>
      <c r="H670" s="314"/>
      <c r="I670" s="314"/>
      <c r="J670" s="314"/>
      <c r="K670" s="314"/>
      <c r="L670" s="314"/>
      <c r="M670" s="314"/>
      <c r="N670" s="314"/>
      <c r="O670" s="314"/>
      <c r="P670" s="314"/>
      <c r="Q670" s="314"/>
      <c r="R670" s="314"/>
      <c r="S670" s="314"/>
      <c r="T670" s="314"/>
    </row>
    <row r="671" spans="1:20" ht="13.5" customHeight="1">
      <c r="A671" s="314"/>
      <c r="B671" s="314"/>
      <c r="C671" s="314"/>
      <c r="D671" s="314"/>
      <c r="E671" s="314"/>
      <c r="F671" s="314"/>
      <c r="G671" s="314"/>
      <c r="H671" s="314"/>
      <c r="I671" s="314"/>
      <c r="J671" s="314"/>
      <c r="K671" s="314"/>
      <c r="L671" s="314"/>
      <c r="M671" s="314"/>
      <c r="N671" s="314"/>
      <c r="O671" s="314"/>
      <c r="P671" s="314"/>
      <c r="Q671" s="314"/>
      <c r="R671" s="314"/>
      <c r="S671" s="314"/>
      <c r="T671" s="314"/>
    </row>
    <row r="672" spans="1:20" ht="13.5" customHeight="1">
      <c r="A672" s="314"/>
      <c r="B672" s="314"/>
      <c r="C672" s="314"/>
      <c r="D672" s="314"/>
      <c r="E672" s="314"/>
      <c r="F672" s="314"/>
      <c r="G672" s="314"/>
      <c r="H672" s="314"/>
      <c r="I672" s="314"/>
      <c r="J672" s="314"/>
      <c r="K672" s="314"/>
      <c r="L672" s="314"/>
      <c r="M672" s="314"/>
      <c r="N672" s="314"/>
      <c r="O672" s="314"/>
      <c r="P672" s="314"/>
      <c r="Q672" s="314"/>
      <c r="R672" s="314"/>
      <c r="S672" s="314"/>
      <c r="T672" s="314"/>
    </row>
    <row r="673" spans="1:20" ht="13.5" customHeight="1">
      <c r="A673" s="314"/>
      <c r="B673" s="314"/>
      <c r="C673" s="314"/>
      <c r="D673" s="314"/>
      <c r="E673" s="314"/>
      <c r="F673" s="314"/>
      <c r="G673" s="314"/>
      <c r="H673" s="314"/>
      <c r="I673" s="314"/>
      <c r="J673" s="314"/>
      <c r="K673" s="314"/>
      <c r="L673" s="314"/>
      <c r="M673" s="314"/>
      <c r="N673" s="314"/>
      <c r="O673" s="314"/>
      <c r="P673" s="314"/>
      <c r="Q673" s="314"/>
      <c r="R673" s="314"/>
      <c r="S673" s="314"/>
      <c r="T673" s="314"/>
    </row>
    <row r="674" spans="1:20" ht="13.5" customHeight="1">
      <c r="A674" s="314"/>
      <c r="B674" s="314"/>
      <c r="C674" s="314"/>
      <c r="D674" s="314"/>
      <c r="E674" s="314"/>
      <c r="F674" s="314"/>
      <c r="G674" s="314"/>
      <c r="H674" s="314"/>
      <c r="I674" s="314"/>
      <c r="J674" s="314"/>
      <c r="K674" s="314"/>
      <c r="L674" s="314"/>
      <c r="M674" s="314"/>
      <c r="N674" s="314"/>
      <c r="O674" s="314"/>
      <c r="P674" s="314"/>
      <c r="Q674" s="314"/>
      <c r="R674" s="314"/>
      <c r="S674" s="314"/>
      <c r="T674" s="314"/>
    </row>
    <row r="675" spans="1:20" ht="13.5" customHeight="1">
      <c r="A675" s="314"/>
      <c r="B675" s="314"/>
      <c r="C675" s="314"/>
      <c r="D675" s="314"/>
      <c r="E675" s="314"/>
      <c r="F675" s="314"/>
      <c r="G675" s="314"/>
      <c r="H675" s="314"/>
      <c r="I675" s="314"/>
      <c r="J675" s="314"/>
      <c r="K675" s="314"/>
      <c r="L675" s="314"/>
      <c r="M675" s="314"/>
      <c r="N675" s="314"/>
      <c r="O675" s="314"/>
      <c r="P675" s="314"/>
      <c r="Q675" s="314"/>
      <c r="R675" s="314"/>
      <c r="S675" s="314"/>
      <c r="T675" s="314"/>
    </row>
    <row r="676" spans="1:20" ht="13.5" customHeight="1">
      <c r="A676" s="314"/>
      <c r="B676" s="314"/>
      <c r="C676" s="314"/>
      <c r="D676" s="314"/>
      <c r="E676" s="314"/>
      <c r="F676" s="314"/>
      <c r="G676" s="314"/>
      <c r="H676" s="314"/>
      <c r="I676" s="314"/>
      <c r="J676" s="314"/>
      <c r="K676" s="314"/>
      <c r="L676" s="314"/>
      <c r="M676" s="314"/>
      <c r="N676" s="314"/>
      <c r="O676" s="314"/>
      <c r="P676" s="314"/>
      <c r="Q676" s="314"/>
      <c r="R676" s="314"/>
      <c r="S676" s="314"/>
      <c r="T676" s="314"/>
    </row>
    <row r="677" spans="1:20" ht="13.5" customHeight="1">
      <c r="A677" s="314"/>
      <c r="B677" s="314"/>
      <c r="C677" s="314"/>
      <c r="D677" s="314"/>
      <c r="E677" s="314"/>
      <c r="F677" s="314"/>
      <c r="G677" s="314"/>
      <c r="H677" s="314"/>
      <c r="I677" s="314"/>
      <c r="J677" s="314"/>
      <c r="K677" s="314"/>
      <c r="L677" s="314"/>
      <c r="M677" s="314"/>
      <c r="N677" s="314"/>
      <c r="O677" s="314"/>
      <c r="P677" s="314"/>
      <c r="Q677" s="314"/>
      <c r="R677" s="314"/>
      <c r="S677" s="314"/>
      <c r="T677" s="314"/>
    </row>
    <row r="678" spans="1:20" ht="13.5" customHeight="1">
      <c r="A678" s="314"/>
      <c r="B678" s="314"/>
      <c r="C678" s="314"/>
      <c r="D678" s="314"/>
      <c r="E678" s="314"/>
      <c r="F678" s="314"/>
      <c r="G678" s="314"/>
      <c r="H678" s="314"/>
      <c r="I678" s="314"/>
      <c r="J678" s="314"/>
      <c r="K678" s="314"/>
      <c r="L678" s="314"/>
      <c r="M678" s="314"/>
      <c r="N678" s="314"/>
      <c r="O678" s="314"/>
      <c r="P678" s="314"/>
      <c r="Q678" s="314"/>
      <c r="R678" s="314"/>
      <c r="S678" s="314"/>
      <c r="T678" s="314"/>
    </row>
    <row r="679" spans="1:20" ht="13.5" customHeight="1">
      <c r="A679" s="314"/>
      <c r="B679" s="314"/>
      <c r="C679" s="314"/>
      <c r="D679" s="314"/>
      <c r="E679" s="314"/>
      <c r="F679" s="314"/>
      <c r="G679" s="314"/>
      <c r="H679" s="314"/>
      <c r="I679" s="314"/>
      <c r="J679" s="314"/>
      <c r="K679" s="314"/>
      <c r="L679" s="314"/>
      <c r="M679" s="314"/>
      <c r="N679" s="314"/>
      <c r="O679" s="314"/>
      <c r="P679" s="314"/>
      <c r="Q679" s="314"/>
      <c r="R679" s="314"/>
      <c r="S679" s="314"/>
      <c r="T679" s="314"/>
    </row>
    <row r="680" spans="1:20" ht="13.5" customHeight="1">
      <c r="A680" s="314"/>
      <c r="B680" s="314"/>
      <c r="C680" s="314"/>
      <c r="D680" s="314"/>
      <c r="E680" s="314"/>
      <c r="F680" s="314"/>
      <c r="G680" s="314"/>
      <c r="H680" s="314"/>
      <c r="I680" s="314"/>
      <c r="J680" s="314"/>
      <c r="K680" s="314"/>
      <c r="L680" s="314"/>
      <c r="M680" s="314"/>
      <c r="N680" s="314"/>
      <c r="O680" s="314"/>
      <c r="P680" s="314"/>
      <c r="Q680" s="314"/>
      <c r="R680" s="314"/>
      <c r="S680" s="314"/>
      <c r="T680" s="314"/>
    </row>
    <row r="681" spans="1:20" ht="13.5" customHeight="1">
      <c r="A681" s="314"/>
      <c r="B681" s="314"/>
      <c r="C681" s="314"/>
      <c r="D681" s="314"/>
      <c r="E681" s="314"/>
      <c r="F681" s="314"/>
      <c r="G681" s="314"/>
      <c r="H681" s="314"/>
      <c r="I681" s="314"/>
      <c r="J681" s="314"/>
      <c r="K681" s="314"/>
      <c r="L681" s="314"/>
      <c r="M681" s="314"/>
      <c r="N681" s="314"/>
      <c r="O681" s="314"/>
      <c r="P681" s="314"/>
      <c r="Q681" s="314"/>
      <c r="R681" s="314"/>
      <c r="S681" s="314"/>
      <c r="T681" s="314"/>
    </row>
    <row r="682" spans="1:20" ht="13.5" customHeight="1">
      <c r="A682" s="314"/>
      <c r="B682" s="314"/>
      <c r="C682" s="314"/>
      <c r="D682" s="314"/>
      <c r="E682" s="314"/>
      <c r="F682" s="314"/>
      <c r="G682" s="314"/>
      <c r="H682" s="314"/>
      <c r="I682" s="314"/>
      <c r="J682" s="314"/>
      <c r="K682" s="314"/>
      <c r="L682" s="314"/>
      <c r="M682" s="314"/>
      <c r="N682" s="314"/>
      <c r="O682" s="314"/>
      <c r="P682" s="314"/>
      <c r="Q682" s="314"/>
      <c r="R682" s="314"/>
      <c r="S682" s="314"/>
      <c r="T682" s="314"/>
    </row>
    <row r="683" spans="1:20" ht="13.5" customHeight="1">
      <c r="A683" s="314"/>
      <c r="B683" s="314"/>
      <c r="C683" s="314"/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</row>
    <row r="684" spans="1:20" ht="13.5" customHeight="1">
      <c r="A684" s="314"/>
      <c r="B684" s="314"/>
      <c r="C684" s="314"/>
      <c r="D684" s="314"/>
      <c r="E684" s="314"/>
      <c r="F684" s="314"/>
      <c r="G684" s="314"/>
      <c r="H684" s="314"/>
      <c r="I684" s="314"/>
      <c r="J684" s="314"/>
      <c r="K684" s="314"/>
      <c r="L684" s="314"/>
      <c r="M684" s="314"/>
      <c r="N684" s="314"/>
      <c r="O684" s="314"/>
      <c r="P684" s="314"/>
      <c r="Q684" s="314"/>
      <c r="R684" s="314"/>
      <c r="S684" s="314"/>
      <c r="T684" s="314"/>
    </row>
    <row r="685" spans="1:20" ht="13.5" customHeight="1">
      <c r="A685" s="314"/>
      <c r="B685" s="314"/>
      <c r="C685" s="314"/>
      <c r="D685" s="314"/>
      <c r="E685" s="314"/>
      <c r="F685" s="314"/>
      <c r="G685" s="314"/>
      <c r="H685" s="314"/>
      <c r="I685" s="314"/>
      <c r="J685" s="314"/>
      <c r="K685" s="314"/>
      <c r="L685" s="314"/>
      <c r="M685" s="314"/>
      <c r="N685" s="314"/>
      <c r="O685" s="314"/>
      <c r="P685" s="314"/>
      <c r="Q685" s="314"/>
      <c r="R685" s="314"/>
      <c r="S685" s="314"/>
      <c r="T685" s="314"/>
    </row>
    <row r="686" spans="1:20" ht="13.5" customHeight="1">
      <c r="A686" s="314"/>
      <c r="B686" s="314"/>
      <c r="C686" s="314"/>
      <c r="D686" s="314"/>
      <c r="E686" s="314"/>
      <c r="F686" s="314"/>
      <c r="G686" s="314"/>
      <c r="H686" s="314"/>
      <c r="I686" s="314"/>
      <c r="J686" s="314"/>
      <c r="K686" s="314"/>
      <c r="L686" s="314"/>
      <c r="M686" s="314"/>
      <c r="N686" s="314"/>
      <c r="O686" s="314"/>
      <c r="P686" s="314"/>
      <c r="Q686" s="314"/>
      <c r="R686" s="314"/>
      <c r="S686" s="314"/>
      <c r="T686" s="314"/>
    </row>
    <row r="687" spans="1:20" ht="13.5" customHeight="1">
      <c r="A687" s="314"/>
      <c r="B687" s="314"/>
      <c r="C687" s="314"/>
      <c r="D687" s="314"/>
      <c r="E687" s="314"/>
      <c r="F687" s="314"/>
      <c r="G687" s="314"/>
      <c r="H687" s="314"/>
      <c r="I687" s="314"/>
      <c r="J687" s="314"/>
      <c r="K687" s="314"/>
      <c r="L687" s="314"/>
      <c r="M687" s="314"/>
      <c r="N687" s="314"/>
      <c r="O687" s="314"/>
      <c r="P687" s="314"/>
      <c r="Q687" s="314"/>
      <c r="R687" s="314"/>
      <c r="S687" s="314"/>
      <c r="T687" s="314"/>
    </row>
    <row r="688" spans="1:20" ht="13.5" customHeight="1">
      <c r="A688" s="314"/>
      <c r="B688" s="314"/>
      <c r="C688" s="314"/>
      <c r="D688" s="314"/>
      <c r="E688" s="314"/>
      <c r="F688" s="314"/>
      <c r="G688" s="314"/>
      <c r="H688" s="314"/>
      <c r="I688" s="314"/>
      <c r="J688" s="314"/>
      <c r="K688" s="314"/>
      <c r="L688" s="314"/>
      <c r="M688" s="314"/>
      <c r="N688" s="314"/>
      <c r="O688" s="314"/>
      <c r="P688" s="314"/>
      <c r="Q688" s="314"/>
      <c r="R688" s="314"/>
      <c r="S688" s="314"/>
      <c r="T688" s="314"/>
    </row>
    <row r="689" spans="1:20" ht="13.5" customHeight="1">
      <c r="A689" s="314"/>
      <c r="B689" s="314"/>
      <c r="C689" s="314"/>
      <c r="D689" s="314"/>
      <c r="E689" s="314"/>
      <c r="F689" s="314"/>
      <c r="G689" s="314"/>
      <c r="H689" s="314"/>
      <c r="I689" s="314"/>
      <c r="J689" s="314"/>
      <c r="K689" s="314"/>
      <c r="L689" s="314"/>
      <c r="M689" s="314"/>
      <c r="N689" s="314"/>
      <c r="O689" s="314"/>
      <c r="P689" s="314"/>
      <c r="Q689" s="314"/>
      <c r="R689" s="314"/>
      <c r="S689" s="314"/>
      <c r="T689" s="314"/>
    </row>
    <row r="690" spans="1:20" ht="13.5" customHeight="1">
      <c r="A690" s="314"/>
      <c r="B690" s="314"/>
      <c r="C690" s="314"/>
      <c r="D690" s="314"/>
      <c r="E690" s="314"/>
      <c r="F690" s="314"/>
      <c r="G690" s="314"/>
      <c r="H690" s="314"/>
      <c r="I690" s="314"/>
      <c r="J690" s="314"/>
      <c r="K690" s="314"/>
      <c r="L690" s="314"/>
      <c r="M690" s="314"/>
      <c r="N690" s="314"/>
      <c r="O690" s="314"/>
      <c r="P690" s="314"/>
      <c r="Q690" s="314"/>
      <c r="R690" s="314"/>
      <c r="S690" s="314"/>
      <c r="T690" s="314"/>
    </row>
    <row r="691" spans="1:20" ht="13.5" customHeight="1">
      <c r="A691" s="314"/>
      <c r="B691" s="314"/>
      <c r="C691" s="314"/>
      <c r="D691" s="314"/>
      <c r="E691" s="314"/>
      <c r="F691" s="314"/>
      <c r="G691" s="314"/>
      <c r="H691" s="314"/>
      <c r="I691" s="314"/>
      <c r="J691" s="314"/>
      <c r="K691" s="314"/>
      <c r="L691" s="314"/>
      <c r="M691" s="314"/>
      <c r="N691" s="314"/>
      <c r="O691" s="314"/>
      <c r="P691" s="314"/>
      <c r="Q691" s="314"/>
      <c r="R691" s="314"/>
      <c r="S691" s="314"/>
      <c r="T691" s="314"/>
    </row>
    <row r="692" spans="1:20" ht="13.5" customHeight="1">
      <c r="A692" s="314"/>
      <c r="B692" s="314"/>
      <c r="C692" s="314"/>
      <c r="D692" s="314"/>
      <c r="E692" s="314"/>
      <c r="F692" s="314"/>
      <c r="G692" s="314"/>
      <c r="H692" s="314"/>
      <c r="I692" s="314"/>
      <c r="J692" s="314"/>
      <c r="K692" s="314"/>
      <c r="L692" s="314"/>
      <c r="M692" s="314"/>
      <c r="N692" s="314"/>
      <c r="O692" s="314"/>
      <c r="P692" s="314"/>
      <c r="Q692" s="314"/>
      <c r="R692" s="314"/>
      <c r="S692" s="314"/>
      <c r="T692" s="314"/>
    </row>
    <row r="693" spans="1:20" ht="13.5" customHeight="1">
      <c r="A693" s="314"/>
      <c r="B693" s="314"/>
      <c r="C693" s="314"/>
      <c r="D693" s="314"/>
      <c r="E693" s="314"/>
      <c r="F693" s="314"/>
      <c r="G693" s="314"/>
      <c r="H693" s="314"/>
      <c r="I693" s="314"/>
      <c r="J693" s="314"/>
      <c r="K693" s="314"/>
      <c r="L693" s="314"/>
      <c r="M693" s="314"/>
      <c r="N693" s="314"/>
      <c r="O693" s="314"/>
      <c r="P693" s="314"/>
      <c r="Q693" s="314"/>
      <c r="R693" s="314"/>
      <c r="S693" s="314"/>
      <c r="T693" s="314"/>
    </row>
    <row r="694" spans="1:20" ht="13.5" customHeight="1">
      <c r="A694" s="314"/>
      <c r="B694" s="314"/>
      <c r="C694" s="314"/>
      <c r="D694" s="314"/>
      <c r="E694" s="314"/>
      <c r="F694" s="314"/>
      <c r="G694" s="314"/>
      <c r="H694" s="314"/>
      <c r="I694" s="314"/>
      <c r="J694" s="314"/>
      <c r="K694" s="314"/>
      <c r="L694" s="314"/>
      <c r="M694" s="314"/>
      <c r="N694" s="314"/>
      <c r="O694" s="314"/>
      <c r="P694" s="314"/>
      <c r="Q694" s="314"/>
      <c r="R694" s="314"/>
      <c r="S694" s="314"/>
      <c r="T694" s="314"/>
    </row>
    <row r="695" spans="1:20" ht="13.5" customHeight="1">
      <c r="A695" s="314"/>
      <c r="B695" s="314"/>
      <c r="C695" s="314"/>
      <c r="D695" s="314"/>
      <c r="E695" s="314"/>
      <c r="F695" s="314"/>
      <c r="G695" s="314"/>
      <c r="H695" s="314"/>
      <c r="I695" s="314"/>
      <c r="J695" s="314"/>
      <c r="K695" s="314"/>
      <c r="L695" s="314"/>
      <c r="M695" s="314"/>
      <c r="N695" s="314"/>
      <c r="O695" s="314"/>
      <c r="P695" s="314"/>
      <c r="Q695" s="314"/>
      <c r="R695" s="314"/>
      <c r="S695" s="314"/>
      <c r="T695" s="314"/>
    </row>
    <row r="696" spans="1:20" ht="13.5" customHeight="1">
      <c r="A696" s="314"/>
      <c r="B696" s="314"/>
      <c r="C696" s="314"/>
      <c r="D696" s="314"/>
      <c r="E696" s="314"/>
      <c r="F696" s="314"/>
      <c r="G696" s="314"/>
      <c r="H696" s="314"/>
      <c r="I696" s="314"/>
      <c r="J696" s="314"/>
      <c r="K696" s="314"/>
      <c r="L696" s="314"/>
      <c r="M696" s="314"/>
      <c r="N696" s="314"/>
      <c r="O696" s="314"/>
      <c r="P696" s="314"/>
      <c r="Q696" s="314"/>
      <c r="R696" s="314"/>
      <c r="S696" s="314"/>
      <c r="T696" s="314"/>
    </row>
    <row r="697" spans="1:20" ht="13.5" customHeight="1">
      <c r="A697" s="314"/>
      <c r="B697" s="314"/>
      <c r="C697" s="314"/>
      <c r="D697" s="314"/>
      <c r="E697" s="314"/>
      <c r="F697" s="314"/>
      <c r="G697" s="314"/>
      <c r="H697" s="314"/>
      <c r="I697" s="314"/>
      <c r="J697" s="314"/>
      <c r="K697" s="314"/>
      <c r="L697" s="314"/>
      <c r="M697" s="314"/>
      <c r="N697" s="314"/>
      <c r="O697" s="314"/>
      <c r="P697" s="314"/>
      <c r="Q697" s="314"/>
      <c r="R697" s="314"/>
      <c r="S697" s="314"/>
      <c r="T697" s="314"/>
    </row>
    <row r="698" spans="1:20" ht="13.5" customHeight="1">
      <c r="A698" s="314"/>
      <c r="B698" s="314"/>
      <c r="C698" s="314"/>
      <c r="D698" s="314"/>
      <c r="E698" s="314"/>
      <c r="F698" s="314"/>
      <c r="G698" s="314"/>
      <c r="H698" s="314"/>
      <c r="I698" s="314"/>
      <c r="J698" s="314"/>
      <c r="K698" s="314"/>
      <c r="L698" s="314"/>
      <c r="M698" s="314"/>
      <c r="N698" s="314"/>
      <c r="O698" s="314"/>
      <c r="P698" s="314"/>
      <c r="Q698" s="314"/>
      <c r="R698" s="314"/>
      <c r="S698" s="314"/>
      <c r="T698" s="314"/>
    </row>
    <row r="699" spans="1:20" ht="13.5" customHeight="1">
      <c r="A699" s="314"/>
      <c r="B699" s="314"/>
      <c r="C699" s="314"/>
      <c r="D699" s="314"/>
      <c r="E699" s="314"/>
      <c r="F699" s="314"/>
      <c r="G699" s="314"/>
      <c r="H699" s="314"/>
      <c r="I699" s="314"/>
      <c r="J699" s="314"/>
      <c r="K699" s="314"/>
      <c r="L699" s="314"/>
      <c r="M699" s="314"/>
      <c r="N699" s="314"/>
      <c r="O699" s="314"/>
      <c r="P699" s="314"/>
      <c r="Q699" s="314"/>
      <c r="R699" s="314"/>
      <c r="S699" s="314"/>
      <c r="T699" s="314"/>
    </row>
    <row r="700" spans="1:20" ht="13.5" customHeight="1">
      <c r="A700" s="314"/>
      <c r="B700" s="314"/>
      <c r="C700" s="314"/>
      <c r="D700" s="314"/>
      <c r="E700" s="314"/>
      <c r="F700" s="314"/>
      <c r="G700" s="314"/>
      <c r="H700" s="314"/>
      <c r="I700" s="314"/>
      <c r="J700" s="314"/>
      <c r="K700" s="314"/>
      <c r="L700" s="314"/>
      <c r="M700" s="314"/>
      <c r="N700" s="314"/>
      <c r="O700" s="314"/>
      <c r="P700" s="314"/>
      <c r="Q700" s="314"/>
      <c r="R700" s="314"/>
      <c r="S700" s="314"/>
      <c r="T700" s="314"/>
    </row>
    <row r="701" spans="1:20" ht="13.5" customHeight="1">
      <c r="A701" s="314"/>
      <c r="B701" s="314"/>
      <c r="C701" s="314"/>
      <c r="D701" s="314"/>
      <c r="E701" s="314"/>
      <c r="F701" s="314"/>
      <c r="G701" s="314"/>
      <c r="H701" s="314"/>
      <c r="I701" s="314"/>
      <c r="J701" s="314"/>
      <c r="K701" s="314"/>
      <c r="L701" s="314"/>
      <c r="M701" s="314"/>
      <c r="N701" s="314"/>
      <c r="O701" s="314"/>
      <c r="P701" s="314"/>
      <c r="Q701" s="314"/>
      <c r="R701" s="314"/>
      <c r="S701" s="314"/>
      <c r="T701" s="314"/>
    </row>
    <row r="702" spans="1:20" ht="13.5" customHeight="1">
      <c r="A702" s="314"/>
      <c r="B702" s="314"/>
      <c r="C702" s="314"/>
      <c r="D702" s="314"/>
      <c r="E702" s="314"/>
      <c r="F702" s="314"/>
      <c r="G702" s="314"/>
      <c r="H702" s="314"/>
      <c r="I702" s="314"/>
      <c r="J702" s="314"/>
      <c r="K702" s="314"/>
      <c r="L702" s="314"/>
      <c r="M702" s="314"/>
      <c r="N702" s="314"/>
      <c r="O702" s="314"/>
      <c r="P702" s="314"/>
      <c r="Q702" s="314"/>
      <c r="R702" s="314"/>
      <c r="S702" s="314"/>
      <c r="T702" s="314"/>
    </row>
    <row r="703" spans="1:20" ht="13.5" customHeight="1">
      <c r="A703" s="314"/>
      <c r="B703" s="314"/>
      <c r="C703" s="314"/>
      <c r="D703" s="314"/>
      <c r="E703" s="314"/>
      <c r="F703" s="314"/>
      <c r="G703" s="314"/>
      <c r="H703" s="314"/>
      <c r="I703" s="314"/>
      <c r="J703" s="314"/>
      <c r="K703" s="314"/>
      <c r="L703" s="314"/>
      <c r="M703" s="314"/>
      <c r="N703" s="314"/>
      <c r="O703" s="314"/>
      <c r="P703" s="314"/>
      <c r="Q703" s="314"/>
      <c r="R703" s="314"/>
      <c r="S703" s="314"/>
      <c r="T703" s="314"/>
    </row>
    <row r="704" spans="1:20" ht="13.5" customHeight="1">
      <c r="A704" s="314"/>
      <c r="B704" s="314"/>
      <c r="C704" s="314"/>
      <c r="D704" s="314"/>
      <c r="E704" s="314"/>
      <c r="F704" s="314"/>
      <c r="G704" s="314"/>
      <c r="H704" s="314"/>
      <c r="I704" s="314"/>
      <c r="J704" s="314"/>
      <c r="K704" s="314"/>
      <c r="L704" s="314"/>
      <c r="M704" s="314"/>
      <c r="N704" s="314"/>
      <c r="O704" s="314"/>
      <c r="P704" s="314"/>
      <c r="Q704" s="314"/>
      <c r="R704" s="314"/>
      <c r="S704" s="314"/>
      <c r="T704" s="314"/>
    </row>
    <row r="705" spans="1:20" ht="13.5" customHeight="1">
      <c r="A705" s="314"/>
      <c r="B705" s="314"/>
      <c r="C705" s="314"/>
      <c r="D705" s="314"/>
      <c r="E705" s="314"/>
      <c r="F705" s="314"/>
      <c r="G705" s="314"/>
      <c r="H705" s="314"/>
      <c r="I705" s="314"/>
      <c r="J705" s="314"/>
      <c r="K705" s="314"/>
      <c r="L705" s="314"/>
      <c r="M705" s="314"/>
      <c r="N705" s="314"/>
      <c r="O705" s="314"/>
      <c r="P705" s="314"/>
      <c r="Q705" s="314"/>
      <c r="R705" s="314"/>
      <c r="S705" s="314"/>
      <c r="T705" s="314"/>
    </row>
    <row r="706" spans="1:20" ht="13.5" customHeight="1">
      <c r="A706" s="314"/>
      <c r="B706" s="314"/>
      <c r="C706" s="314"/>
      <c r="D706" s="314"/>
      <c r="E706" s="314"/>
      <c r="F706" s="314"/>
      <c r="G706" s="314"/>
      <c r="H706" s="314"/>
      <c r="I706" s="314"/>
      <c r="J706" s="314"/>
      <c r="K706" s="314"/>
      <c r="L706" s="314"/>
      <c r="M706" s="314"/>
      <c r="N706" s="314"/>
      <c r="O706" s="314"/>
      <c r="P706" s="314"/>
      <c r="Q706" s="314"/>
      <c r="R706" s="314"/>
      <c r="S706" s="314"/>
      <c r="T706" s="314"/>
    </row>
    <row r="707" spans="1:20" ht="13.5" customHeight="1">
      <c r="A707" s="314"/>
      <c r="B707" s="314"/>
      <c r="C707" s="314"/>
      <c r="D707" s="314"/>
      <c r="E707" s="314"/>
      <c r="F707" s="314"/>
      <c r="G707" s="314"/>
      <c r="H707" s="314"/>
      <c r="I707" s="314"/>
      <c r="J707" s="314"/>
      <c r="K707" s="314"/>
      <c r="L707" s="314"/>
      <c r="M707" s="314"/>
      <c r="N707" s="314"/>
      <c r="O707" s="314"/>
      <c r="P707" s="314"/>
      <c r="Q707" s="314"/>
      <c r="R707" s="314"/>
      <c r="S707" s="314"/>
      <c r="T707" s="314"/>
    </row>
    <row r="708" spans="1:20" ht="13.5" customHeight="1">
      <c r="A708" s="314"/>
      <c r="B708" s="314"/>
      <c r="C708" s="314"/>
      <c r="D708" s="314"/>
      <c r="E708" s="314"/>
      <c r="F708" s="314"/>
      <c r="G708" s="314"/>
      <c r="H708" s="314"/>
      <c r="I708" s="314"/>
      <c r="J708" s="314"/>
      <c r="K708" s="314"/>
      <c r="L708" s="314"/>
      <c r="M708" s="314"/>
      <c r="N708" s="314"/>
      <c r="O708" s="314"/>
      <c r="P708" s="314"/>
      <c r="Q708" s="314"/>
      <c r="R708" s="314"/>
      <c r="S708" s="314"/>
      <c r="T708" s="314"/>
    </row>
    <row r="709" spans="1:20" ht="13.5" customHeight="1">
      <c r="A709" s="314"/>
      <c r="B709" s="314"/>
      <c r="C709" s="314"/>
      <c r="D709" s="314"/>
      <c r="E709" s="314"/>
      <c r="F709" s="314"/>
      <c r="G709" s="314"/>
      <c r="H709" s="314"/>
      <c r="I709" s="314"/>
      <c r="J709" s="314"/>
      <c r="K709" s="314"/>
      <c r="L709" s="314"/>
      <c r="M709" s="314"/>
      <c r="N709" s="314"/>
      <c r="O709" s="314"/>
      <c r="P709" s="314"/>
      <c r="Q709" s="314"/>
      <c r="R709" s="314"/>
      <c r="S709" s="314"/>
      <c r="T709" s="314"/>
    </row>
    <row r="710" spans="1:20" ht="13.5" customHeight="1">
      <c r="A710" s="314"/>
      <c r="B710" s="314"/>
      <c r="C710" s="314"/>
      <c r="D710" s="314"/>
      <c r="E710" s="314"/>
      <c r="F710" s="314"/>
      <c r="G710" s="314"/>
      <c r="H710" s="314"/>
      <c r="I710" s="314"/>
      <c r="J710" s="314"/>
      <c r="K710" s="314"/>
      <c r="L710" s="314"/>
      <c r="M710" s="314"/>
      <c r="N710" s="314"/>
      <c r="O710" s="314"/>
      <c r="P710" s="314"/>
      <c r="Q710" s="314"/>
      <c r="R710" s="314"/>
      <c r="S710" s="314"/>
      <c r="T710" s="314"/>
    </row>
    <row r="711" spans="1:20" ht="13.5" customHeight="1">
      <c r="A711" s="314"/>
      <c r="B711" s="314"/>
      <c r="C711" s="314"/>
      <c r="D711" s="314"/>
      <c r="E711" s="314"/>
      <c r="F711" s="314"/>
      <c r="G711" s="314"/>
      <c r="H711" s="314"/>
      <c r="I711" s="314"/>
      <c r="J711" s="314"/>
      <c r="K711" s="314"/>
      <c r="L711" s="314"/>
      <c r="M711" s="314"/>
      <c r="N711" s="314"/>
      <c r="O711" s="314"/>
      <c r="P711" s="314"/>
      <c r="Q711" s="314"/>
      <c r="R711" s="314"/>
      <c r="S711" s="314"/>
      <c r="T711" s="314"/>
    </row>
    <row r="712" spans="1:20" ht="13.5" customHeight="1">
      <c r="A712" s="314"/>
      <c r="B712" s="314"/>
      <c r="C712" s="314"/>
      <c r="D712" s="314"/>
      <c r="E712" s="314"/>
      <c r="F712" s="314"/>
      <c r="G712" s="314"/>
      <c r="H712" s="314"/>
      <c r="I712" s="314"/>
      <c r="J712" s="314"/>
      <c r="K712" s="314"/>
      <c r="L712" s="314"/>
      <c r="M712" s="314"/>
      <c r="N712" s="314"/>
      <c r="O712" s="314"/>
      <c r="P712" s="314"/>
      <c r="Q712" s="314"/>
      <c r="R712" s="314"/>
      <c r="S712" s="314"/>
      <c r="T712" s="314"/>
    </row>
    <row r="713" spans="1:20" ht="13.5" customHeight="1">
      <c r="A713" s="314"/>
      <c r="B713" s="314"/>
      <c r="C713" s="314"/>
      <c r="D713" s="314"/>
      <c r="E713" s="314"/>
      <c r="F713" s="314"/>
      <c r="G713" s="314"/>
      <c r="H713" s="314"/>
      <c r="I713" s="314"/>
      <c r="J713" s="314"/>
      <c r="K713" s="314"/>
      <c r="L713" s="314"/>
      <c r="M713" s="314"/>
      <c r="N713" s="314"/>
      <c r="O713" s="314"/>
      <c r="P713" s="314"/>
      <c r="Q713" s="314"/>
      <c r="R713" s="314"/>
      <c r="S713" s="314"/>
      <c r="T713" s="314"/>
    </row>
    <row r="714" spans="1:20" ht="13.5" customHeight="1">
      <c r="A714" s="314"/>
      <c r="B714" s="314"/>
      <c r="C714" s="314"/>
      <c r="D714" s="314"/>
      <c r="E714" s="314"/>
      <c r="F714" s="314"/>
      <c r="G714" s="314"/>
      <c r="H714" s="314"/>
      <c r="I714" s="314"/>
      <c r="J714" s="314"/>
      <c r="K714" s="314"/>
      <c r="L714" s="314"/>
      <c r="M714" s="314"/>
      <c r="N714" s="314"/>
      <c r="O714" s="314"/>
      <c r="P714" s="314"/>
      <c r="Q714" s="314"/>
      <c r="R714" s="314"/>
      <c r="S714" s="314"/>
      <c r="T714" s="314"/>
    </row>
    <row r="715" spans="1:20" ht="13.5" customHeight="1">
      <c r="A715" s="314"/>
      <c r="B715" s="314"/>
      <c r="C715" s="314"/>
      <c r="D715" s="314"/>
      <c r="E715" s="314"/>
      <c r="F715" s="314"/>
      <c r="G715" s="314"/>
      <c r="H715" s="314"/>
      <c r="I715" s="314"/>
      <c r="J715" s="314"/>
      <c r="K715" s="314"/>
      <c r="L715" s="314"/>
      <c r="M715" s="314"/>
      <c r="N715" s="314"/>
      <c r="O715" s="314"/>
      <c r="P715" s="314"/>
      <c r="Q715" s="314"/>
      <c r="R715" s="314"/>
      <c r="S715" s="314"/>
      <c r="T715" s="314"/>
    </row>
    <row r="716" spans="1:20" ht="13.5" customHeight="1">
      <c r="A716" s="314"/>
      <c r="B716" s="314"/>
      <c r="C716" s="314"/>
      <c r="D716" s="314"/>
      <c r="E716" s="314"/>
      <c r="F716" s="314"/>
      <c r="G716" s="314"/>
      <c r="H716" s="314"/>
      <c r="I716" s="314"/>
      <c r="J716" s="314"/>
      <c r="K716" s="314"/>
      <c r="L716" s="314"/>
      <c r="M716" s="314"/>
      <c r="N716" s="314"/>
      <c r="O716" s="314"/>
      <c r="P716" s="314"/>
      <c r="Q716" s="314"/>
      <c r="R716" s="314"/>
      <c r="S716" s="314"/>
      <c r="T716" s="314"/>
    </row>
    <row r="717" spans="1:20" ht="13.5" customHeight="1">
      <c r="A717" s="314"/>
      <c r="B717" s="314"/>
      <c r="C717" s="314"/>
      <c r="D717" s="314"/>
      <c r="E717" s="314"/>
      <c r="F717" s="314"/>
      <c r="G717" s="314"/>
      <c r="H717" s="314"/>
      <c r="I717" s="314"/>
      <c r="J717" s="314"/>
      <c r="K717" s="314"/>
      <c r="L717" s="314"/>
      <c r="M717" s="314"/>
      <c r="N717" s="314"/>
      <c r="O717" s="314"/>
      <c r="P717" s="314"/>
      <c r="Q717" s="314"/>
      <c r="R717" s="314"/>
      <c r="S717" s="314"/>
      <c r="T717" s="314"/>
    </row>
    <row r="718" spans="1:20" ht="13.5" customHeight="1">
      <c r="A718" s="314"/>
      <c r="B718" s="314"/>
      <c r="C718" s="314"/>
      <c r="D718" s="314"/>
      <c r="E718" s="314"/>
      <c r="F718" s="314"/>
      <c r="G718" s="314"/>
      <c r="H718" s="314"/>
      <c r="I718" s="314"/>
      <c r="J718" s="314"/>
      <c r="K718" s="314"/>
      <c r="L718" s="314"/>
      <c r="M718" s="314"/>
      <c r="N718" s="314"/>
      <c r="O718" s="314"/>
      <c r="P718" s="314"/>
      <c r="Q718" s="314"/>
      <c r="R718" s="314"/>
      <c r="S718" s="314"/>
      <c r="T718" s="314"/>
    </row>
    <row r="719" spans="1:20" ht="13.5" customHeight="1">
      <c r="A719" s="314"/>
      <c r="B719" s="314"/>
      <c r="C719" s="314"/>
      <c r="D719" s="314"/>
      <c r="E719" s="314"/>
      <c r="F719" s="314"/>
      <c r="G719" s="314"/>
      <c r="H719" s="314"/>
      <c r="I719" s="314"/>
      <c r="J719" s="314"/>
      <c r="K719" s="314"/>
      <c r="L719" s="314"/>
      <c r="M719" s="314"/>
      <c r="N719" s="314"/>
      <c r="O719" s="314"/>
      <c r="P719" s="314"/>
      <c r="Q719" s="314"/>
      <c r="R719" s="314"/>
      <c r="S719" s="314"/>
      <c r="T719" s="314"/>
    </row>
    <row r="720" spans="1:20" ht="13.5" customHeight="1">
      <c r="A720" s="314"/>
      <c r="B720" s="314"/>
      <c r="C720" s="314"/>
      <c r="D720" s="314"/>
      <c r="E720" s="314"/>
      <c r="F720" s="314"/>
      <c r="G720" s="314"/>
      <c r="H720" s="314"/>
      <c r="I720" s="314"/>
      <c r="J720" s="314"/>
      <c r="K720" s="314"/>
      <c r="L720" s="314"/>
      <c r="M720" s="314"/>
      <c r="N720" s="314"/>
      <c r="O720" s="314"/>
      <c r="P720" s="314"/>
      <c r="Q720" s="314"/>
      <c r="R720" s="314"/>
      <c r="S720" s="314"/>
      <c r="T720" s="314"/>
    </row>
    <row r="721" spans="1:20" ht="13.5" customHeight="1">
      <c r="A721" s="314"/>
      <c r="B721" s="314"/>
      <c r="C721" s="314"/>
      <c r="D721" s="314"/>
      <c r="E721" s="314"/>
      <c r="F721" s="314"/>
      <c r="G721" s="314"/>
      <c r="H721" s="314"/>
      <c r="I721" s="314"/>
      <c r="J721" s="314"/>
      <c r="K721" s="314"/>
      <c r="L721" s="314"/>
      <c r="M721" s="314"/>
      <c r="N721" s="314"/>
      <c r="O721" s="314"/>
      <c r="P721" s="314"/>
      <c r="Q721" s="314"/>
      <c r="R721" s="314"/>
      <c r="S721" s="314"/>
      <c r="T721" s="314"/>
    </row>
    <row r="722" spans="1:20" ht="13.5" customHeight="1">
      <c r="A722" s="314"/>
      <c r="B722" s="314"/>
      <c r="C722" s="314"/>
      <c r="D722" s="314"/>
      <c r="E722" s="314"/>
      <c r="F722" s="314"/>
      <c r="G722" s="314"/>
      <c r="H722" s="314"/>
      <c r="I722" s="314"/>
      <c r="J722" s="314"/>
      <c r="K722" s="314"/>
      <c r="L722" s="314"/>
      <c r="M722" s="314"/>
      <c r="N722" s="314"/>
      <c r="O722" s="314"/>
      <c r="P722" s="314"/>
      <c r="Q722" s="314"/>
      <c r="R722" s="314"/>
      <c r="S722" s="314"/>
      <c r="T722" s="314"/>
    </row>
    <row r="723" spans="1:20" ht="13.5" customHeight="1">
      <c r="A723" s="314"/>
      <c r="B723" s="314"/>
      <c r="C723" s="314"/>
      <c r="D723" s="314"/>
      <c r="E723" s="314"/>
      <c r="F723" s="314"/>
      <c r="G723" s="314"/>
      <c r="H723" s="314"/>
      <c r="I723" s="314"/>
      <c r="J723" s="314"/>
      <c r="K723" s="314"/>
      <c r="L723" s="314"/>
      <c r="M723" s="314"/>
      <c r="N723" s="314"/>
      <c r="O723" s="314"/>
      <c r="P723" s="314"/>
      <c r="Q723" s="314"/>
      <c r="R723" s="314"/>
      <c r="S723" s="314"/>
      <c r="T723" s="314"/>
    </row>
    <row r="724" spans="1:20" ht="13.5" customHeight="1">
      <c r="A724" s="314"/>
      <c r="B724" s="314"/>
      <c r="C724" s="314"/>
      <c r="D724" s="314"/>
      <c r="E724" s="314"/>
      <c r="F724" s="314"/>
      <c r="G724" s="314"/>
      <c r="H724" s="314"/>
      <c r="I724" s="314"/>
      <c r="J724" s="314"/>
      <c r="K724" s="314"/>
      <c r="L724" s="314"/>
      <c r="M724" s="314"/>
      <c r="N724" s="314"/>
      <c r="O724" s="314"/>
      <c r="P724" s="314"/>
      <c r="Q724" s="314"/>
      <c r="R724" s="314"/>
      <c r="S724" s="314"/>
      <c r="T724" s="314"/>
    </row>
    <row r="725" spans="1:20" ht="13.5" customHeight="1">
      <c r="A725" s="314"/>
      <c r="B725" s="314"/>
      <c r="C725" s="314"/>
      <c r="D725" s="314"/>
      <c r="E725" s="314"/>
      <c r="F725" s="314"/>
      <c r="G725" s="314"/>
      <c r="H725" s="314"/>
      <c r="I725" s="314"/>
      <c r="J725" s="314"/>
      <c r="K725" s="314"/>
      <c r="L725" s="314"/>
      <c r="M725" s="314"/>
      <c r="N725" s="314"/>
      <c r="O725" s="314"/>
      <c r="P725" s="314"/>
      <c r="Q725" s="314"/>
      <c r="R725" s="314"/>
      <c r="S725" s="314"/>
      <c r="T725" s="314"/>
    </row>
    <row r="726" spans="1:20" ht="13.5" customHeight="1">
      <c r="A726" s="314"/>
      <c r="B726" s="314"/>
      <c r="C726" s="314"/>
      <c r="D726" s="314"/>
      <c r="E726" s="314"/>
      <c r="F726" s="314"/>
      <c r="G726" s="314"/>
      <c r="H726" s="314"/>
      <c r="I726" s="314"/>
      <c r="J726" s="314"/>
      <c r="K726" s="314"/>
      <c r="L726" s="314"/>
      <c r="M726" s="314"/>
      <c r="N726" s="314"/>
      <c r="O726" s="314"/>
      <c r="P726" s="314"/>
      <c r="Q726" s="314"/>
      <c r="R726" s="314"/>
      <c r="S726" s="314"/>
      <c r="T726" s="314"/>
    </row>
    <row r="727" spans="1:20" ht="13.5" customHeight="1">
      <c r="A727" s="314"/>
      <c r="B727" s="314"/>
      <c r="C727" s="314"/>
      <c r="D727" s="314"/>
      <c r="E727" s="314"/>
      <c r="F727" s="314"/>
      <c r="G727" s="314"/>
      <c r="H727" s="314"/>
      <c r="I727" s="314"/>
      <c r="J727" s="314"/>
      <c r="K727" s="314"/>
      <c r="L727" s="314"/>
      <c r="M727" s="314"/>
      <c r="N727" s="314"/>
      <c r="O727" s="314"/>
      <c r="P727" s="314"/>
      <c r="Q727" s="314"/>
      <c r="R727" s="314"/>
      <c r="S727" s="314"/>
      <c r="T727" s="314"/>
    </row>
    <row r="728" spans="1:20" ht="13.5" customHeight="1">
      <c r="A728" s="314"/>
      <c r="B728" s="314"/>
      <c r="C728" s="314"/>
      <c r="D728" s="314"/>
      <c r="E728" s="314"/>
      <c r="F728" s="314"/>
      <c r="G728" s="314"/>
      <c r="H728" s="314"/>
      <c r="I728" s="314"/>
      <c r="J728" s="314"/>
      <c r="K728" s="314"/>
      <c r="L728" s="314"/>
      <c r="M728" s="314"/>
      <c r="N728" s="314"/>
      <c r="O728" s="314"/>
      <c r="P728" s="314"/>
      <c r="Q728" s="314"/>
      <c r="R728" s="314"/>
      <c r="S728" s="314"/>
      <c r="T728" s="314"/>
    </row>
    <row r="729" spans="1:20" ht="13.5" customHeight="1">
      <c r="A729" s="314"/>
      <c r="B729" s="314"/>
      <c r="C729" s="314"/>
      <c r="D729" s="314"/>
      <c r="E729" s="314"/>
      <c r="F729" s="314"/>
      <c r="G729" s="314"/>
      <c r="H729" s="314"/>
      <c r="I729" s="314"/>
      <c r="J729" s="314"/>
      <c r="K729" s="314"/>
      <c r="L729" s="314"/>
      <c r="M729" s="314"/>
      <c r="N729" s="314"/>
      <c r="O729" s="314"/>
      <c r="P729" s="314"/>
      <c r="Q729" s="314"/>
      <c r="R729" s="314"/>
      <c r="S729" s="314"/>
      <c r="T729" s="314"/>
    </row>
    <row r="730" spans="1:20" ht="13.5" customHeight="1">
      <c r="A730" s="314"/>
      <c r="B730" s="314"/>
      <c r="C730" s="314"/>
      <c r="D730" s="314"/>
      <c r="E730" s="314"/>
      <c r="F730" s="314"/>
      <c r="G730" s="314"/>
      <c r="H730" s="314"/>
      <c r="I730" s="314"/>
      <c r="J730" s="314"/>
      <c r="K730" s="314"/>
      <c r="L730" s="314"/>
      <c r="M730" s="314"/>
      <c r="N730" s="314"/>
      <c r="O730" s="314"/>
      <c r="P730" s="314"/>
      <c r="Q730" s="314"/>
      <c r="R730" s="314"/>
      <c r="S730" s="314"/>
      <c r="T730" s="314"/>
    </row>
    <row r="731" spans="1:20" ht="13.5" customHeight="1">
      <c r="A731" s="314"/>
      <c r="B731" s="314"/>
      <c r="C731" s="314"/>
      <c r="D731" s="314"/>
      <c r="E731" s="314"/>
      <c r="F731" s="314"/>
      <c r="G731" s="314"/>
      <c r="H731" s="314"/>
      <c r="I731" s="314"/>
      <c r="J731" s="314"/>
      <c r="K731" s="314"/>
      <c r="L731" s="314"/>
      <c r="M731" s="314"/>
      <c r="N731" s="314"/>
      <c r="O731" s="314"/>
      <c r="P731" s="314"/>
      <c r="Q731" s="314"/>
      <c r="R731" s="314"/>
      <c r="S731" s="314"/>
      <c r="T731" s="314"/>
    </row>
    <row r="732" spans="1:20" ht="13.5" customHeight="1">
      <c r="A732" s="314"/>
      <c r="B732" s="314"/>
      <c r="C732" s="314"/>
      <c r="D732" s="314"/>
      <c r="E732" s="314"/>
      <c r="F732" s="314"/>
      <c r="G732" s="314"/>
      <c r="H732" s="314"/>
      <c r="I732" s="314"/>
      <c r="J732" s="314"/>
      <c r="K732" s="314"/>
      <c r="L732" s="314"/>
      <c r="M732" s="314"/>
      <c r="N732" s="314"/>
      <c r="O732" s="314"/>
      <c r="P732" s="314"/>
      <c r="Q732" s="314"/>
      <c r="R732" s="314"/>
      <c r="S732" s="314"/>
      <c r="T732" s="314"/>
    </row>
    <row r="733" spans="1:20" ht="13.5" customHeight="1">
      <c r="A733" s="314"/>
      <c r="B733" s="314"/>
      <c r="C733" s="314"/>
      <c r="D733" s="314"/>
      <c r="E733" s="314"/>
      <c r="F733" s="314"/>
      <c r="G733" s="314"/>
      <c r="H733" s="314"/>
      <c r="I733" s="314"/>
      <c r="J733" s="314"/>
      <c r="K733" s="314"/>
      <c r="L733" s="314"/>
      <c r="M733" s="314"/>
      <c r="N733" s="314"/>
      <c r="O733" s="314"/>
      <c r="P733" s="314"/>
      <c r="Q733" s="314"/>
      <c r="R733" s="314"/>
      <c r="S733" s="314"/>
      <c r="T733" s="314"/>
    </row>
    <row r="734" spans="1:20" ht="13.5" customHeight="1">
      <c r="A734" s="314"/>
      <c r="B734" s="314"/>
      <c r="C734" s="314"/>
      <c r="D734" s="314"/>
      <c r="E734" s="314"/>
      <c r="F734" s="314"/>
      <c r="G734" s="314"/>
      <c r="H734" s="314"/>
      <c r="I734" s="314"/>
      <c r="J734" s="314"/>
      <c r="K734" s="314"/>
      <c r="L734" s="314"/>
      <c r="M734" s="314"/>
      <c r="N734" s="314"/>
      <c r="O734" s="314"/>
      <c r="P734" s="314"/>
      <c r="Q734" s="314"/>
      <c r="R734" s="314"/>
      <c r="S734" s="314"/>
      <c r="T734" s="314"/>
    </row>
    <row r="735" spans="1:20" ht="13.5" customHeight="1">
      <c r="A735" s="314"/>
      <c r="B735" s="314"/>
      <c r="C735" s="314"/>
      <c r="D735" s="314"/>
      <c r="E735" s="314"/>
      <c r="F735" s="314"/>
      <c r="G735" s="314"/>
      <c r="H735" s="314"/>
      <c r="I735" s="314"/>
      <c r="J735" s="314"/>
      <c r="K735" s="314"/>
      <c r="L735" s="314"/>
      <c r="M735" s="314"/>
      <c r="N735" s="314"/>
      <c r="O735" s="314"/>
      <c r="P735" s="314"/>
      <c r="Q735" s="314"/>
      <c r="R735" s="314"/>
      <c r="S735" s="314"/>
      <c r="T735" s="314"/>
    </row>
    <row r="736" spans="1:20" ht="13.5" customHeight="1">
      <c r="A736" s="314"/>
      <c r="B736" s="314"/>
      <c r="C736" s="314"/>
      <c r="D736" s="314"/>
      <c r="E736" s="314"/>
      <c r="F736" s="314"/>
      <c r="G736" s="314"/>
      <c r="H736" s="314"/>
      <c r="I736" s="314"/>
      <c r="J736" s="314"/>
      <c r="K736" s="314"/>
      <c r="L736" s="314"/>
      <c r="M736" s="314"/>
      <c r="N736" s="314"/>
      <c r="O736" s="314"/>
      <c r="P736" s="314"/>
      <c r="Q736" s="314"/>
      <c r="R736" s="314"/>
      <c r="S736" s="314"/>
      <c r="T736" s="314"/>
    </row>
    <row r="737" spans="1:20" ht="13.5" customHeight="1">
      <c r="A737" s="314"/>
      <c r="B737" s="314"/>
      <c r="C737" s="314"/>
      <c r="D737" s="314"/>
      <c r="E737" s="314"/>
      <c r="F737" s="314"/>
      <c r="G737" s="314"/>
      <c r="H737" s="314"/>
      <c r="I737" s="314"/>
      <c r="J737" s="314"/>
      <c r="K737" s="314"/>
      <c r="L737" s="314"/>
      <c r="M737" s="314"/>
      <c r="N737" s="314"/>
      <c r="O737" s="314"/>
      <c r="P737" s="314"/>
      <c r="Q737" s="314"/>
      <c r="R737" s="314"/>
      <c r="S737" s="314"/>
      <c r="T737" s="314"/>
    </row>
    <row r="738" spans="1:20" ht="13.5" customHeight="1">
      <c r="A738" s="314"/>
      <c r="B738" s="314"/>
      <c r="C738" s="314"/>
      <c r="D738" s="314"/>
      <c r="E738" s="314"/>
      <c r="F738" s="314"/>
      <c r="G738" s="314"/>
      <c r="H738" s="314"/>
      <c r="I738" s="314"/>
      <c r="J738" s="314"/>
      <c r="K738" s="314"/>
      <c r="L738" s="314"/>
      <c r="M738" s="314"/>
      <c r="N738" s="314"/>
      <c r="O738" s="314"/>
      <c r="P738" s="314"/>
      <c r="Q738" s="314"/>
      <c r="R738" s="314"/>
      <c r="S738" s="314"/>
      <c r="T738" s="314"/>
    </row>
    <row r="739" spans="1:20" ht="13.5" customHeight="1">
      <c r="A739" s="314"/>
      <c r="B739" s="314"/>
      <c r="C739" s="314"/>
      <c r="D739" s="314"/>
      <c r="E739" s="314"/>
      <c r="F739" s="314"/>
      <c r="G739" s="314"/>
      <c r="H739" s="314"/>
      <c r="I739" s="314"/>
      <c r="J739" s="314"/>
      <c r="K739" s="314"/>
      <c r="L739" s="314"/>
      <c r="M739" s="314"/>
      <c r="N739" s="314"/>
      <c r="O739" s="314"/>
      <c r="P739" s="314"/>
      <c r="Q739" s="314"/>
      <c r="R739" s="314"/>
      <c r="S739" s="314"/>
      <c r="T739" s="314"/>
    </row>
    <row r="740" spans="1:20" ht="13.5" customHeight="1">
      <c r="A740" s="314"/>
      <c r="B740" s="314"/>
      <c r="C740" s="314"/>
      <c r="D740" s="314"/>
      <c r="E740" s="314"/>
      <c r="F740" s="314"/>
      <c r="G740" s="314"/>
      <c r="H740" s="314"/>
      <c r="I740" s="314"/>
      <c r="J740" s="314"/>
      <c r="K740" s="314"/>
      <c r="L740" s="314"/>
      <c r="M740" s="314"/>
      <c r="N740" s="314"/>
      <c r="O740" s="314"/>
      <c r="P740" s="314"/>
      <c r="Q740" s="314"/>
      <c r="R740" s="314"/>
      <c r="S740" s="314"/>
      <c r="T740" s="314"/>
    </row>
    <row r="741" spans="1:20" ht="13.5" customHeight="1">
      <c r="A741" s="314"/>
      <c r="B741" s="314"/>
      <c r="C741" s="314"/>
      <c r="D741" s="314"/>
      <c r="E741" s="314"/>
      <c r="F741" s="314"/>
      <c r="G741" s="314"/>
      <c r="H741" s="314"/>
      <c r="I741" s="314"/>
      <c r="J741" s="314"/>
      <c r="K741" s="314"/>
      <c r="L741" s="314"/>
      <c r="M741" s="314"/>
      <c r="N741" s="314"/>
      <c r="O741" s="314"/>
      <c r="P741" s="314"/>
      <c r="Q741" s="314"/>
      <c r="R741" s="314"/>
      <c r="S741" s="314"/>
      <c r="T741" s="314"/>
    </row>
    <row r="742" spans="1:20" ht="13.5" customHeight="1">
      <c r="A742" s="314"/>
      <c r="B742" s="314"/>
      <c r="C742" s="314"/>
      <c r="D742" s="314"/>
      <c r="E742" s="314"/>
      <c r="F742" s="314"/>
      <c r="G742" s="314"/>
      <c r="H742" s="314"/>
      <c r="I742" s="314"/>
      <c r="J742" s="314"/>
      <c r="K742" s="314"/>
      <c r="L742" s="314"/>
      <c r="M742" s="314"/>
      <c r="N742" s="314"/>
      <c r="O742" s="314"/>
      <c r="P742" s="314"/>
      <c r="Q742" s="314"/>
      <c r="R742" s="314"/>
      <c r="S742" s="314"/>
      <c r="T742" s="314"/>
    </row>
    <row r="743" spans="1:20" ht="13.5" customHeight="1">
      <c r="A743" s="314"/>
      <c r="B743" s="314"/>
      <c r="C743" s="314"/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</row>
    <row r="744" spans="1:20" ht="13.5" customHeight="1">
      <c r="A744" s="314"/>
      <c r="B744" s="314"/>
      <c r="C744" s="314"/>
      <c r="D744" s="314"/>
      <c r="E744" s="314"/>
      <c r="F744" s="314"/>
      <c r="G744" s="314"/>
      <c r="H744" s="314"/>
      <c r="I744" s="314"/>
      <c r="J744" s="314"/>
      <c r="K744" s="314"/>
      <c r="L744" s="314"/>
      <c r="M744" s="314"/>
      <c r="N744" s="314"/>
      <c r="O744" s="314"/>
      <c r="P744" s="314"/>
      <c r="Q744" s="314"/>
      <c r="R744" s="314"/>
      <c r="S744" s="314"/>
      <c r="T744" s="314"/>
    </row>
    <row r="745" spans="1:20" ht="13.5" customHeight="1">
      <c r="A745" s="314"/>
      <c r="B745" s="314"/>
      <c r="C745" s="314"/>
      <c r="D745" s="314"/>
      <c r="E745" s="314"/>
      <c r="F745" s="314"/>
      <c r="G745" s="314"/>
      <c r="H745" s="314"/>
      <c r="I745" s="314"/>
      <c r="J745" s="314"/>
      <c r="K745" s="314"/>
      <c r="L745" s="314"/>
      <c r="M745" s="314"/>
      <c r="N745" s="314"/>
      <c r="O745" s="314"/>
      <c r="P745" s="314"/>
      <c r="Q745" s="314"/>
      <c r="R745" s="314"/>
      <c r="S745" s="314"/>
      <c r="T745" s="314"/>
    </row>
    <row r="746" spans="1:20" ht="13.5" customHeight="1">
      <c r="A746" s="314"/>
      <c r="B746" s="314"/>
      <c r="C746" s="314"/>
      <c r="D746" s="314"/>
      <c r="E746" s="314"/>
      <c r="F746" s="314"/>
      <c r="G746" s="314"/>
      <c r="H746" s="314"/>
      <c r="I746" s="314"/>
      <c r="J746" s="314"/>
      <c r="K746" s="314"/>
      <c r="L746" s="314"/>
      <c r="M746" s="314"/>
      <c r="N746" s="314"/>
      <c r="O746" s="314"/>
      <c r="P746" s="314"/>
      <c r="Q746" s="314"/>
      <c r="R746" s="314"/>
      <c r="S746" s="314"/>
      <c r="T746" s="314"/>
    </row>
    <row r="747" spans="1:20" ht="13.5" customHeight="1">
      <c r="A747" s="314"/>
      <c r="B747" s="314"/>
      <c r="C747" s="314"/>
      <c r="D747" s="314"/>
      <c r="E747" s="314"/>
      <c r="F747" s="314"/>
      <c r="G747" s="314"/>
      <c r="H747" s="314"/>
      <c r="I747" s="314"/>
      <c r="J747" s="314"/>
      <c r="K747" s="314"/>
      <c r="L747" s="314"/>
      <c r="M747" s="314"/>
      <c r="N747" s="314"/>
      <c r="O747" s="314"/>
      <c r="P747" s="314"/>
      <c r="Q747" s="314"/>
      <c r="R747" s="314"/>
      <c r="S747" s="314"/>
      <c r="T747" s="314"/>
    </row>
    <row r="748" spans="1:20" ht="13.5" customHeight="1">
      <c r="A748" s="314"/>
      <c r="B748" s="314"/>
      <c r="C748" s="314"/>
      <c r="D748" s="314"/>
      <c r="E748" s="314"/>
      <c r="F748" s="314"/>
      <c r="G748" s="314"/>
      <c r="H748" s="314"/>
      <c r="I748" s="314"/>
      <c r="J748" s="314"/>
      <c r="K748" s="314"/>
      <c r="L748" s="314"/>
      <c r="M748" s="314"/>
      <c r="N748" s="314"/>
      <c r="O748" s="314"/>
      <c r="P748" s="314"/>
      <c r="Q748" s="314"/>
      <c r="R748" s="314"/>
      <c r="S748" s="314"/>
      <c r="T748" s="314"/>
    </row>
    <row r="749" spans="1:20" ht="13.5" customHeight="1">
      <c r="A749" s="314"/>
      <c r="B749" s="314"/>
      <c r="C749" s="314"/>
      <c r="D749" s="314"/>
      <c r="E749" s="314"/>
      <c r="F749" s="314"/>
      <c r="G749" s="314"/>
      <c r="H749" s="314"/>
      <c r="I749" s="314"/>
      <c r="J749" s="314"/>
      <c r="K749" s="314"/>
      <c r="L749" s="314"/>
      <c r="M749" s="314"/>
      <c r="N749" s="314"/>
      <c r="O749" s="314"/>
      <c r="P749" s="314"/>
      <c r="Q749" s="314"/>
      <c r="R749" s="314"/>
      <c r="S749" s="314"/>
      <c r="T749" s="314"/>
    </row>
    <row r="750" spans="1:20" ht="13.5" customHeight="1">
      <c r="A750" s="314"/>
      <c r="B750" s="314"/>
      <c r="C750" s="314"/>
      <c r="D750" s="314"/>
      <c r="E750" s="314"/>
      <c r="F750" s="314"/>
      <c r="G750" s="314"/>
      <c r="H750" s="314"/>
      <c r="I750" s="314"/>
      <c r="J750" s="314"/>
      <c r="K750" s="314"/>
      <c r="L750" s="314"/>
      <c r="M750" s="314"/>
      <c r="N750" s="314"/>
      <c r="O750" s="314"/>
      <c r="P750" s="314"/>
      <c r="Q750" s="314"/>
      <c r="R750" s="314"/>
      <c r="S750" s="314"/>
      <c r="T750" s="314"/>
    </row>
    <row r="751" spans="1:20" ht="13.5" customHeight="1">
      <c r="A751" s="314"/>
      <c r="B751" s="314"/>
      <c r="C751" s="314"/>
      <c r="D751" s="314"/>
      <c r="E751" s="314"/>
      <c r="F751" s="314"/>
      <c r="G751" s="314"/>
      <c r="H751" s="314"/>
      <c r="I751" s="314"/>
      <c r="J751" s="314"/>
      <c r="K751" s="314"/>
      <c r="L751" s="314"/>
      <c r="M751" s="314"/>
      <c r="N751" s="314"/>
      <c r="O751" s="314"/>
      <c r="P751" s="314"/>
      <c r="Q751" s="314"/>
      <c r="R751" s="314"/>
      <c r="S751" s="314"/>
      <c r="T751" s="314"/>
    </row>
    <row r="752" spans="1:20" ht="13.5" customHeight="1">
      <c r="A752" s="314"/>
      <c r="B752" s="314"/>
      <c r="C752" s="314"/>
      <c r="D752" s="314"/>
      <c r="E752" s="314"/>
      <c r="F752" s="314"/>
      <c r="G752" s="314"/>
      <c r="H752" s="314"/>
      <c r="I752" s="314"/>
      <c r="J752" s="314"/>
      <c r="K752" s="314"/>
      <c r="L752" s="314"/>
      <c r="M752" s="314"/>
      <c r="N752" s="314"/>
      <c r="O752" s="314"/>
      <c r="P752" s="314"/>
      <c r="Q752" s="314"/>
      <c r="R752" s="314"/>
      <c r="S752" s="314"/>
      <c r="T752" s="314"/>
    </row>
    <row r="753" spans="1:20" ht="13.5" customHeight="1">
      <c r="A753" s="314"/>
      <c r="B753" s="314"/>
      <c r="C753" s="314"/>
      <c r="D753" s="314"/>
      <c r="E753" s="314"/>
      <c r="F753" s="314"/>
      <c r="G753" s="314"/>
      <c r="H753" s="314"/>
      <c r="I753" s="314"/>
      <c r="J753" s="314"/>
      <c r="K753" s="314"/>
      <c r="L753" s="314"/>
      <c r="M753" s="314"/>
      <c r="N753" s="314"/>
      <c r="O753" s="314"/>
      <c r="P753" s="314"/>
      <c r="Q753" s="314"/>
      <c r="R753" s="314"/>
      <c r="S753" s="314"/>
      <c r="T753" s="314"/>
    </row>
    <row r="754" spans="1:20" ht="13.5" customHeight="1">
      <c r="A754" s="314"/>
      <c r="B754" s="314"/>
      <c r="C754" s="314"/>
      <c r="D754" s="314"/>
      <c r="E754" s="314"/>
      <c r="F754" s="314"/>
      <c r="G754" s="314"/>
      <c r="H754" s="314"/>
      <c r="I754" s="314"/>
      <c r="J754" s="314"/>
      <c r="K754" s="314"/>
      <c r="L754" s="314"/>
      <c r="M754" s="314"/>
      <c r="N754" s="314"/>
      <c r="O754" s="314"/>
      <c r="P754" s="314"/>
      <c r="Q754" s="314"/>
      <c r="R754" s="314"/>
      <c r="S754" s="314"/>
      <c r="T754" s="314"/>
    </row>
    <row r="755" spans="1:20" ht="13.5" customHeight="1">
      <c r="A755" s="314"/>
      <c r="B755" s="314"/>
      <c r="C755" s="314"/>
      <c r="D755" s="314"/>
      <c r="E755" s="314"/>
      <c r="F755" s="314"/>
      <c r="G755" s="314"/>
      <c r="H755" s="314"/>
      <c r="I755" s="314"/>
      <c r="J755" s="314"/>
      <c r="K755" s="314"/>
      <c r="L755" s="314"/>
      <c r="M755" s="314"/>
      <c r="N755" s="314"/>
      <c r="O755" s="314"/>
      <c r="P755" s="314"/>
      <c r="Q755" s="314"/>
      <c r="R755" s="314"/>
      <c r="S755" s="314"/>
      <c r="T755" s="314"/>
    </row>
    <row r="756" spans="1:20" ht="13.5" customHeight="1">
      <c r="A756" s="314"/>
      <c r="B756" s="314"/>
      <c r="C756" s="314"/>
      <c r="D756" s="314"/>
      <c r="E756" s="314"/>
      <c r="F756" s="314"/>
      <c r="G756" s="314"/>
      <c r="H756" s="314"/>
      <c r="I756" s="314"/>
      <c r="J756" s="314"/>
      <c r="K756" s="314"/>
      <c r="L756" s="314"/>
      <c r="M756" s="314"/>
      <c r="N756" s="314"/>
      <c r="O756" s="314"/>
      <c r="P756" s="314"/>
      <c r="Q756" s="314"/>
      <c r="R756" s="314"/>
      <c r="S756" s="314"/>
      <c r="T756" s="314"/>
    </row>
    <row r="757" spans="1:20" ht="13.5" customHeight="1">
      <c r="A757" s="314"/>
      <c r="B757" s="314"/>
      <c r="C757" s="314"/>
      <c r="D757" s="314"/>
      <c r="E757" s="314"/>
      <c r="F757" s="314"/>
      <c r="G757" s="314"/>
      <c r="H757" s="314"/>
      <c r="I757" s="314"/>
      <c r="J757" s="314"/>
      <c r="K757" s="314"/>
      <c r="L757" s="314"/>
      <c r="M757" s="314"/>
      <c r="N757" s="314"/>
      <c r="O757" s="314"/>
      <c r="P757" s="314"/>
      <c r="Q757" s="314"/>
      <c r="R757" s="314"/>
      <c r="S757" s="314"/>
      <c r="T757" s="314"/>
    </row>
    <row r="758" spans="1:20" ht="13.5" customHeight="1">
      <c r="A758" s="314"/>
      <c r="B758" s="314"/>
      <c r="C758" s="314"/>
      <c r="D758" s="314"/>
      <c r="E758" s="314"/>
      <c r="F758" s="314"/>
      <c r="G758" s="314"/>
      <c r="H758" s="314"/>
      <c r="I758" s="314"/>
      <c r="J758" s="314"/>
      <c r="K758" s="314"/>
      <c r="L758" s="314"/>
      <c r="M758" s="314"/>
      <c r="N758" s="314"/>
      <c r="O758" s="314"/>
      <c r="P758" s="314"/>
      <c r="Q758" s="314"/>
      <c r="R758" s="314"/>
      <c r="S758" s="314"/>
      <c r="T758" s="314"/>
    </row>
    <row r="759" spans="1:20" ht="13.5" customHeight="1">
      <c r="A759" s="314"/>
      <c r="B759" s="314"/>
      <c r="C759" s="314"/>
      <c r="D759" s="314"/>
      <c r="E759" s="314"/>
      <c r="F759" s="314"/>
      <c r="G759" s="314"/>
      <c r="H759" s="314"/>
      <c r="I759" s="314"/>
      <c r="J759" s="314"/>
      <c r="K759" s="314"/>
      <c r="L759" s="314"/>
      <c r="M759" s="314"/>
      <c r="N759" s="314"/>
      <c r="O759" s="314"/>
      <c r="P759" s="314"/>
      <c r="Q759" s="314"/>
      <c r="R759" s="314"/>
      <c r="S759" s="314"/>
      <c r="T759" s="314"/>
    </row>
    <row r="760" spans="1:20" ht="13.5" customHeight="1">
      <c r="A760" s="314"/>
      <c r="B760" s="314"/>
      <c r="C760" s="314"/>
      <c r="D760" s="314"/>
      <c r="E760" s="314"/>
      <c r="F760" s="314"/>
      <c r="G760" s="314"/>
      <c r="H760" s="314"/>
      <c r="I760" s="314"/>
      <c r="J760" s="314"/>
      <c r="K760" s="314"/>
      <c r="L760" s="314"/>
      <c r="M760" s="314"/>
      <c r="N760" s="314"/>
      <c r="O760" s="314"/>
      <c r="P760" s="314"/>
      <c r="Q760" s="314"/>
      <c r="R760" s="314"/>
      <c r="S760" s="314"/>
      <c r="T760" s="314"/>
    </row>
    <row r="761" spans="1:20" ht="13.5" customHeight="1">
      <c r="A761" s="314"/>
      <c r="B761" s="314"/>
      <c r="C761" s="314"/>
      <c r="D761" s="314"/>
      <c r="E761" s="314"/>
      <c r="F761" s="314"/>
      <c r="G761" s="314"/>
      <c r="H761" s="314"/>
      <c r="I761" s="314"/>
      <c r="J761" s="314"/>
      <c r="K761" s="314"/>
      <c r="L761" s="314"/>
      <c r="M761" s="314"/>
      <c r="N761" s="314"/>
      <c r="O761" s="314"/>
      <c r="P761" s="314"/>
      <c r="Q761" s="314"/>
      <c r="R761" s="314"/>
      <c r="S761" s="314"/>
      <c r="T761" s="314"/>
    </row>
    <row r="762" spans="1:20" ht="13.5" customHeight="1">
      <c r="A762" s="314"/>
      <c r="B762" s="314"/>
      <c r="C762" s="314"/>
      <c r="D762" s="314"/>
      <c r="E762" s="314"/>
      <c r="F762" s="314"/>
      <c r="G762" s="314"/>
      <c r="H762" s="314"/>
      <c r="I762" s="314"/>
      <c r="J762" s="314"/>
      <c r="K762" s="314"/>
      <c r="L762" s="314"/>
      <c r="M762" s="314"/>
      <c r="N762" s="314"/>
      <c r="O762" s="314"/>
      <c r="P762" s="314"/>
      <c r="Q762" s="314"/>
      <c r="R762" s="314"/>
      <c r="S762" s="314"/>
      <c r="T762" s="314"/>
    </row>
    <row r="763" spans="1:20" ht="13.5" customHeight="1">
      <c r="A763" s="314"/>
      <c r="B763" s="314"/>
      <c r="C763" s="314"/>
      <c r="D763" s="314"/>
      <c r="E763" s="314"/>
      <c r="F763" s="314"/>
      <c r="G763" s="314"/>
      <c r="H763" s="314"/>
      <c r="I763" s="314"/>
      <c r="J763" s="314"/>
      <c r="K763" s="314"/>
      <c r="L763" s="314"/>
      <c r="M763" s="314"/>
      <c r="N763" s="314"/>
      <c r="O763" s="314"/>
      <c r="P763" s="314"/>
      <c r="Q763" s="314"/>
      <c r="R763" s="314"/>
      <c r="S763" s="314"/>
      <c r="T763" s="314"/>
    </row>
    <row r="764" spans="1:20" ht="13.5" customHeight="1">
      <c r="A764" s="314"/>
      <c r="B764" s="314"/>
      <c r="C764" s="314"/>
      <c r="D764" s="314"/>
      <c r="E764" s="314"/>
      <c r="F764" s="314"/>
      <c r="G764" s="314"/>
      <c r="H764" s="314"/>
      <c r="I764" s="314"/>
      <c r="J764" s="314"/>
      <c r="K764" s="314"/>
      <c r="L764" s="314"/>
      <c r="M764" s="314"/>
      <c r="N764" s="314"/>
      <c r="O764" s="314"/>
      <c r="P764" s="314"/>
      <c r="Q764" s="314"/>
      <c r="R764" s="314"/>
      <c r="S764" s="314"/>
      <c r="T764" s="314"/>
    </row>
    <row r="765" spans="1:20" ht="13.5" customHeight="1">
      <c r="A765" s="314"/>
      <c r="B765" s="314"/>
      <c r="C765" s="314"/>
      <c r="D765" s="314"/>
      <c r="E765" s="314"/>
      <c r="F765" s="314"/>
      <c r="G765" s="314"/>
      <c r="H765" s="314"/>
      <c r="I765" s="314"/>
      <c r="J765" s="314"/>
      <c r="K765" s="314"/>
      <c r="L765" s="314"/>
      <c r="M765" s="314"/>
      <c r="N765" s="314"/>
      <c r="O765" s="314"/>
      <c r="P765" s="314"/>
      <c r="Q765" s="314"/>
      <c r="R765" s="314"/>
      <c r="S765" s="314"/>
      <c r="T765" s="314"/>
    </row>
    <row r="766" spans="1:20" ht="13.5" customHeight="1">
      <c r="A766" s="314"/>
      <c r="B766" s="314"/>
      <c r="C766" s="314"/>
      <c r="D766" s="314"/>
      <c r="E766" s="314"/>
      <c r="F766" s="314"/>
      <c r="G766" s="314"/>
      <c r="H766" s="314"/>
      <c r="I766" s="314"/>
      <c r="J766" s="314"/>
      <c r="K766" s="314"/>
      <c r="L766" s="314"/>
      <c r="M766" s="314"/>
      <c r="N766" s="314"/>
      <c r="O766" s="314"/>
      <c r="P766" s="314"/>
      <c r="Q766" s="314"/>
      <c r="R766" s="314"/>
      <c r="S766" s="314"/>
      <c r="T766" s="314"/>
    </row>
    <row r="767" spans="1:20" ht="13.5" customHeight="1">
      <c r="A767" s="314"/>
      <c r="B767" s="314"/>
      <c r="C767" s="314"/>
      <c r="D767" s="314"/>
      <c r="E767" s="314"/>
      <c r="F767" s="314"/>
      <c r="G767" s="314"/>
      <c r="H767" s="314"/>
      <c r="I767" s="314"/>
      <c r="J767" s="314"/>
      <c r="K767" s="314"/>
      <c r="L767" s="314"/>
      <c r="M767" s="314"/>
      <c r="N767" s="314"/>
      <c r="O767" s="314"/>
      <c r="P767" s="314"/>
      <c r="Q767" s="314"/>
      <c r="R767" s="314"/>
      <c r="S767" s="314"/>
      <c r="T767" s="314"/>
    </row>
    <row r="768" spans="1:20" ht="13.5" customHeight="1">
      <c r="A768" s="314"/>
      <c r="B768" s="314"/>
      <c r="C768" s="314"/>
      <c r="D768" s="314"/>
      <c r="E768" s="314"/>
      <c r="F768" s="314"/>
      <c r="G768" s="314"/>
      <c r="H768" s="314"/>
      <c r="I768" s="314"/>
      <c r="J768" s="314"/>
      <c r="K768" s="314"/>
      <c r="L768" s="314"/>
      <c r="M768" s="314"/>
      <c r="N768" s="314"/>
      <c r="O768" s="314"/>
      <c r="P768" s="314"/>
      <c r="Q768" s="314"/>
      <c r="R768" s="314"/>
      <c r="S768" s="314"/>
      <c r="T768" s="314"/>
    </row>
    <row r="769" spans="1:20" ht="13.5" customHeight="1">
      <c r="A769" s="314"/>
      <c r="B769" s="314"/>
      <c r="C769" s="314"/>
      <c r="D769" s="314"/>
      <c r="E769" s="314"/>
      <c r="F769" s="314"/>
      <c r="G769" s="314"/>
      <c r="H769" s="314"/>
      <c r="I769" s="314"/>
      <c r="J769" s="314"/>
      <c r="K769" s="314"/>
      <c r="L769" s="314"/>
      <c r="M769" s="314"/>
      <c r="N769" s="314"/>
      <c r="O769" s="314"/>
      <c r="P769" s="314"/>
      <c r="Q769" s="314"/>
      <c r="R769" s="314"/>
      <c r="S769" s="314"/>
      <c r="T769" s="314"/>
    </row>
    <row r="770" spans="1:20" ht="13.5" customHeight="1">
      <c r="A770" s="314"/>
      <c r="B770" s="314"/>
      <c r="C770" s="314"/>
      <c r="D770" s="314"/>
      <c r="E770" s="314"/>
      <c r="F770" s="314"/>
      <c r="G770" s="314"/>
      <c r="H770" s="314"/>
      <c r="I770" s="314"/>
      <c r="J770" s="314"/>
      <c r="K770" s="314"/>
      <c r="L770" s="314"/>
      <c r="M770" s="314"/>
      <c r="N770" s="314"/>
      <c r="O770" s="314"/>
      <c r="P770" s="314"/>
      <c r="Q770" s="314"/>
      <c r="R770" s="314"/>
      <c r="S770" s="314"/>
      <c r="T770" s="314"/>
    </row>
    <row r="771" spans="1:20" ht="13.5" customHeight="1">
      <c r="A771" s="314"/>
      <c r="B771" s="314"/>
      <c r="C771" s="314"/>
      <c r="D771" s="314"/>
      <c r="E771" s="314"/>
      <c r="F771" s="314"/>
      <c r="G771" s="314"/>
      <c r="H771" s="314"/>
      <c r="I771" s="314"/>
      <c r="J771" s="314"/>
      <c r="K771" s="314"/>
      <c r="L771" s="314"/>
      <c r="M771" s="314"/>
      <c r="N771" s="314"/>
      <c r="O771" s="314"/>
      <c r="P771" s="314"/>
      <c r="Q771" s="314"/>
      <c r="R771" s="314"/>
      <c r="S771" s="314"/>
      <c r="T771" s="314"/>
    </row>
    <row r="772" spans="1:20" ht="13.5" customHeight="1">
      <c r="A772" s="314"/>
      <c r="B772" s="314"/>
      <c r="C772" s="314"/>
      <c r="D772" s="314"/>
      <c r="E772" s="314"/>
      <c r="F772" s="314"/>
      <c r="G772" s="314"/>
      <c r="H772" s="314"/>
      <c r="I772" s="314"/>
      <c r="J772" s="314"/>
      <c r="K772" s="314"/>
      <c r="L772" s="314"/>
      <c r="M772" s="314"/>
      <c r="N772" s="314"/>
      <c r="O772" s="314"/>
      <c r="P772" s="314"/>
      <c r="Q772" s="314"/>
      <c r="R772" s="314"/>
      <c r="S772" s="314"/>
      <c r="T772" s="314"/>
    </row>
    <row r="773" spans="1:20" ht="13.5" customHeight="1">
      <c r="A773" s="314"/>
      <c r="B773" s="314"/>
      <c r="C773" s="314"/>
      <c r="D773" s="314"/>
      <c r="E773" s="314"/>
      <c r="F773" s="314"/>
      <c r="G773" s="314"/>
      <c r="H773" s="314"/>
      <c r="I773" s="314"/>
      <c r="J773" s="314"/>
      <c r="K773" s="314"/>
      <c r="L773" s="314"/>
      <c r="M773" s="314"/>
      <c r="N773" s="314"/>
      <c r="O773" s="314"/>
      <c r="P773" s="314"/>
      <c r="Q773" s="314"/>
      <c r="R773" s="314"/>
      <c r="S773" s="314"/>
      <c r="T773" s="314"/>
    </row>
    <row r="774" spans="1:20" ht="13.5" customHeight="1">
      <c r="A774" s="314"/>
      <c r="B774" s="314"/>
      <c r="C774" s="314"/>
      <c r="D774" s="314"/>
      <c r="E774" s="314"/>
      <c r="F774" s="314"/>
      <c r="G774" s="314"/>
      <c r="H774" s="314"/>
      <c r="I774" s="314"/>
      <c r="J774" s="314"/>
      <c r="K774" s="314"/>
      <c r="L774" s="314"/>
      <c r="M774" s="314"/>
      <c r="N774" s="314"/>
      <c r="O774" s="314"/>
      <c r="P774" s="314"/>
      <c r="Q774" s="314"/>
      <c r="R774" s="314"/>
      <c r="S774" s="314"/>
      <c r="T774" s="314"/>
    </row>
    <row r="775" spans="1:20" ht="13.5" customHeight="1">
      <c r="A775" s="314"/>
      <c r="B775" s="314"/>
      <c r="C775" s="314"/>
      <c r="D775" s="314"/>
      <c r="E775" s="314"/>
      <c r="F775" s="314"/>
      <c r="G775" s="314"/>
      <c r="H775" s="314"/>
      <c r="I775" s="314"/>
      <c r="J775" s="314"/>
      <c r="K775" s="314"/>
      <c r="L775" s="314"/>
      <c r="M775" s="314"/>
      <c r="N775" s="314"/>
      <c r="O775" s="314"/>
      <c r="P775" s="314"/>
      <c r="Q775" s="314"/>
      <c r="R775" s="314"/>
      <c r="S775" s="314"/>
      <c r="T775" s="314"/>
    </row>
    <row r="776" spans="1:20" ht="13.5" customHeight="1">
      <c r="A776" s="314"/>
      <c r="B776" s="314"/>
      <c r="C776" s="314"/>
      <c r="D776" s="314"/>
      <c r="E776" s="314"/>
      <c r="F776" s="314"/>
      <c r="G776" s="314"/>
      <c r="H776" s="314"/>
      <c r="I776" s="314"/>
      <c r="J776" s="314"/>
      <c r="K776" s="314"/>
      <c r="L776" s="314"/>
      <c r="M776" s="314"/>
      <c r="N776" s="314"/>
      <c r="O776" s="314"/>
      <c r="P776" s="314"/>
      <c r="Q776" s="314"/>
      <c r="R776" s="314"/>
      <c r="S776" s="314"/>
      <c r="T776" s="314"/>
    </row>
    <row r="777" spans="1:20" ht="13.5" customHeight="1">
      <c r="A777" s="314"/>
      <c r="B777" s="314"/>
      <c r="C777" s="314"/>
      <c r="D777" s="314"/>
      <c r="E777" s="314"/>
      <c r="F777" s="314"/>
      <c r="G777" s="314"/>
      <c r="H777" s="314"/>
      <c r="I777" s="314"/>
      <c r="J777" s="314"/>
      <c r="K777" s="314"/>
      <c r="L777" s="314"/>
      <c r="M777" s="314"/>
      <c r="N777" s="314"/>
      <c r="O777" s="314"/>
      <c r="P777" s="314"/>
      <c r="Q777" s="314"/>
      <c r="R777" s="314"/>
      <c r="S777" s="314"/>
      <c r="T777" s="314"/>
    </row>
    <row r="778" spans="1:20" ht="13.5" customHeight="1">
      <c r="A778" s="314"/>
      <c r="B778" s="314"/>
      <c r="C778" s="314"/>
      <c r="D778" s="314"/>
      <c r="E778" s="314"/>
      <c r="F778" s="314"/>
      <c r="G778" s="314"/>
      <c r="H778" s="314"/>
      <c r="I778" s="314"/>
      <c r="J778" s="314"/>
      <c r="K778" s="314"/>
      <c r="L778" s="314"/>
      <c r="M778" s="314"/>
      <c r="N778" s="314"/>
      <c r="O778" s="314"/>
      <c r="P778" s="314"/>
      <c r="Q778" s="314"/>
      <c r="R778" s="314"/>
      <c r="S778" s="314"/>
      <c r="T778" s="314"/>
    </row>
    <row r="779" spans="1:20" ht="13.5" customHeight="1">
      <c r="A779" s="314"/>
      <c r="B779" s="314"/>
      <c r="C779" s="314"/>
      <c r="D779" s="314"/>
      <c r="E779" s="314"/>
      <c r="F779" s="314"/>
      <c r="G779" s="314"/>
      <c r="H779" s="314"/>
      <c r="I779" s="314"/>
      <c r="J779" s="314"/>
      <c r="K779" s="314"/>
      <c r="L779" s="314"/>
      <c r="M779" s="314"/>
      <c r="N779" s="314"/>
      <c r="O779" s="314"/>
      <c r="P779" s="314"/>
      <c r="Q779" s="314"/>
      <c r="R779" s="314"/>
      <c r="S779" s="314"/>
      <c r="T779" s="314"/>
    </row>
    <row r="780" spans="1:20" ht="13.5" customHeight="1">
      <c r="A780" s="314"/>
      <c r="B780" s="314"/>
      <c r="C780" s="314"/>
      <c r="D780" s="314"/>
      <c r="E780" s="314"/>
      <c r="F780" s="314"/>
      <c r="G780" s="314"/>
      <c r="H780" s="314"/>
      <c r="I780" s="314"/>
      <c r="J780" s="314"/>
      <c r="K780" s="314"/>
      <c r="L780" s="314"/>
      <c r="M780" s="314"/>
      <c r="N780" s="314"/>
      <c r="O780" s="314"/>
      <c r="P780" s="314"/>
      <c r="Q780" s="314"/>
      <c r="R780" s="314"/>
      <c r="S780" s="314"/>
      <c r="T780" s="314"/>
    </row>
    <row r="781" spans="1:20" ht="13.5" customHeight="1">
      <c r="A781" s="314"/>
      <c r="B781" s="314"/>
      <c r="C781" s="314"/>
      <c r="D781" s="314"/>
      <c r="E781" s="314"/>
      <c r="F781" s="314"/>
      <c r="G781" s="314"/>
      <c r="H781" s="314"/>
      <c r="I781" s="314"/>
      <c r="J781" s="314"/>
      <c r="K781" s="314"/>
      <c r="L781" s="314"/>
      <c r="M781" s="314"/>
      <c r="N781" s="314"/>
      <c r="O781" s="314"/>
      <c r="P781" s="314"/>
      <c r="Q781" s="314"/>
      <c r="R781" s="314"/>
      <c r="S781" s="314"/>
      <c r="T781" s="314"/>
    </row>
    <row r="782" spans="1:20" ht="13.5" customHeight="1">
      <c r="A782" s="314"/>
      <c r="B782" s="314"/>
      <c r="C782" s="314"/>
      <c r="D782" s="314"/>
      <c r="E782" s="314"/>
      <c r="F782" s="314"/>
      <c r="G782" s="314"/>
      <c r="H782" s="314"/>
      <c r="I782" s="314"/>
      <c r="J782" s="314"/>
      <c r="K782" s="314"/>
      <c r="L782" s="314"/>
      <c r="M782" s="314"/>
      <c r="N782" s="314"/>
      <c r="O782" s="314"/>
      <c r="P782" s="314"/>
      <c r="Q782" s="314"/>
      <c r="R782" s="314"/>
      <c r="S782" s="314"/>
      <c r="T782" s="314"/>
    </row>
    <row r="783" spans="1:20" ht="13.5" customHeight="1">
      <c r="A783" s="314"/>
      <c r="B783" s="314"/>
      <c r="C783" s="314"/>
      <c r="D783" s="314"/>
      <c r="E783" s="314"/>
      <c r="F783" s="314"/>
      <c r="G783" s="314"/>
      <c r="H783" s="314"/>
      <c r="I783" s="314"/>
      <c r="J783" s="314"/>
      <c r="K783" s="314"/>
      <c r="L783" s="314"/>
      <c r="M783" s="314"/>
      <c r="N783" s="314"/>
      <c r="O783" s="314"/>
      <c r="P783" s="314"/>
      <c r="Q783" s="314"/>
      <c r="R783" s="314"/>
      <c r="S783" s="314"/>
      <c r="T783" s="314"/>
    </row>
    <row r="784" spans="1:20" ht="13.5" customHeight="1">
      <c r="A784" s="314"/>
      <c r="B784" s="314"/>
      <c r="C784" s="314"/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</row>
    <row r="785" spans="1:20" ht="13.5" customHeight="1">
      <c r="A785" s="314"/>
      <c r="B785" s="314"/>
      <c r="C785" s="314"/>
      <c r="D785" s="314"/>
      <c r="E785" s="314"/>
      <c r="F785" s="314"/>
      <c r="G785" s="314"/>
      <c r="H785" s="314"/>
      <c r="I785" s="314"/>
      <c r="J785" s="314"/>
      <c r="K785" s="314"/>
      <c r="L785" s="314"/>
      <c r="M785" s="314"/>
      <c r="N785" s="314"/>
      <c r="O785" s="314"/>
      <c r="P785" s="314"/>
      <c r="Q785" s="314"/>
      <c r="R785" s="314"/>
      <c r="S785" s="314"/>
      <c r="T785" s="314"/>
    </row>
    <row r="786" spans="1:20" ht="13.5" customHeight="1">
      <c r="A786" s="314"/>
      <c r="B786" s="314"/>
      <c r="C786" s="314"/>
      <c r="D786" s="314"/>
      <c r="E786" s="314"/>
      <c r="F786" s="314"/>
      <c r="G786" s="314"/>
      <c r="H786" s="314"/>
      <c r="I786" s="314"/>
      <c r="J786" s="314"/>
      <c r="K786" s="314"/>
      <c r="L786" s="314"/>
      <c r="M786" s="314"/>
      <c r="N786" s="314"/>
      <c r="O786" s="314"/>
      <c r="P786" s="314"/>
      <c r="Q786" s="314"/>
      <c r="R786" s="314"/>
      <c r="S786" s="314"/>
      <c r="T786" s="314"/>
    </row>
    <row r="787" spans="1:20" ht="13.5" customHeight="1">
      <c r="A787" s="314"/>
      <c r="B787" s="314"/>
      <c r="C787" s="314"/>
      <c r="D787" s="314"/>
      <c r="E787" s="314"/>
      <c r="F787" s="314"/>
      <c r="G787" s="314"/>
      <c r="H787" s="314"/>
      <c r="I787" s="314"/>
      <c r="J787" s="314"/>
      <c r="K787" s="314"/>
      <c r="L787" s="314"/>
      <c r="M787" s="314"/>
      <c r="N787" s="314"/>
      <c r="O787" s="314"/>
      <c r="P787" s="314"/>
      <c r="Q787" s="314"/>
      <c r="R787" s="314"/>
      <c r="S787" s="314"/>
      <c r="T787" s="314"/>
    </row>
    <row r="788" spans="1:20" ht="13.5" customHeight="1">
      <c r="A788" s="314"/>
      <c r="B788" s="314"/>
      <c r="C788" s="314"/>
      <c r="D788" s="314"/>
      <c r="E788" s="314"/>
      <c r="F788" s="314"/>
      <c r="G788" s="314"/>
      <c r="H788" s="314"/>
      <c r="I788" s="314"/>
      <c r="J788" s="314"/>
      <c r="K788" s="314"/>
      <c r="L788" s="314"/>
      <c r="M788" s="314"/>
      <c r="N788" s="314"/>
      <c r="O788" s="314"/>
      <c r="P788" s="314"/>
      <c r="Q788" s="314"/>
      <c r="R788" s="314"/>
      <c r="S788" s="314"/>
      <c r="T788" s="314"/>
    </row>
    <row r="789" spans="1:20" ht="13.5" customHeight="1">
      <c r="A789" s="314"/>
      <c r="B789" s="314"/>
      <c r="C789" s="314"/>
      <c r="D789" s="314"/>
      <c r="E789" s="314"/>
      <c r="F789" s="314"/>
      <c r="G789" s="314"/>
      <c r="H789" s="314"/>
      <c r="I789" s="314"/>
      <c r="J789" s="314"/>
      <c r="K789" s="314"/>
      <c r="L789" s="314"/>
      <c r="M789" s="314"/>
      <c r="N789" s="314"/>
      <c r="O789" s="314"/>
      <c r="P789" s="314"/>
      <c r="Q789" s="314"/>
      <c r="R789" s="314"/>
      <c r="S789" s="314"/>
      <c r="T789" s="314"/>
    </row>
    <row r="790" spans="1:20" ht="13.5" customHeight="1">
      <c r="A790" s="314"/>
      <c r="B790" s="314"/>
      <c r="C790" s="314"/>
      <c r="D790" s="314"/>
      <c r="E790" s="314"/>
      <c r="F790" s="314"/>
      <c r="G790" s="314"/>
      <c r="H790" s="314"/>
      <c r="I790" s="314"/>
      <c r="J790" s="314"/>
      <c r="K790" s="314"/>
      <c r="L790" s="314"/>
      <c r="M790" s="314"/>
      <c r="N790" s="314"/>
      <c r="O790" s="314"/>
      <c r="P790" s="314"/>
      <c r="Q790" s="314"/>
      <c r="R790" s="314"/>
      <c r="S790" s="314"/>
      <c r="T790" s="314"/>
    </row>
    <row r="791" spans="1:20" ht="13.5" customHeight="1">
      <c r="A791" s="314"/>
      <c r="B791" s="314"/>
      <c r="C791" s="314"/>
      <c r="D791" s="314"/>
      <c r="E791" s="314"/>
      <c r="F791" s="314"/>
      <c r="G791" s="314"/>
      <c r="H791" s="314"/>
      <c r="I791" s="314"/>
      <c r="J791" s="314"/>
      <c r="K791" s="314"/>
      <c r="L791" s="314"/>
      <c r="M791" s="314"/>
      <c r="N791" s="314"/>
      <c r="O791" s="314"/>
      <c r="P791" s="314"/>
      <c r="Q791" s="314"/>
      <c r="R791" s="314"/>
      <c r="S791" s="314"/>
      <c r="T791" s="314"/>
    </row>
    <row r="792" spans="1:20" ht="13.5" customHeight="1">
      <c r="A792" s="314"/>
      <c r="B792" s="314"/>
      <c r="C792" s="314"/>
      <c r="D792" s="314"/>
      <c r="E792" s="314"/>
      <c r="F792" s="314"/>
      <c r="G792" s="314"/>
      <c r="H792" s="314"/>
      <c r="I792" s="314"/>
      <c r="J792" s="314"/>
      <c r="K792" s="314"/>
      <c r="L792" s="314"/>
      <c r="M792" s="314"/>
      <c r="N792" s="314"/>
      <c r="O792" s="314"/>
      <c r="P792" s="314"/>
      <c r="Q792" s="314"/>
      <c r="R792" s="314"/>
      <c r="S792" s="314"/>
      <c r="T792" s="314"/>
    </row>
    <row r="793" spans="1:20" ht="13.5" customHeight="1">
      <c r="A793" s="314"/>
      <c r="B793" s="314"/>
      <c r="C793" s="314"/>
      <c r="D793" s="314"/>
      <c r="E793" s="314"/>
      <c r="F793" s="314"/>
      <c r="G793" s="314"/>
      <c r="H793" s="314"/>
      <c r="I793" s="314"/>
      <c r="J793" s="314"/>
      <c r="K793" s="314"/>
      <c r="L793" s="314"/>
      <c r="M793" s="314"/>
      <c r="N793" s="314"/>
      <c r="O793" s="314"/>
      <c r="P793" s="314"/>
      <c r="Q793" s="314"/>
      <c r="R793" s="314"/>
      <c r="S793" s="314"/>
      <c r="T793" s="314"/>
    </row>
    <row r="794" spans="1:20" ht="13.5" customHeight="1">
      <c r="A794" s="314"/>
      <c r="B794" s="314"/>
      <c r="C794" s="314"/>
      <c r="D794" s="314"/>
      <c r="E794" s="314"/>
      <c r="F794" s="314"/>
      <c r="G794" s="314"/>
      <c r="H794" s="314"/>
      <c r="I794" s="314"/>
      <c r="J794" s="314"/>
      <c r="K794" s="314"/>
      <c r="L794" s="314"/>
      <c r="M794" s="314"/>
      <c r="N794" s="314"/>
      <c r="O794" s="314"/>
      <c r="P794" s="314"/>
      <c r="Q794" s="314"/>
      <c r="R794" s="314"/>
      <c r="S794" s="314"/>
      <c r="T794" s="314"/>
    </row>
    <row r="795" spans="1:20" ht="13.5" customHeight="1">
      <c r="A795" s="314"/>
      <c r="B795" s="314"/>
      <c r="C795" s="314"/>
      <c r="D795" s="314"/>
      <c r="E795" s="314"/>
      <c r="F795" s="314"/>
      <c r="G795" s="314"/>
      <c r="H795" s="314"/>
      <c r="I795" s="314"/>
      <c r="J795" s="314"/>
      <c r="K795" s="314"/>
      <c r="L795" s="314"/>
      <c r="M795" s="314"/>
      <c r="N795" s="314"/>
      <c r="O795" s="314"/>
      <c r="P795" s="314"/>
      <c r="Q795" s="314"/>
      <c r="R795" s="314"/>
      <c r="S795" s="314"/>
      <c r="T795" s="314"/>
    </row>
    <row r="796" spans="1:20" ht="13.5" customHeight="1">
      <c r="A796" s="314"/>
      <c r="B796" s="314"/>
      <c r="C796" s="314"/>
      <c r="D796" s="314"/>
      <c r="E796" s="314"/>
      <c r="F796" s="314"/>
      <c r="G796" s="314"/>
      <c r="H796" s="314"/>
      <c r="I796" s="314"/>
      <c r="J796" s="314"/>
      <c r="K796" s="314"/>
      <c r="L796" s="314"/>
      <c r="M796" s="314"/>
      <c r="N796" s="314"/>
      <c r="O796" s="314"/>
      <c r="P796" s="314"/>
      <c r="Q796" s="314"/>
      <c r="R796" s="314"/>
      <c r="S796" s="314"/>
      <c r="T796" s="314"/>
    </row>
    <row r="797" spans="1:20" ht="13.5" customHeight="1">
      <c r="A797" s="314"/>
      <c r="B797" s="314"/>
      <c r="C797" s="314"/>
      <c r="D797" s="314"/>
      <c r="E797" s="314"/>
      <c r="F797" s="314"/>
      <c r="G797" s="314"/>
      <c r="H797" s="314"/>
      <c r="I797" s="314"/>
      <c r="J797" s="314"/>
      <c r="K797" s="314"/>
      <c r="L797" s="314"/>
      <c r="M797" s="314"/>
      <c r="N797" s="314"/>
      <c r="O797" s="314"/>
      <c r="P797" s="314"/>
      <c r="Q797" s="314"/>
      <c r="R797" s="314"/>
      <c r="S797" s="314"/>
      <c r="T797" s="314"/>
    </row>
    <row r="798" spans="1:20" ht="13.5" customHeight="1">
      <c r="A798" s="314"/>
      <c r="B798" s="314"/>
      <c r="C798" s="314"/>
      <c r="D798" s="314"/>
      <c r="E798" s="314"/>
      <c r="F798" s="314"/>
      <c r="G798" s="314"/>
      <c r="H798" s="314"/>
      <c r="I798" s="314"/>
      <c r="J798" s="314"/>
      <c r="K798" s="314"/>
      <c r="L798" s="314"/>
      <c r="M798" s="314"/>
      <c r="N798" s="314"/>
      <c r="O798" s="314"/>
      <c r="P798" s="314"/>
      <c r="Q798" s="314"/>
      <c r="R798" s="314"/>
      <c r="S798" s="314"/>
      <c r="T798" s="314"/>
    </row>
    <row r="799" spans="1:20" ht="13.5" customHeight="1">
      <c r="A799" s="314"/>
      <c r="B799" s="314"/>
      <c r="C799" s="314"/>
      <c r="D799" s="314"/>
      <c r="E799" s="314"/>
      <c r="F799" s="314"/>
      <c r="G799" s="314"/>
      <c r="H799" s="314"/>
      <c r="I799" s="314"/>
      <c r="J799" s="314"/>
      <c r="K799" s="314"/>
      <c r="L799" s="314"/>
      <c r="M799" s="314"/>
      <c r="N799" s="314"/>
      <c r="O799" s="314"/>
      <c r="P799" s="314"/>
      <c r="Q799" s="314"/>
      <c r="R799" s="314"/>
      <c r="S799" s="314"/>
      <c r="T799" s="314"/>
    </row>
    <row r="800" spans="1:20" ht="13.5" customHeight="1">
      <c r="A800" s="314"/>
      <c r="B800" s="314"/>
      <c r="C800" s="314"/>
      <c r="D800" s="314"/>
      <c r="E800" s="314"/>
      <c r="F800" s="314"/>
      <c r="G800" s="314"/>
      <c r="H800" s="314"/>
      <c r="I800" s="314"/>
      <c r="J800" s="314"/>
      <c r="K800" s="314"/>
      <c r="L800" s="314"/>
      <c r="M800" s="314"/>
      <c r="N800" s="314"/>
      <c r="O800" s="314"/>
      <c r="P800" s="314"/>
      <c r="Q800" s="314"/>
      <c r="R800" s="314"/>
      <c r="S800" s="314"/>
      <c r="T800" s="314"/>
    </row>
    <row r="801" spans="1:20" ht="13.5" customHeight="1">
      <c r="A801" s="314"/>
      <c r="B801" s="314"/>
      <c r="C801" s="314"/>
      <c r="D801" s="314"/>
      <c r="E801" s="314"/>
      <c r="F801" s="314"/>
      <c r="G801" s="314"/>
      <c r="H801" s="314"/>
      <c r="I801" s="314"/>
      <c r="J801" s="314"/>
      <c r="K801" s="314"/>
      <c r="L801" s="314"/>
      <c r="M801" s="314"/>
      <c r="N801" s="314"/>
      <c r="O801" s="314"/>
      <c r="P801" s="314"/>
      <c r="Q801" s="314"/>
      <c r="R801" s="314"/>
      <c r="S801" s="314"/>
      <c r="T801" s="314"/>
    </row>
    <row r="802" spans="1:20" ht="13.5" customHeight="1">
      <c r="A802" s="314"/>
      <c r="B802" s="314"/>
      <c r="C802" s="314"/>
      <c r="D802" s="314"/>
      <c r="E802" s="314"/>
      <c r="F802" s="314"/>
      <c r="G802" s="314"/>
      <c r="H802" s="314"/>
      <c r="I802" s="314"/>
      <c r="J802" s="314"/>
      <c r="K802" s="314"/>
      <c r="L802" s="314"/>
      <c r="M802" s="314"/>
      <c r="N802" s="314"/>
      <c r="O802" s="314"/>
      <c r="P802" s="314"/>
      <c r="Q802" s="314"/>
      <c r="R802" s="314"/>
      <c r="S802" s="314"/>
      <c r="T802" s="314"/>
    </row>
    <row r="803" spans="1:20" ht="13.5" customHeight="1">
      <c r="A803" s="314"/>
      <c r="B803" s="314"/>
      <c r="C803" s="314"/>
      <c r="D803" s="314"/>
      <c r="E803" s="314"/>
      <c r="F803" s="314"/>
      <c r="G803" s="314"/>
      <c r="H803" s="314"/>
      <c r="I803" s="314"/>
      <c r="J803" s="314"/>
      <c r="K803" s="314"/>
      <c r="L803" s="314"/>
      <c r="M803" s="314"/>
      <c r="N803" s="314"/>
      <c r="O803" s="314"/>
      <c r="P803" s="314"/>
      <c r="Q803" s="314"/>
      <c r="R803" s="314"/>
      <c r="S803" s="314"/>
      <c r="T803" s="314"/>
    </row>
    <row r="804" spans="1:20" ht="13.5" customHeight="1">
      <c r="A804" s="314"/>
      <c r="B804" s="314"/>
      <c r="C804" s="314"/>
      <c r="D804" s="314"/>
      <c r="E804" s="314"/>
      <c r="F804" s="314"/>
      <c r="G804" s="314"/>
      <c r="H804" s="314"/>
      <c r="I804" s="314"/>
      <c r="J804" s="314"/>
      <c r="K804" s="314"/>
      <c r="L804" s="314"/>
      <c r="M804" s="314"/>
      <c r="N804" s="314"/>
      <c r="O804" s="314"/>
      <c r="P804" s="314"/>
      <c r="Q804" s="314"/>
      <c r="R804" s="314"/>
      <c r="S804" s="314"/>
      <c r="T804" s="314"/>
    </row>
    <row r="805" spans="1:20" ht="13.5" customHeight="1">
      <c r="A805" s="314"/>
      <c r="B805" s="314"/>
      <c r="C805" s="314"/>
      <c r="D805" s="314"/>
      <c r="E805" s="314"/>
      <c r="F805" s="314"/>
      <c r="G805" s="314"/>
      <c r="H805" s="314"/>
      <c r="I805" s="314"/>
      <c r="J805" s="314"/>
      <c r="K805" s="314"/>
      <c r="L805" s="314"/>
      <c r="M805" s="314"/>
      <c r="N805" s="314"/>
      <c r="O805" s="314"/>
      <c r="P805" s="314"/>
      <c r="Q805" s="314"/>
      <c r="R805" s="314"/>
      <c r="S805" s="314"/>
      <c r="T805" s="314"/>
    </row>
    <row r="806" spans="1:20" ht="13.5" customHeight="1">
      <c r="A806" s="314"/>
      <c r="B806" s="314"/>
      <c r="C806" s="314"/>
      <c r="D806" s="314"/>
      <c r="E806" s="314"/>
      <c r="F806" s="314"/>
      <c r="G806" s="314"/>
      <c r="H806" s="314"/>
      <c r="I806" s="314"/>
      <c r="J806" s="314"/>
      <c r="K806" s="314"/>
      <c r="L806" s="314"/>
      <c r="M806" s="314"/>
      <c r="N806" s="314"/>
      <c r="O806" s="314"/>
      <c r="P806" s="314"/>
      <c r="Q806" s="314"/>
      <c r="R806" s="314"/>
      <c r="S806" s="314"/>
      <c r="T806" s="314"/>
    </row>
    <row r="807" spans="1:20" ht="13.5" customHeight="1">
      <c r="A807" s="314"/>
      <c r="B807" s="314"/>
      <c r="C807" s="314"/>
      <c r="D807" s="314"/>
      <c r="E807" s="314"/>
      <c r="F807" s="314"/>
      <c r="G807" s="314"/>
      <c r="H807" s="314"/>
      <c r="I807" s="314"/>
      <c r="J807" s="314"/>
      <c r="K807" s="314"/>
      <c r="L807" s="314"/>
      <c r="M807" s="314"/>
      <c r="N807" s="314"/>
      <c r="O807" s="314"/>
      <c r="P807" s="314"/>
      <c r="Q807" s="314"/>
      <c r="R807" s="314"/>
      <c r="S807" s="314"/>
      <c r="T807" s="314"/>
    </row>
    <row r="808" spans="1:20" ht="13.5" customHeight="1">
      <c r="A808" s="314"/>
      <c r="B808" s="314"/>
      <c r="C808" s="314"/>
      <c r="D808" s="314"/>
      <c r="E808" s="314"/>
      <c r="F808" s="314"/>
      <c r="G808" s="314"/>
      <c r="H808" s="314"/>
      <c r="I808" s="314"/>
      <c r="J808" s="314"/>
      <c r="K808" s="314"/>
      <c r="L808" s="314"/>
      <c r="M808" s="314"/>
      <c r="N808" s="314"/>
      <c r="O808" s="314"/>
      <c r="P808" s="314"/>
      <c r="Q808" s="314"/>
      <c r="R808" s="314"/>
      <c r="S808" s="314"/>
      <c r="T808" s="314"/>
    </row>
    <row r="809" spans="1:20" ht="13.5" customHeight="1">
      <c r="A809" s="314"/>
      <c r="B809" s="314"/>
      <c r="C809" s="314"/>
      <c r="D809" s="314"/>
      <c r="E809" s="314"/>
      <c r="F809" s="314"/>
      <c r="G809" s="314"/>
      <c r="H809" s="314"/>
      <c r="I809" s="314"/>
      <c r="J809" s="314"/>
      <c r="K809" s="314"/>
      <c r="L809" s="314"/>
      <c r="M809" s="314"/>
      <c r="N809" s="314"/>
      <c r="O809" s="314"/>
      <c r="P809" s="314"/>
      <c r="Q809" s="314"/>
      <c r="R809" s="314"/>
      <c r="S809" s="314"/>
      <c r="T809" s="314"/>
    </row>
    <row r="810" spans="1:20" ht="13.5" customHeight="1">
      <c r="A810" s="314"/>
      <c r="B810" s="314"/>
      <c r="C810" s="314"/>
      <c r="D810" s="314"/>
      <c r="E810" s="314"/>
      <c r="F810" s="314"/>
      <c r="G810" s="314"/>
      <c r="H810" s="314"/>
      <c r="I810" s="314"/>
      <c r="J810" s="314"/>
      <c r="K810" s="314"/>
      <c r="L810" s="314"/>
      <c r="M810" s="314"/>
      <c r="N810" s="314"/>
      <c r="O810" s="314"/>
      <c r="P810" s="314"/>
      <c r="Q810" s="314"/>
      <c r="R810" s="314"/>
      <c r="S810" s="314"/>
      <c r="T810" s="314"/>
    </row>
    <row r="811" spans="1:20" ht="13.5" customHeight="1">
      <c r="A811" s="314"/>
      <c r="B811" s="314"/>
      <c r="C811" s="314"/>
      <c r="D811" s="314"/>
      <c r="E811" s="314"/>
      <c r="F811" s="314"/>
      <c r="G811" s="314"/>
      <c r="H811" s="314"/>
      <c r="I811" s="314"/>
      <c r="J811" s="314"/>
      <c r="K811" s="314"/>
      <c r="L811" s="314"/>
      <c r="M811" s="314"/>
      <c r="N811" s="314"/>
      <c r="O811" s="314"/>
      <c r="P811" s="314"/>
      <c r="Q811" s="314"/>
      <c r="R811" s="314"/>
      <c r="S811" s="314"/>
      <c r="T811" s="314"/>
    </row>
    <row r="812" spans="1:20" ht="13.5" customHeight="1">
      <c r="A812" s="314"/>
      <c r="B812" s="314"/>
      <c r="C812" s="314"/>
      <c r="D812" s="314"/>
      <c r="E812" s="314"/>
      <c r="F812" s="314"/>
      <c r="G812" s="314"/>
      <c r="H812" s="314"/>
      <c r="I812" s="314"/>
      <c r="J812" s="314"/>
      <c r="K812" s="314"/>
      <c r="L812" s="314"/>
      <c r="M812" s="314"/>
      <c r="N812" s="314"/>
      <c r="O812" s="314"/>
      <c r="P812" s="314"/>
      <c r="Q812" s="314"/>
      <c r="R812" s="314"/>
      <c r="S812" s="314"/>
      <c r="T812" s="314"/>
    </row>
    <row r="813" spans="1:20" ht="13.5" customHeight="1">
      <c r="A813" s="314"/>
      <c r="B813" s="314"/>
      <c r="C813" s="314"/>
      <c r="D813" s="314"/>
      <c r="E813" s="314"/>
      <c r="F813" s="314"/>
      <c r="G813" s="314"/>
      <c r="H813" s="314"/>
      <c r="I813" s="314"/>
      <c r="J813" s="314"/>
      <c r="K813" s="314"/>
      <c r="L813" s="314"/>
      <c r="M813" s="314"/>
      <c r="N813" s="314"/>
      <c r="O813" s="314"/>
      <c r="P813" s="314"/>
      <c r="Q813" s="314"/>
      <c r="R813" s="314"/>
      <c r="S813" s="314"/>
      <c r="T813" s="314"/>
    </row>
    <row r="814" spans="1:20" ht="13.5" customHeight="1">
      <c r="A814" s="314"/>
      <c r="B814" s="314"/>
      <c r="C814" s="314"/>
      <c r="D814" s="314"/>
      <c r="E814" s="314"/>
      <c r="F814" s="314"/>
      <c r="G814" s="314"/>
      <c r="H814" s="314"/>
      <c r="I814" s="314"/>
      <c r="J814" s="314"/>
      <c r="K814" s="314"/>
      <c r="L814" s="314"/>
      <c r="M814" s="314"/>
      <c r="N814" s="314"/>
      <c r="O814" s="314"/>
      <c r="P814" s="314"/>
      <c r="Q814" s="314"/>
      <c r="R814" s="314"/>
      <c r="S814" s="314"/>
      <c r="T814" s="314"/>
    </row>
    <row r="815" spans="1:20" ht="13.5" customHeight="1">
      <c r="A815" s="314"/>
      <c r="B815" s="314"/>
      <c r="C815" s="314"/>
      <c r="D815" s="314"/>
      <c r="E815" s="314"/>
      <c r="F815" s="314"/>
      <c r="G815" s="314"/>
      <c r="H815" s="314"/>
      <c r="I815" s="314"/>
      <c r="J815" s="314"/>
      <c r="K815" s="314"/>
      <c r="L815" s="314"/>
      <c r="M815" s="314"/>
      <c r="N815" s="314"/>
      <c r="O815" s="314"/>
      <c r="P815" s="314"/>
      <c r="Q815" s="314"/>
      <c r="R815" s="314"/>
      <c r="S815" s="314"/>
      <c r="T815" s="314"/>
    </row>
    <row r="816" spans="1:20" ht="13.5" customHeight="1">
      <c r="A816" s="314"/>
      <c r="B816" s="314"/>
      <c r="C816" s="314"/>
      <c r="D816" s="314"/>
      <c r="E816" s="314"/>
      <c r="F816" s="314"/>
      <c r="G816" s="314"/>
      <c r="H816" s="314"/>
      <c r="I816" s="314"/>
      <c r="J816" s="314"/>
      <c r="K816" s="314"/>
      <c r="L816" s="314"/>
      <c r="M816" s="314"/>
      <c r="N816" s="314"/>
      <c r="O816" s="314"/>
      <c r="P816" s="314"/>
      <c r="Q816" s="314"/>
      <c r="R816" s="314"/>
      <c r="S816" s="314"/>
      <c r="T816" s="314"/>
    </row>
    <row r="817" spans="1:20" ht="13.5" customHeight="1">
      <c r="A817" s="314"/>
      <c r="B817" s="314"/>
      <c r="C817" s="314"/>
      <c r="D817" s="314"/>
      <c r="E817" s="314"/>
      <c r="F817" s="314"/>
      <c r="G817" s="314"/>
      <c r="H817" s="314"/>
      <c r="I817" s="314"/>
      <c r="J817" s="314"/>
      <c r="K817" s="314"/>
      <c r="L817" s="314"/>
      <c r="M817" s="314"/>
      <c r="N817" s="314"/>
      <c r="O817" s="314"/>
      <c r="P817" s="314"/>
      <c r="Q817" s="314"/>
      <c r="R817" s="314"/>
      <c r="S817" s="314"/>
      <c r="T817" s="314"/>
    </row>
    <row r="818" spans="1:20" ht="13.5" customHeight="1">
      <c r="A818" s="314"/>
      <c r="B818" s="314"/>
      <c r="C818" s="314"/>
      <c r="D818" s="314"/>
      <c r="E818" s="314"/>
      <c r="F818" s="314"/>
      <c r="G818" s="314"/>
      <c r="H818" s="314"/>
      <c r="I818" s="314"/>
      <c r="J818" s="314"/>
      <c r="K818" s="314"/>
      <c r="L818" s="314"/>
      <c r="M818" s="314"/>
      <c r="N818" s="314"/>
      <c r="O818" s="314"/>
      <c r="P818" s="314"/>
      <c r="Q818" s="314"/>
      <c r="R818" s="314"/>
      <c r="S818" s="314"/>
      <c r="T818" s="314"/>
    </row>
    <row r="819" spans="1:20" ht="13.5" customHeight="1">
      <c r="A819" s="314"/>
      <c r="B819" s="314"/>
      <c r="C819" s="314"/>
      <c r="D819" s="314"/>
      <c r="E819" s="314"/>
      <c r="F819" s="314"/>
      <c r="G819" s="314"/>
      <c r="H819" s="314"/>
      <c r="I819" s="314"/>
      <c r="J819" s="314"/>
      <c r="K819" s="314"/>
      <c r="L819" s="314"/>
      <c r="M819" s="314"/>
      <c r="N819" s="314"/>
      <c r="O819" s="314"/>
      <c r="P819" s="314"/>
      <c r="Q819" s="314"/>
      <c r="R819" s="314"/>
      <c r="S819" s="314"/>
      <c r="T819" s="314"/>
    </row>
    <row r="820" spans="1:20" ht="13.5" customHeight="1">
      <c r="A820" s="314"/>
      <c r="B820" s="314"/>
      <c r="C820" s="314"/>
      <c r="D820" s="314"/>
      <c r="E820" s="314"/>
      <c r="F820" s="314"/>
      <c r="G820" s="314"/>
      <c r="H820" s="314"/>
      <c r="I820" s="314"/>
      <c r="J820" s="314"/>
      <c r="K820" s="314"/>
      <c r="L820" s="314"/>
      <c r="M820" s="314"/>
      <c r="N820" s="314"/>
      <c r="O820" s="314"/>
      <c r="P820" s="314"/>
      <c r="Q820" s="314"/>
      <c r="R820" s="314"/>
      <c r="S820" s="314"/>
      <c r="T820" s="314"/>
    </row>
    <row r="821" spans="1:20" ht="13.5" customHeight="1">
      <c r="A821" s="314"/>
      <c r="B821" s="314"/>
      <c r="C821" s="314"/>
      <c r="D821" s="314"/>
      <c r="E821" s="314"/>
      <c r="F821" s="314"/>
      <c r="G821" s="314"/>
      <c r="H821" s="314"/>
      <c r="I821" s="314"/>
      <c r="J821" s="314"/>
      <c r="K821" s="314"/>
      <c r="L821" s="314"/>
      <c r="M821" s="314"/>
      <c r="N821" s="314"/>
      <c r="O821" s="314"/>
      <c r="P821" s="314"/>
      <c r="Q821" s="314"/>
      <c r="R821" s="314"/>
      <c r="S821" s="314"/>
      <c r="T821" s="314"/>
    </row>
    <row r="822" spans="1:20" ht="13.5" customHeight="1">
      <c r="A822" s="314"/>
      <c r="B822" s="314"/>
      <c r="C822" s="314"/>
      <c r="D822" s="314"/>
      <c r="E822" s="314"/>
      <c r="F822" s="314"/>
      <c r="G822" s="314"/>
      <c r="H822" s="314"/>
      <c r="I822" s="314"/>
      <c r="J822" s="314"/>
      <c r="K822" s="314"/>
      <c r="L822" s="314"/>
      <c r="M822" s="314"/>
      <c r="N822" s="314"/>
      <c r="O822" s="314"/>
      <c r="P822" s="314"/>
      <c r="Q822" s="314"/>
      <c r="R822" s="314"/>
      <c r="S822" s="314"/>
      <c r="T822" s="314"/>
    </row>
    <row r="823" spans="1:20" ht="13.5" customHeight="1">
      <c r="A823" s="314"/>
      <c r="B823" s="314"/>
      <c r="C823" s="314"/>
      <c r="D823" s="314"/>
      <c r="E823" s="314"/>
      <c r="F823" s="314"/>
      <c r="G823" s="314"/>
      <c r="H823" s="314"/>
      <c r="I823" s="314"/>
      <c r="J823" s="314"/>
      <c r="K823" s="314"/>
      <c r="L823" s="314"/>
      <c r="M823" s="314"/>
      <c r="N823" s="314"/>
      <c r="O823" s="314"/>
      <c r="P823" s="314"/>
      <c r="Q823" s="314"/>
      <c r="R823" s="314"/>
      <c r="S823" s="314"/>
      <c r="T823" s="314"/>
    </row>
    <row r="824" spans="1:20" ht="13.5" customHeight="1">
      <c r="A824" s="314"/>
      <c r="B824" s="314"/>
      <c r="C824" s="314"/>
      <c r="D824" s="314"/>
      <c r="E824" s="314"/>
      <c r="F824" s="314"/>
      <c r="G824" s="314"/>
      <c r="H824" s="314"/>
      <c r="I824" s="314"/>
      <c r="J824" s="314"/>
      <c r="K824" s="314"/>
      <c r="L824" s="314"/>
      <c r="M824" s="314"/>
      <c r="N824" s="314"/>
      <c r="O824" s="314"/>
      <c r="P824" s="314"/>
      <c r="Q824" s="314"/>
      <c r="R824" s="314"/>
      <c r="S824" s="314"/>
      <c r="T824" s="314"/>
    </row>
    <row r="825" spans="1:20" ht="13.5" customHeight="1">
      <c r="A825" s="314"/>
      <c r="B825" s="314"/>
      <c r="C825" s="314"/>
      <c r="D825" s="314"/>
      <c r="E825" s="314"/>
      <c r="F825" s="314"/>
      <c r="G825" s="314"/>
      <c r="H825" s="314"/>
      <c r="I825" s="314"/>
      <c r="J825" s="314"/>
      <c r="K825" s="314"/>
      <c r="L825" s="314"/>
      <c r="M825" s="314"/>
      <c r="N825" s="314"/>
      <c r="O825" s="314"/>
      <c r="P825" s="314"/>
      <c r="Q825" s="314"/>
      <c r="R825" s="314"/>
      <c r="S825" s="314"/>
      <c r="T825" s="314"/>
    </row>
    <row r="826" spans="1:20" ht="13.5" customHeight="1">
      <c r="A826" s="314"/>
      <c r="B826" s="314"/>
      <c r="C826" s="314"/>
      <c r="D826" s="314"/>
      <c r="E826" s="314"/>
      <c r="F826" s="314"/>
      <c r="G826" s="314"/>
      <c r="H826" s="314"/>
      <c r="I826" s="314"/>
      <c r="J826" s="314"/>
      <c r="K826" s="314"/>
      <c r="L826" s="314"/>
      <c r="M826" s="314"/>
      <c r="N826" s="314"/>
      <c r="O826" s="314"/>
      <c r="P826" s="314"/>
      <c r="Q826" s="314"/>
      <c r="R826" s="314"/>
      <c r="S826" s="314"/>
      <c r="T826" s="314"/>
    </row>
    <row r="827" spans="1:20" ht="13.5" customHeight="1">
      <c r="A827" s="314"/>
      <c r="B827" s="314"/>
      <c r="C827" s="314"/>
      <c r="D827" s="314"/>
      <c r="E827" s="314"/>
      <c r="F827" s="314"/>
      <c r="G827" s="314"/>
      <c r="H827" s="314"/>
      <c r="I827" s="314"/>
      <c r="J827" s="314"/>
      <c r="K827" s="314"/>
      <c r="L827" s="314"/>
      <c r="M827" s="314"/>
      <c r="N827" s="314"/>
      <c r="O827" s="314"/>
      <c r="P827" s="314"/>
      <c r="Q827" s="314"/>
      <c r="R827" s="314"/>
      <c r="S827" s="314"/>
      <c r="T827" s="314"/>
    </row>
    <row r="828" spans="1:20" ht="13.5" customHeight="1">
      <c r="A828" s="314"/>
      <c r="B828" s="314"/>
      <c r="C828" s="314"/>
      <c r="D828" s="314"/>
      <c r="E828" s="314"/>
      <c r="F828" s="314"/>
      <c r="G828" s="314"/>
      <c r="H828" s="314"/>
      <c r="I828" s="314"/>
      <c r="J828" s="314"/>
      <c r="K828" s="314"/>
      <c r="L828" s="314"/>
      <c r="M828" s="314"/>
      <c r="N828" s="314"/>
      <c r="O828" s="314"/>
      <c r="P828" s="314"/>
      <c r="Q828" s="314"/>
      <c r="R828" s="314"/>
      <c r="S828" s="314"/>
      <c r="T828" s="314"/>
    </row>
    <row r="829" spans="1:20" ht="13.5" customHeight="1">
      <c r="A829" s="314"/>
      <c r="B829" s="314"/>
      <c r="C829" s="314"/>
      <c r="D829" s="314"/>
      <c r="E829" s="314"/>
      <c r="F829" s="314"/>
      <c r="G829" s="314"/>
      <c r="H829" s="314"/>
      <c r="I829" s="314"/>
      <c r="J829" s="314"/>
      <c r="K829" s="314"/>
      <c r="L829" s="314"/>
      <c r="M829" s="314"/>
      <c r="N829" s="314"/>
      <c r="O829" s="314"/>
      <c r="P829" s="314"/>
      <c r="Q829" s="314"/>
      <c r="R829" s="314"/>
      <c r="S829" s="314"/>
      <c r="T829" s="314"/>
    </row>
    <row r="830" spans="1:20" ht="13.5" customHeight="1">
      <c r="A830" s="314"/>
      <c r="B830" s="314"/>
      <c r="C830" s="314"/>
      <c r="D830" s="314"/>
      <c r="E830" s="314"/>
      <c r="F830" s="314"/>
      <c r="G830" s="314"/>
      <c r="H830" s="314"/>
      <c r="I830" s="314"/>
      <c r="J830" s="314"/>
      <c r="K830" s="314"/>
      <c r="L830" s="314"/>
      <c r="M830" s="314"/>
      <c r="N830" s="314"/>
      <c r="O830" s="314"/>
      <c r="P830" s="314"/>
      <c r="Q830" s="314"/>
      <c r="R830" s="314"/>
      <c r="S830" s="314"/>
      <c r="T830" s="314"/>
    </row>
    <row r="831" spans="1:20" ht="13.5" customHeight="1">
      <c r="A831" s="314"/>
      <c r="B831" s="314"/>
      <c r="C831" s="314"/>
      <c r="D831" s="314"/>
      <c r="E831" s="314"/>
      <c r="F831" s="314"/>
      <c r="G831" s="314"/>
      <c r="H831" s="314"/>
      <c r="I831" s="314"/>
      <c r="J831" s="314"/>
      <c r="K831" s="314"/>
      <c r="L831" s="314"/>
      <c r="M831" s="314"/>
      <c r="N831" s="314"/>
      <c r="O831" s="314"/>
      <c r="P831" s="314"/>
      <c r="Q831" s="314"/>
      <c r="R831" s="314"/>
      <c r="S831" s="314"/>
      <c r="T831" s="314"/>
    </row>
    <row r="832" spans="1:20" ht="13.5" customHeight="1">
      <c r="A832" s="314"/>
      <c r="B832" s="314"/>
      <c r="C832" s="314"/>
      <c r="D832" s="314"/>
      <c r="E832" s="314"/>
      <c r="F832" s="314"/>
      <c r="G832" s="314"/>
      <c r="H832" s="314"/>
      <c r="I832" s="314"/>
      <c r="J832" s="314"/>
      <c r="K832" s="314"/>
      <c r="L832" s="314"/>
      <c r="M832" s="314"/>
      <c r="N832" s="314"/>
      <c r="O832" s="314"/>
      <c r="P832" s="314"/>
      <c r="Q832" s="314"/>
      <c r="R832" s="314"/>
      <c r="S832" s="314"/>
      <c r="T832" s="314"/>
    </row>
    <row r="833" spans="1:20" ht="13.5" customHeight="1">
      <c r="A833" s="314"/>
      <c r="B833" s="314"/>
      <c r="C833" s="314"/>
      <c r="D833" s="314"/>
      <c r="E833" s="314"/>
      <c r="F833" s="314"/>
      <c r="G833" s="314"/>
      <c r="H833" s="314"/>
      <c r="I833" s="314"/>
      <c r="J833" s="314"/>
      <c r="K833" s="314"/>
      <c r="L833" s="314"/>
      <c r="M833" s="314"/>
      <c r="N833" s="314"/>
      <c r="O833" s="314"/>
      <c r="P833" s="314"/>
      <c r="Q833" s="314"/>
      <c r="R833" s="314"/>
      <c r="S833" s="314"/>
      <c r="T833" s="314"/>
    </row>
    <row r="834" spans="1:20" ht="13.5" customHeight="1">
      <c r="A834" s="314"/>
      <c r="B834" s="314"/>
      <c r="C834" s="314"/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</row>
    <row r="835" spans="1:20" ht="13.5" customHeight="1">
      <c r="A835" s="314"/>
      <c r="B835" s="314"/>
      <c r="C835" s="314"/>
      <c r="D835" s="314"/>
      <c r="E835" s="314"/>
      <c r="F835" s="314"/>
      <c r="G835" s="314"/>
      <c r="H835" s="314"/>
      <c r="I835" s="314"/>
      <c r="J835" s="314"/>
      <c r="K835" s="314"/>
      <c r="L835" s="314"/>
      <c r="M835" s="314"/>
      <c r="N835" s="314"/>
      <c r="O835" s="314"/>
      <c r="P835" s="314"/>
      <c r="Q835" s="314"/>
      <c r="R835" s="314"/>
      <c r="S835" s="314"/>
      <c r="T835" s="314"/>
    </row>
    <row r="836" spans="1:20" ht="13.5" customHeight="1">
      <c r="A836" s="314"/>
      <c r="B836" s="314"/>
      <c r="C836" s="314"/>
      <c r="D836" s="314"/>
      <c r="E836" s="314"/>
      <c r="F836" s="314"/>
      <c r="G836" s="314"/>
      <c r="H836" s="314"/>
      <c r="I836" s="314"/>
      <c r="J836" s="314"/>
      <c r="K836" s="314"/>
      <c r="L836" s="314"/>
      <c r="M836" s="314"/>
      <c r="N836" s="314"/>
      <c r="O836" s="314"/>
      <c r="P836" s="314"/>
      <c r="Q836" s="314"/>
      <c r="R836" s="314"/>
      <c r="S836" s="314"/>
      <c r="T836" s="314"/>
    </row>
    <row r="837" spans="1:20" ht="13.5" customHeight="1">
      <c r="A837" s="314"/>
      <c r="B837" s="314"/>
      <c r="C837" s="314"/>
      <c r="D837" s="314"/>
      <c r="E837" s="314"/>
      <c r="F837" s="314"/>
      <c r="G837" s="314"/>
      <c r="H837" s="314"/>
      <c r="I837" s="314"/>
      <c r="J837" s="314"/>
      <c r="K837" s="314"/>
      <c r="L837" s="314"/>
      <c r="M837" s="314"/>
      <c r="N837" s="314"/>
      <c r="O837" s="314"/>
      <c r="P837" s="314"/>
      <c r="Q837" s="314"/>
      <c r="R837" s="314"/>
      <c r="S837" s="314"/>
      <c r="T837" s="314"/>
    </row>
    <row r="838" spans="1:20" ht="13.5" customHeight="1">
      <c r="A838" s="314"/>
      <c r="B838" s="314"/>
      <c r="C838" s="314"/>
      <c r="D838" s="314"/>
      <c r="E838" s="314"/>
      <c r="F838" s="314"/>
      <c r="G838" s="314"/>
      <c r="H838" s="314"/>
      <c r="I838" s="314"/>
      <c r="J838" s="314"/>
      <c r="K838" s="314"/>
      <c r="L838" s="314"/>
      <c r="M838" s="314"/>
      <c r="N838" s="314"/>
      <c r="O838" s="314"/>
      <c r="P838" s="314"/>
      <c r="Q838" s="314"/>
      <c r="R838" s="314"/>
      <c r="S838" s="314"/>
      <c r="T838" s="314"/>
    </row>
    <row r="839" spans="1:20" ht="13.5" customHeight="1">
      <c r="A839" s="314"/>
      <c r="B839" s="314"/>
      <c r="C839" s="314"/>
      <c r="D839" s="314"/>
      <c r="E839" s="314"/>
      <c r="F839" s="314"/>
      <c r="G839" s="314"/>
      <c r="H839" s="314"/>
      <c r="I839" s="314"/>
      <c r="J839" s="314"/>
      <c r="K839" s="314"/>
      <c r="L839" s="314"/>
      <c r="M839" s="314"/>
      <c r="N839" s="314"/>
      <c r="O839" s="314"/>
      <c r="P839" s="314"/>
      <c r="Q839" s="314"/>
      <c r="R839" s="314"/>
      <c r="S839" s="314"/>
      <c r="T839" s="314"/>
    </row>
    <row r="840" spans="1:20" ht="13.5" customHeight="1">
      <c r="A840" s="314"/>
      <c r="B840" s="314"/>
      <c r="C840" s="314"/>
      <c r="D840" s="314"/>
      <c r="E840" s="314"/>
      <c r="F840" s="314"/>
      <c r="G840" s="314"/>
      <c r="H840" s="314"/>
      <c r="I840" s="314"/>
      <c r="J840" s="314"/>
      <c r="K840" s="314"/>
      <c r="L840" s="314"/>
      <c r="M840" s="314"/>
      <c r="N840" s="314"/>
      <c r="O840" s="314"/>
      <c r="P840" s="314"/>
      <c r="Q840" s="314"/>
      <c r="R840" s="314"/>
      <c r="S840" s="314"/>
      <c r="T840" s="314"/>
    </row>
    <row r="841" spans="1:20" ht="13.5" customHeight="1">
      <c r="A841" s="314"/>
      <c r="B841" s="314"/>
      <c r="C841" s="314"/>
      <c r="D841" s="314"/>
      <c r="E841" s="314"/>
      <c r="F841" s="314"/>
      <c r="G841" s="314"/>
      <c r="H841" s="314"/>
      <c r="I841" s="314"/>
      <c r="J841" s="314"/>
      <c r="K841" s="314"/>
      <c r="L841" s="314"/>
      <c r="M841" s="314"/>
      <c r="N841" s="314"/>
      <c r="O841" s="314"/>
      <c r="P841" s="314"/>
      <c r="Q841" s="314"/>
      <c r="R841" s="314"/>
      <c r="S841" s="314"/>
      <c r="T841" s="314"/>
    </row>
    <row r="842" spans="1:20" ht="13.5" customHeight="1">
      <c r="A842" s="314"/>
      <c r="B842" s="314"/>
      <c r="C842" s="314"/>
      <c r="D842" s="314"/>
      <c r="E842" s="314"/>
      <c r="F842" s="314"/>
      <c r="G842" s="314"/>
      <c r="H842" s="314"/>
      <c r="I842" s="314"/>
      <c r="J842" s="314"/>
      <c r="K842" s="314"/>
      <c r="L842" s="314"/>
      <c r="M842" s="314"/>
      <c r="N842" s="314"/>
      <c r="O842" s="314"/>
      <c r="P842" s="314"/>
      <c r="Q842" s="314"/>
      <c r="R842" s="314"/>
      <c r="S842" s="314"/>
      <c r="T842" s="314"/>
    </row>
    <row r="843" spans="1:20" ht="13.5" customHeight="1">
      <c r="A843" s="314"/>
      <c r="B843" s="314"/>
      <c r="C843" s="314"/>
      <c r="D843" s="314"/>
      <c r="E843" s="314"/>
      <c r="F843" s="314"/>
      <c r="G843" s="314"/>
      <c r="H843" s="314"/>
      <c r="I843" s="314"/>
      <c r="J843" s="314"/>
      <c r="K843" s="314"/>
      <c r="L843" s="314"/>
      <c r="M843" s="314"/>
      <c r="N843" s="314"/>
      <c r="O843" s="314"/>
      <c r="P843" s="314"/>
      <c r="Q843" s="314"/>
      <c r="R843" s="314"/>
      <c r="S843" s="314"/>
      <c r="T843" s="314"/>
    </row>
    <row r="844" spans="1:20" ht="13.5" customHeight="1">
      <c r="A844" s="314"/>
      <c r="B844" s="314"/>
      <c r="C844" s="314"/>
      <c r="D844" s="314"/>
      <c r="E844" s="314"/>
      <c r="F844" s="314"/>
      <c r="G844" s="314"/>
      <c r="H844" s="314"/>
      <c r="I844" s="314"/>
      <c r="J844" s="314"/>
      <c r="K844" s="314"/>
      <c r="L844" s="314"/>
      <c r="M844" s="314"/>
      <c r="N844" s="314"/>
      <c r="O844" s="314"/>
      <c r="P844" s="314"/>
      <c r="Q844" s="314"/>
      <c r="R844" s="314"/>
      <c r="S844" s="314"/>
      <c r="T844" s="314"/>
    </row>
    <row r="845" spans="1:20" ht="13.5" customHeight="1">
      <c r="A845" s="314"/>
      <c r="B845" s="314"/>
      <c r="C845" s="314"/>
      <c r="D845" s="314"/>
      <c r="E845" s="314"/>
      <c r="F845" s="314"/>
      <c r="G845" s="314"/>
      <c r="H845" s="314"/>
      <c r="I845" s="314"/>
      <c r="J845" s="314"/>
      <c r="K845" s="314"/>
      <c r="L845" s="314"/>
      <c r="M845" s="314"/>
      <c r="N845" s="314"/>
      <c r="O845" s="314"/>
      <c r="P845" s="314"/>
      <c r="Q845" s="314"/>
      <c r="R845" s="314"/>
      <c r="S845" s="314"/>
      <c r="T845" s="314"/>
    </row>
    <row r="846" spans="1:20" ht="13.5" customHeight="1">
      <c r="A846" s="314"/>
      <c r="B846" s="314"/>
      <c r="C846" s="314"/>
      <c r="D846" s="314"/>
      <c r="E846" s="314"/>
      <c r="F846" s="314"/>
      <c r="G846" s="314"/>
      <c r="H846" s="314"/>
      <c r="I846" s="314"/>
      <c r="J846" s="314"/>
      <c r="K846" s="314"/>
      <c r="L846" s="314"/>
      <c r="M846" s="314"/>
      <c r="N846" s="314"/>
      <c r="O846" s="314"/>
      <c r="P846" s="314"/>
      <c r="Q846" s="314"/>
      <c r="R846" s="314"/>
      <c r="S846" s="314"/>
      <c r="T846" s="314"/>
    </row>
    <row r="847" spans="1:20" ht="13.5" customHeight="1">
      <c r="A847" s="314"/>
      <c r="B847" s="314"/>
      <c r="C847" s="314"/>
      <c r="D847" s="314"/>
      <c r="E847" s="314"/>
      <c r="F847" s="314"/>
      <c r="G847" s="314"/>
      <c r="H847" s="314"/>
      <c r="I847" s="314"/>
      <c r="J847" s="314"/>
      <c r="K847" s="314"/>
      <c r="L847" s="314"/>
      <c r="M847" s="314"/>
      <c r="N847" s="314"/>
      <c r="O847" s="314"/>
      <c r="P847" s="314"/>
      <c r="Q847" s="314"/>
      <c r="R847" s="314"/>
      <c r="S847" s="314"/>
      <c r="T847" s="314"/>
    </row>
    <row r="848" spans="1:20" ht="13.5" customHeight="1">
      <c r="A848" s="314"/>
      <c r="B848" s="314"/>
      <c r="C848" s="314"/>
      <c r="D848" s="314"/>
      <c r="E848" s="314"/>
      <c r="F848" s="314"/>
      <c r="G848" s="314"/>
      <c r="H848" s="314"/>
      <c r="I848" s="314"/>
      <c r="J848" s="314"/>
      <c r="K848" s="314"/>
      <c r="L848" s="314"/>
      <c r="M848" s="314"/>
      <c r="N848" s="314"/>
      <c r="O848" s="314"/>
      <c r="P848" s="314"/>
      <c r="Q848" s="314"/>
      <c r="R848" s="314"/>
      <c r="S848" s="314"/>
      <c r="T848" s="314"/>
    </row>
    <row r="849" spans="1:20" ht="13.5" customHeight="1">
      <c r="A849" s="314"/>
      <c r="B849" s="314"/>
      <c r="C849" s="314"/>
      <c r="D849" s="314"/>
      <c r="E849" s="314"/>
      <c r="F849" s="314"/>
      <c r="G849" s="314"/>
      <c r="H849" s="314"/>
      <c r="I849" s="314"/>
      <c r="J849" s="314"/>
      <c r="K849" s="314"/>
      <c r="L849" s="314"/>
      <c r="M849" s="314"/>
      <c r="N849" s="314"/>
      <c r="O849" s="314"/>
      <c r="P849" s="314"/>
      <c r="Q849" s="314"/>
      <c r="R849" s="314"/>
      <c r="S849" s="314"/>
      <c r="T849" s="314"/>
    </row>
    <row r="850" spans="1:20" ht="13.5" customHeight="1">
      <c r="A850" s="314"/>
      <c r="B850" s="314"/>
      <c r="C850" s="314"/>
      <c r="D850" s="314"/>
      <c r="E850" s="314"/>
      <c r="F850" s="314"/>
      <c r="G850" s="314"/>
      <c r="H850" s="314"/>
      <c r="I850" s="314"/>
      <c r="J850" s="314"/>
      <c r="K850" s="314"/>
      <c r="L850" s="314"/>
      <c r="M850" s="314"/>
      <c r="N850" s="314"/>
      <c r="O850" s="314"/>
      <c r="P850" s="314"/>
      <c r="Q850" s="314"/>
      <c r="R850" s="314"/>
      <c r="S850" s="314"/>
      <c r="T850" s="314"/>
    </row>
    <row r="851" spans="1:20" ht="13.5" customHeight="1">
      <c r="A851" s="314"/>
      <c r="B851" s="314"/>
      <c r="C851" s="314"/>
      <c r="D851" s="314"/>
      <c r="E851" s="314"/>
      <c r="F851" s="314"/>
      <c r="G851" s="314"/>
      <c r="H851" s="314"/>
      <c r="I851" s="314"/>
      <c r="J851" s="314"/>
      <c r="K851" s="314"/>
      <c r="L851" s="314"/>
      <c r="M851" s="314"/>
      <c r="N851" s="314"/>
      <c r="O851" s="314"/>
      <c r="P851" s="314"/>
      <c r="Q851" s="314"/>
      <c r="R851" s="314"/>
      <c r="S851" s="314"/>
      <c r="T851" s="314"/>
    </row>
    <row r="852" spans="1:20" ht="13.5" customHeight="1">
      <c r="A852" s="314"/>
      <c r="B852" s="314"/>
      <c r="C852" s="314"/>
      <c r="D852" s="314"/>
      <c r="E852" s="314"/>
      <c r="F852" s="314"/>
      <c r="G852" s="314"/>
      <c r="H852" s="314"/>
      <c r="I852" s="314"/>
      <c r="J852" s="314"/>
      <c r="K852" s="314"/>
      <c r="L852" s="314"/>
      <c r="M852" s="314"/>
      <c r="N852" s="314"/>
      <c r="O852" s="314"/>
      <c r="P852" s="314"/>
      <c r="Q852" s="314"/>
      <c r="R852" s="314"/>
      <c r="S852" s="314"/>
      <c r="T852" s="314"/>
    </row>
    <row r="853" spans="1:20" ht="13.5" customHeight="1">
      <c r="A853" s="314"/>
      <c r="B853" s="314"/>
      <c r="C853" s="314"/>
      <c r="D853" s="314"/>
      <c r="E853" s="314"/>
      <c r="F853" s="314"/>
      <c r="G853" s="314"/>
      <c r="H853" s="314"/>
      <c r="I853" s="314"/>
      <c r="J853" s="314"/>
      <c r="K853" s="314"/>
      <c r="L853" s="314"/>
      <c r="M853" s="314"/>
      <c r="N853" s="314"/>
      <c r="O853" s="314"/>
      <c r="P853" s="314"/>
      <c r="Q853" s="314"/>
      <c r="R853" s="314"/>
      <c r="S853" s="314"/>
      <c r="T853" s="314"/>
    </row>
    <row r="854" spans="1:20" ht="13.5" customHeight="1">
      <c r="A854" s="314"/>
      <c r="B854" s="314"/>
      <c r="C854" s="314"/>
      <c r="D854" s="314"/>
      <c r="E854" s="314"/>
      <c r="F854" s="314"/>
      <c r="G854" s="314"/>
      <c r="H854" s="314"/>
      <c r="I854" s="314"/>
      <c r="J854" s="314"/>
      <c r="K854" s="314"/>
      <c r="L854" s="314"/>
      <c r="M854" s="314"/>
      <c r="N854" s="314"/>
      <c r="O854" s="314"/>
      <c r="P854" s="314"/>
      <c r="Q854" s="314"/>
      <c r="R854" s="314"/>
      <c r="S854" s="314"/>
      <c r="T854" s="314"/>
    </row>
    <row r="855" spans="1:20" ht="13.5" customHeight="1">
      <c r="A855" s="314"/>
      <c r="B855" s="314"/>
      <c r="C855" s="314"/>
      <c r="D855" s="314"/>
      <c r="E855" s="314"/>
      <c r="F855" s="314"/>
      <c r="G855" s="314"/>
      <c r="H855" s="314"/>
      <c r="I855" s="314"/>
      <c r="J855" s="314"/>
      <c r="K855" s="314"/>
      <c r="L855" s="314"/>
      <c r="M855" s="314"/>
      <c r="N855" s="314"/>
      <c r="O855" s="314"/>
      <c r="P855" s="314"/>
      <c r="Q855" s="314"/>
      <c r="R855" s="314"/>
      <c r="S855" s="314"/>
      <c r="T855" s="314"/>
    </row>
    <row r="856" spans="1:20" ht="13.5" customHeight="1">
      <c r="A856" s="314"/>
      <c r="B856" s="314"/>
      <c r="C856" s="314"/>
      <c r="D856" s="314"/>
      <c r="E856" s="314"/>
      <c r="F856" s="314"/>
      <c r="G856" s="314"/>
      <c r="H856" s="314"/>
      <c r="I856" s="314"/>
      <c r="J856" s="314"/>
      <c r="K856" s="314"/>
      <c r="L856" s="314"/>
      <c r="M856" s="314"/>
      <c r="N856" s="314"/>
      <c r="O856" s="314"/>
      <c r="P856" s="314"/>
      <c r="Q856" s="314"/>
      <c r="R856" s="314"/>
      <c r="S856" s="314"/>
      <c r="T856" s="314"/>
    </row>
    <row r="857" spans="1:20" ht="13.5" customHeight="1">
      <c r="A857" s="314"/>
      <c r="B857" s="314"/>
      <c r="C857" s="314"/>
      <c r="D857" s="314"/>
      <c r="E857" s="314"/>
      <c r="F857" s="314"/>
      <c r="G857" s="314"/>
      <c r="H857" s="314"/>
      <c r="I857" s="314"/>
      <c r="J857" s="314"/>
      <c r="K857" s="314"/>
      <c r="L857" s="314"/>
      <c r="M857" s="314"/>
      <c r="N857" s="314"/>
      <c r="O857" s="314"/>
      <c r="P857" s="314"/>
      <c r="Q857" s="314"/>
      <c r="R857" s="314"/>
      <c r="S857" s="314"/>
      <c r="T857" s="314"/>
    </row>
    <row r="858" spans="1:20" ht="13.5" customHeight="1">
      <c r="A858" s="314"/>
      <c r="B858" s="314"/>
      <c r="C858" s="314"/>
      <c r="D858" s="314"/>
      <c r="E858" s="314"/>
      <c r="F858" s="314"/>
      <c r="G858" s="314"/>
      <c r="H858" s="314"/>
      <c r="I858" s="314"/>
      <c r="J858" s="314"/>
      <c r="K858" s="314"/>
      <c r="L858" s="314"/>
      <c r="M858" s="314"/>
      <c r="N858" s="314"/>
      <c r="O858" s="314"/>
      <c r="P858" s="314"/>
      <c r="Q858" s="314"/>
      <c r="R858" s="314"/>
      <c r="S858" s="314"/>
      <c r="T858" s="314"/>
    </row>
    <row r="859" spans="1:20" ht="13.5" customHeight="1">
      <c r="A859" s="314"/>
      <c r="B859" s="314"/>
      <c r="C859" s="314"/>
      <c r="D859" s="314"/>
      <c r="E859" s="314"/>
      <c r="F859" s="314"/>
      <c r="G859" s="314"/>
      <c r="H859" s="314"/>
      <c r="I859" s="314"/>
      <c r="J859" s="314"/>
      <c r="K859" s="314"/>
      <c r="L859" s="314"/>
      <c r="M859" s="314"/>
      <c r="N859" s="314"/>
      <c r="O859" s="314"/>
      <c r="P859" s="314"/>
      <c r="Q859" s="314"/>
      <c r="R859" s="314"/>
      <c r="S859" s="314"/>
      <c r="T859" s="314"/>
    </row>
    <row r="860" spans="1:20" ht="13.5" customHeight="1">
      <c r="A860" s="314"/>
      <c r="B860" s="314"/>
      <c r="C860" s="314"/>
      <c r="D860" s="314"/>
      <c r="E860" s="314"/>
      <c r="F860" s="314"/>
      <c r="G860" s="314"/>
      <c r="H860" s="314"/>
      <c r="I860" s="314"/>
      <c r="J860" s="314"/>
      <c r="K860" s="314"/>
      <c r="L860" s="314"/>
      <c r="M860" s="314"/>
      <c r="N860" s="314"/>
      <c r="O860" s="314"/>
      <c r="P860" s="314"/>
      <c r="Q860" s="314"/>
      <c r="R860" s="314"/>
      <c r="S860" s="314"/>
      <c r="T860" s="314"/>
    </row>
    <row r="861" spans="1:20" ht="13.5" customHeight="1">
      <c r="A861" s="314"/>
      <c r="B861" s="314"/>
      <c r="C861" s="314"/>
      <c r="D861" s="314"/>
      <c r="E861" s="314"/>
      <c r="F861" s="314"/>
      <c r="G861" s="314"/>
      <c r="H861" s="314"/>
      <c r="I861" s="314"/>
      <c r="J861" s="314"/>
      <c r="K861" s="314"/>
      <c r="L861" s="314"/>
      <c r="M861" s="314"/>
      <c r="N861" s="314"/>
      <c r="O861" s="314"/>
      <c r="P861" s="314"/>
      <c r="Q861" s="314"/>
      <c r="R861" s="314"/>
      <c r="S861" s="314"/>
      <c r="T861" s="314"/>
    </row>
    <row r="862" spans="1:20" ht="13.5" customHeight="1">
      <c r="A862" s="314"/>
      <c r="B862" s="314"/>
      <c r="C862" s="314"/>
      <c r="D862" s="314"/>
      <c r="E862" s="314"/>
      <c r="F862" s="314"/>
      <c r="G862" s="314"/>
      <c r="H862" s="314"/>
      <c r="I862" s="314"/>
      <c r="J862" s="314"/>
      <c r="K862" s="314"/>
      <c r="L862" s="314"/>
      <c r="M862" s="314"/>
      <c r="N862" s="314"/>
      <c r="O862" s="314"/>
      <c r="P862" s="314"/>
      <c r="Q862" s="314"/>
      <c r="R862" s="314"/>
      <c r="S862" s="314"/>
      <c r="T862" s="314"/>
    </row>
    <row r="863" spans="1:20" ht="13.5" customHeight="1">
      <c r="A863" s="314"/>
      <c r="B863" s="314"/>
      <c r="C863" s="314"/>
      <c r="D863" s="314"/>
      <c r="E863" s="314"/>
      <c r="F863" s="314"/>
      <c r="G863" s="314"/>
      <c r="H863" s="314"/>
      <c r="I863" s="314"/>
      <c r="J863" s="314"/>
      <c r="K863" s="314"/>
      <c r="L863" s="314"/>
      <c r="M863" s="314"/>
      <c r="N863" s="314"/>
      <c r="O863" s="314"/>
      <c r="P863" s="314"/>
      <c r="Q863" s="314"/>
      <c r="R863" s="314"/>
      <c r="S863" s="314"/>
      <c r="T863" s="314"/>
    </row>
    <row r="864" spans="1:20" ht="13.5" customHeight="1">
      <c r="A864" s="314"/>
      <c r="B864" s="314"/>
      <c r="C864" s="314"/>
      <c r="D864" s="314"/>
      <c r="E864" s="314"/>
      <c r="F864" s="314"/>
      <c r="G864" s="314"/>
      <c r="H864" s="314"/>
      <c r="I864" s="314"/>
      <c r="J864" s="314"/>
      <c r="K864" s="314"/>
      <c r="L864" s="314"/>
      <c r="M864" s="314"/>
      <c r="N864" s="314"/>
      <c r="O864" s="314"/>
      <c r="P864" s="314"/>
      <c r="Q864" s="314"/>
      <c r="R864" s="314"/>
      <c r="S864" s="314"/>
      <c r="T864" s="314"/>
    </row>
    <row r="865" spans="1:20" ht="13.5" customHeight="1">
      <c r="A865" s="314"/>
      <c r="B865" s="314"/>
      <c r="C865" s="314"/>
      <c r="D865" s="314"/>
      <c r="E865" s="314"/>
      <c r="F865" s="314"/>
      <c r="G865" s="314"/>
      <c r="H865" s="314"/>
      <c r="I865" s="314"/>
      <c r="J865" s="314"/>
      <c r="K865" s="314"/>
      <c r="L865" s="314"/>
      <c r="M865" s="314"/>
      <c r="N865" s="314"/>
      <c r="O865" s="314"/>
      <c r="P865" s="314"/>
      <c r="Q865" s="314"/>
      <c r="R865" s="314"/>
      <c r="S865" s="314"/>
      <c r="T865" s="314"/>
    </row>
    <row r="866" spans="1:20" ht="13.5" customHeight="1">
      <c r="A866" s="314"/>
      <c r="B866" s="314"/>
      <c r="C866" s="314"/>
      <c r="D866" s="314"/>
      <c r="E866" s="314"/>
      <c r="F866" s="314"/>
      <c r="G866" s="314"/>
      <c r="H866" s="314"/>
      <c r="I866" s="314"/>
      <c r="J866" s="314"/>
      <c r="K866" s="314"/>
      <c r="L866" s="314"/>
      <c r="M866" s="314"/>
      <c r="N866" s="314"/>
      <c r="O866" s="314"/>
      <c r="P866" s="314"/>
      <c r="Q866" s="314"/>
      <c r="R866" s="314"/>
      <c r="S866" s="314"/>
      <c r="T866" s="314"/>
    </row>
    <row r="867" spans="1:20" ht="13.5" customHeight="1">
      <c r="A867" s="314"/>
      <c r="B867" s="314"/>
      <c r="C867" s="314"/>
      <c r="D867" s="314"/>
      <c r="E867" s="314"/>
      <c r="F867" s="314"/>
      <c r="G867" s="314"/>
      <c r="H867" s="314"/>
      <c r="I867" s="314"/>
      <c r="J867" s="314"/>
      <c r="K867" s="314"/>
      <c r="L867" s="314"/>
      <c r="M867" s="314"/>
      <c r="N867" s="314"/>
      <c r="O867" s="314"/>
      <c r="P867" s="314"/>
      <c r="Q867" s="314"/>
      <c r="R867" s="314"/>
      <c r="S867" s="314"/>
      <c r="T867" s="314"/>
    </row>
    <row r="868" spans="1:20" ht="13.5" customHeight="1">
      <c r="A868" s="314"/>
      <c r="B868" s="314"/>
      <c r="C868" s="314"/>
      <c r="D868" s="314"/>
      <c r="E868" s="314"/>
      <c r="F868" s="314"/>
      <c r="G868" s="314"/>
      <c r="H868" s="314"/>
      <c r="I868" s="314"/>
      <c r="J868" s="314"/>
      <c r="K868" s="314"/>
      <c r="L868" s="314"/>
      <c r="M868" s="314"/>
      <c r="N868" s="314"/>
      <c r="O868" s="314"/>
      <c r="P868" s="314"/>
      <c r="Q868" s="314"/>
      <c r="R868" s="314"/>
      <c r="S868" s="314"/>
      <c r="T868" s="314"/>
    </row>
    <row r="869" spans="1:20" ht="13.5" customHeight="1">
      <c r="A869" s="314"/>
      <c r="B869" s="314"/>
      <c r="C869" s="314"/>
      <c r="D869" s="314"/>
      <c r="E869" s="314"/>
      <c r="F869" s="314"/>
      <c r="G869" s="314"/>
      <c r="H869" s="314"/>
      <c r="I869" s="314"/>
      <c r="J869" s="314"/>
      <c r="K869" s="314"/>
      <c r="L869" s="314"/>
      <c r="M869" s="314"/>
      <c r="N869" s="314"/>
      <c r="O869" s="314"/>
      <c r="P869" s="314"/>
      <c r="Q869" s="314"/>
      <c r="R869" s="314"/>
      <c r="S869" s="314"/>
      <c r="T869" s="314"/>
    </row>
    <row r="870" spans="1:20" ht="13.5" customHeight="1">
      <c r="A870" s="314"/>
      <c r="B870" s="314"/>
      <c r="C870" s="314"/>
      <c r="D870" s="314"/>
      <c r="E870" s="314"/>
      <c r="F870" s="314"/>
      <c r="G870" s="314"/>
      <c r="H870" s="314"/>
      <c r="I870" s="314"/>
      <c r="J870" s="314"/>
      <c r="K870" s="314"/>
      <c r="L870" s="314"/>
      <c r="M870" s="314"/>
      <c r="N870" s="314"/>
      <c r="O870" s="314"/>
      <c r="P870" s="314"/>
      <c r="Q870" s="314"/>
      <c r="R870" s="314"/>
      <c r="S870" s="314"/>
      <c r="T870" s="314"/>
    </row>
    <row r="871" spans="1:20" ht="13.5" customHeight="1">
      <c r="A871" s="314"/>
      <c r="B871" s="314"/>
      <c r="C871" s="314"/>
      <c r="D871" s="314"/>
      <c r="E871" s="314"/>
      <c r="F871" s="314"/>
      <c r="G871" s="314"/>
      <c r="H871" s="314"/>
      <c r="I871" s="314"/>
      <c r="J871" s="314"/>
      <c r="K871" s="314"/>
      <c r="L871" s="314"/>
      <c r="M871" s="314"/>
      <c r="N871" s="314"/>
      <c r="O871" s="314"/>
      <c r="P871" s="314"/>
      <c r="Q871" s="314"/>
      <c r="R871" s="314"/>
      <c r="S871" s="314"/>
      <c r="T871" s="314"/>
    </row>
    <row r="872" spans="1:20" ht="13.5" customHeight="1">
      <c r="A872" s="314"/>
      <c r="B872" s="314"/>
      <c r="C872" s="314"/>
      <c r="D872" s="314"/>
      <c r="E872" s="314"/>
      <c r="F872" s="314"/>
      <c r="G872" s="314"/>
      <c r="H872" s="314"/>
      <c r="I872" s="314"/>
      <c r="J872" s="314"/>
      <c r="K872" s="314"/>
      <c r="L872" s="314"/>
      <c r="M872" s="314"/>
      <c r="N872" s="314"/>
      <c r="O872" s="314"/>
      <c r="P872" s="314"/>
      <c r="Q872" s="314"/>
      <c r="R872" s="314"/>
      <c r="S872" s="314"/>
      <c r="T872" s="314"/>
    </row>
    <row r="873" spans="1:20" ht="13.5" customHeight="1">
      <c r="A873" s="314"/>
      <c r="B873" s="314"/>
      <c r="C873" s="314"/>
      <c r="D873" s="314"/>
      <c r="E873" s="314"/>
      <c r="F873" s="314"/>
      <c r="G873" s="314"/>
      <c r="H873" s="314"/>
      <c r="I873" s="314"/>
      <c r="J873" s="314"/>
      <c r="K873" s="314"/>
      <c r="L873" s="314"/>
      <c r="M873" s="314"/>
      <c r="N873" s="314"/>
      <c r="O873" s="314"/>
      <c r="P873" s="314"/>
      <c r="Q873" s="314"/>
      <c r="R873" s="314"/>
      <c r="S873" s="314"/>
      <c r="T873" s="314"/>
    </row>
    <row r="874" spans="1:20" ht="13.5" customHeight="1">
      <c r="A874" s="314"/>
      <c r="B874" s="314"/>
      <c r="C874" s="314"/>
      <c r="D874" s="314"/>
      <c r="E874" s="314"/>
      <c r="F874" s="314"/>
      <c r="G874" s="314"/>
      <c r="H874" s="314"/>
      <c r="I874" s="314"/>
      <c r="J874" s="314"/>
      <c r="K874" s="314"/>
      <c r="L874" s="314"/>
      <c r="M874" s="314"/>
      <c r="N874" s="314"/>
      <c r="O874" s="314"/>
      <c r="P874" s="314"/>
      <c r="Q874" s="314"/>
      <c r="R874" s="314"/>
      <c r="S874" s="314"/>
      <c r="T874" s="314"/>
    </row>
    <row r="875" spans="1:20" ht="13.5" customHeight="1">
      <c r="A875" s="314"/>
      <c r="B875" s="314"/>
      <c r="C875" s="314"/>
      <c r="D875" s="314"/>
      <c r="E875" s="314"/>
      <c r="F875" s="314"/>
      <c r="G875" s="314"/>
      <c r="H875" s="314"/>
      <c r="I875" s="314"/>
      <c r="J875" s="314"/>
      <c r="K875" s="314"/>
      <c r="L875" s="314"/>
      <c r="M875" s="314"/>
      <c r="N875" s="314"/>
      <c r="O875" s="314"/>
      <c r="P875" s="314"/>
      <c r="Q875" s="314"/>
      <c r="R875" s="314"/>
      <c r="S875" s="314"/>
      <c r="T875" s="314"/>
    </row>
    <row r="876" spans="1:20" ht="13.5" customHeight="1">
      <c r="A876" s="314"/>
      <c r="B876" s="314"/>
      <c r="C876" s="314"/>
      <c r="D876" s="314"/>
      <c r="E876" s="314"/>
      <c r="F876" s="314"/>
      <c r="G876" s="314"/>
      <c r="H876" s="314"/>
      <c r="I876" s="314"/>
      <c r="J876" s="314"/>
      <c r="K876" s="314"/>
      <c r="L876" s="314"/>
      <c r="M876" s="314"/>
      <c r="N876" s="314"/>
      <c r="O876" s="314"/>
      <c r="P876" s="314"/>
      <c r="Q876" s="314"/>
      <c r="R876" s="314"/>
      <c r="S876" s="314"/>
      <c r="T876" s="314"/>
    </row>
    <row r="877" spans="1:20" ht="13.5" customHeight="1">
      <c r="A877" s="314"/>
      <c r="B877" s="314"/>
      <c r="C877" s="314"/>
      <c r="D877" s="314"/>
      <c r="E877" s="314"/>
      <c r="F877" s="314"/>
      <c r="G877" s="314"/>
      <c r="H877" s="314"/>
      <c r="I877" s="314"/>
      <c r="J877" s="314"/>
      <c r="K877" s="314"/>
      <c r="L877" s="314"/>
      <c r="M877" s="314"/>
      <c r="N877" s="314"/>
      <c r="O877" s="314"/>
      <c r="P877" s="314"/>
      <c r="Q877" s="314"/>
      <c r="R877" s="314"/>
      <c r="S877" s="314"/>
      <c r="T877" s="314"/>
    </row>
    <row r="878" spans="1:20" ht="13.5" customHeight="1">
      <c r="A878" s="314"/>
      <c r="B878" s="314"/>
      <c r="C878" s="314"/>
      <c r="D878" s="314"/>
      <c r="E878" s="314"/>
      <c r="F878" s="314"/>
      <c r="G878" s="314"/>
      <c r="H878" s="314"/>
      <c r="I878" s="314"/>
      <c r="J878" s="314"/>
      <c r="K878" s="314"/>
      <c r="L878" s="314"/>
      <c r="M878" s="314"/>
      <c r="N878" s="314"/>
      <c r="O878" s="314"/>
      <c r="P878" s="314"/>
      <c r="Q878" s="314"/>
      <c r="R878" s="314"/>
      <c r="S878" s="314"/>
      <c r="T878" s="314"/>
    </row>
    <row r="879" spans="1:20" ht="13.5" customHeight="1">
      <c r="A879" s="314"/>
      <c r="B879" s="314"/>
      <c r="C879" s="314"/>
      <c r="D879" s="314"/>
      <c r="E879" s="314"/>
      <c r="F879" s="314"/>
      <c r="G879" s="314"/>
      <c r="H879" s="314"/>
      <c r="I879" s="314"/>
      <c r="J879" s="314"/>
      <c r="K879" s="314"/>
      <c r="L879" s="314"/>
      <c r="M879" s="314"/>
      <c r="N879" s="314"/>
      <c r="O879" s="314"/>
      <c r="P879" s="314"/>
      <c r="Q879" s="314"/>
      <c r="R879" s="314"/>
      <c r="S879" s="314"/>
      <c r="T879" s="314"/>
    </row>
    <row r="880" spans="1:20" ht="13.5" customHeight="1">
      <c r="A880" s="314"/>
      <c r="B880" s="314"/>
      <c r="C880" s="314"/>
      <c r="D880" s="314"/>
      <c r="E880" s="314"/>
      <c r="F880" s="314"/>
      <c r="G880" s="314"/>
      <c r="H880" s="314"/>
      <c r="I880" s="314"/>
      <c r="J880" s="314"/>
      <c r="K880" s="314"/>
      <c r="L880" s="314"/>
      <c r="M880" s="314"/>
      <c r="N880" s="314"/>
      <c r="O880" s="314"/>
      <c r="P880" s="314"/>
      <c r="Q880" s="314"/>
      <c r="R880" s="314"/>
      <c r="S880" s="314"/>
      <c r="T880" s="314"/>
    </row>
    <row r="881" spans="1:20" ht="13.5" customHeight="1">
      <c r="A881" s="314"/>
      <c r="B881" s="314"/>
      <c r="C881" s="314"/>
      <c r="D881" s="314"/>
      <c r="E881" s="314"/>
      <c r="F881" s="314"/>
      <c r="G881" s="314"/>
      <c r="H881" s="314"/>
      <c r="I881" s="314"/>
      <c r="J881" s="314"/>
      <c r="K881" s="314"/>
      <c r="L881" s="314"/>
      <c r="M881" s="314"/>
      <c r="N881" s="314"/>
      <c r="O881" s="314"/>
      <c r="P881" s="314"/>
      <c r="Q881" s="314"/>
      <c r="R881" s="314"/>
      <c r="S881" s="314"/>
      <c r="T881" s="314"/>
    </row>
    <row r="882" spans="1:20" ht="13.5" customHeight="1">
      <c r="A882" s="314"/>
      <c r="B882" s="314"/>
      <c r="C882" s="314"/>
      <c r="D882" s="314"/>
      <c r="E882" s="314"/>
      <c r="F882" s="314"/>
      <c r="G882" s="314"/>
      <c r="H882" s="314"/>
      <c r="I882" s="314"/>
      <c r="J882" s="314"/>
      <c r="K882" s="314"/>
      <c r="L882" s="314"/>
      <c r="M882" s="314"/>
      <c r="N882" s="314"/>
      <c r="O882" s="314"/>
      <c r="P882" s="314"/>
      <c r="Q882" s="314"/>
      <c r="R882" s="314"/>
      <c r="S882" s="314"/>
      <c r="T882" s="314"/>
    </row>
    <row r="883" spans="1:20" ht="13.5" customHeight="1">
      <c r="A883" s="314"/>
      <c r="B883" s="314"/>
      <c r="C883" s="314"/>
      <c r="D883" s="314"/>
      <c r="E883" s="314"/>
      <c r="F883" s="314"/>
      <c r="G883" s="314"/>
      <c r="H883" s="314"/>
      <c r="I883" s="314"/>
      <c r="J883" s="314"/>
      <c r="K883" s="314"/>
      <c r="L883" s="314"/>
      <c r="M883" s="314"/>
      <c r="N883" s="314"/>
      <c r="O883" s="314"/>
      <c r="P883" s="314"/>
      <c r="Q883" s="314"/>
      <c r="R883" s="314"/>
      <c r="S883" s="314"/>
      <c r="T883" s="314"/>
    </row>
    <row r="884" spans="1:20" ht="13.5" customHeight="1">
      <c r="A884" s="314"/>
      <c r="B884" s="314"/>
      <c r="C884" s="314"/>
      <c r="D884" s="314"/>
      <c r="E884" s="314"/>
      <c r="F884" s="314"/>
      <c r="G884" s="314"/>
      <c r="H884" s="314"/>
      <c r="I884" s="314"/>
      <c r="J884" s="314"/>
      <c r="K884" s="314"/>
      <c r="L884" s="314"/>
      <c r="M884" s="314"/>
      <c r="N884" s="314"/>
      <c r="O884" s="314"/>
      <c r="P884" s="314"/>
      <c r="Q884" s="314"/>
      <c r="R884" s="314"/>
      <c r="S884" s="314"/>
      <c r="T884" s="314"/>
    </row>
    <row r="885" spans="1:20" ht="13.5" customHeight="1">
      <c r="A885" s="314"/>
      <c r="B885" s="314"/>
      <c r="C885" s="314"/>
      <c r="D885" s="314"/>
      <c r="E885" s="314"/>
      <c r="F885" s="314"/>
      <c r="G885" s="314"/>
      <c r="H885" s="314"/>
      <c r="I885" s="314"/>
      <c r="J885" s="314"/>
      <c r="K885" s="314"/>
      <c r="L885" s="314"/>
      <c r="M885" s="314"/>
      <c r="N885" s="314"/>
      <c r="O885" s="314"/>
      <c r="P885" s="314"/>
      <c r="Q885" s="314"/>
      <c r="R885" s="314"/>
      <c r="S885" s="314"/>
      <c r="T885" s="314"/>
    </row>
    <row r="886" spans="1:20" ht="13.5" customHeight="1">
      <c r="A886" s="314"/>
      <c r="B886" s="314"/>
      <c r="C886" s="314"/>
      <c r="D886" s="314"/>
      <c r="E886" s="314"/>
      <c r="F886" s="314"/>
      <c r="G886" s="314"/>
      <c r="H886" s="314"/>
      <c r="I886" s="314"/>
      <c r="J886" s="314"/>
      <c r="K886" s="314"/>
      <c r="L886" s="314"/>
      <c r="M886" s="314"/>
      <c r="N886" s="314"/>
      <c r="O886" s="314"/>
      <c r="P886" s="314"/>
      <c r="Q886" s="314"/>
      <c r="R886" s="314"/>
      <c r="S886" s="314"/>
      <c r="T886" s="314"/>
    </row>
    <row r="887" spans="1:20" ht="13.5" customHeight="1">
      <c r="A887" s="314"/>
      <c r="B887" s="314"/>
      <c r="C887" s="314"/>
      <c r="D887" s="314"/>
      <c r="E887" s="314"/>
      <c r="F887" s="314"/>
      <c r="G887" s="314"/>
      <c r="H887" s="314"/>
      <c r="I887" s="314"/>
      <c r="J887" s="314"/>
      <c r="K887" s="314"/>
      <c r="L887" s="314"/>
      <c r="M887" s="314"/>
      <c r="N887" s="314"/>
      <c r="O887" s="314"/>
      <c r="P887" s="314"/>
      <c r="Q887" s="314"/>
      <c r="R887" s="314"/>
      <c r="S887" s="314"/>
      <c r="T887" s="314"/>
    </row>
    <row r="888" spans="1:20" ht="13.5" customHeight="1">
      <c r="A888" s="314"/>
      <c r="B888" s="314"/>
      <c r="C888" s="314"/>
      <c r="D888" s="314"/>
      <c r="E888" s="314"/>
      <c r="F888" s="314"/>
      <c r="G888" s="314"/>
      <c r="H888" s="314"/>
      <c r="I888" s="314"/>
      <c r="J888" s="314"/>
      <c r="K888" s="314"/>
      <c r="L888" s="314"/>
      <c r="M888" s="314"/>
      <c r="N888" s="314"/>
      <c r="O888" s="314"/>
      <c r="P888" s="314"/>
      <c r="Q888" s="314"/>
      <c r="R888" s="314"/>
      <c r="S888" s="314"/>
      <c r="T888" s="314"/>
    </row>
    <row r="889" spans="1:20" ht="13.5" customHeight="1">
      <c r="A889" s="314"/>
      <c r="B889" s="314"/>
      <c r="C889" s="314"/>
      <c r="D889" s="314"/>
      <c r="E889" s="314"/>
      <c r="F889" s="314"/>
      <c r="G889" s="314"/>
      <c r="H889" s="314"/>
      <c r="I889" s="314"/>
      <c r="J889" s="314"/>
      <c r="K889" s="314"/>
      <c r="L889" s="314"/>
      <c r="M889" s="314"/>
      <c r="N889" s="314"/>
      <c r="O889" s="314"/>
      <c r="P889" s="314"/>
      <c r="Q889" s="314"/>
      <c r="R889" s="314"/>
      <c r="S889" s="314"/>
      <c r="T889" s="314"/>
    </row>
    <row r="890" spans="1:20" ht="13.5" customHeight="1">
      <c r="A890" s="314"/>
      <c r="B890" s="314"/>
      <c r="C890" s="314"/>
      <c r="D890" s="314"/>
      <c r="E890" s="314"/>
      <c r="F890" s="314"/>
      <c r="G890" s="314"/>
      <c r="H890" s="314"/>
      <c r="I890" s="314"/>
      <c r="J890" s="314"/>
      <c r="K890" s="314"/>
      <c r="L890" s="314"/>
      <c r="M890" s="314"/>
      <c r="N890" s="314"/>
      <c r="O890" s="314"/>
      <c r="P890" s="314"/>
      <c r="Q890" s="314"/>
      <c r="R890" s="314"/>
      <c r="S890" s="314"/>
      <c r="T890" s="314"/>
    </row>
    <row r="891" spans="1:20" ht="13.5" customHeight="1">
      <c r="A891" s="314"/>
      <c r="B891" s="314"/>
      <c r="C891" s="314"/>
      <c r="D891" s="314"/>
      <c r="E891" s="314"/>
      <c r="F891" s="314"/>
      <c r="G891" s="314"/>
      <c r="H891" s="314"/>
      <c r="I891" s="314"/>
      <c r="J891" s="314"/>
      <c r="K891" s="314"/>
      <c r="L891" s="314"/>
      <c r="M891" s="314"/>
      <c r="N891" s="314"/>
      <c r="O891" s="314"/>
      <c r="P891" s="314"/>
      <c r="Q891" s="314"/>
      <c r="R891" s="314"/>
      <c r="S891" s="314"/>
      <c r="T891" s="314"/>
    </row>
    <row r="892" spans="1:20" ht="13.5" customHeight="1">
      <c r="A892" s="314"/>
      <c r="B892" s="314"/>
      <c r="C892" s="314"/>
      <c r="D892" s="314"/>
      <c r="E892" s="314"/>
      <c r="F892" s="314"/>
      <c r="G892" s="314"/>
      <c r="H892" s="314"/>
      <c r="I892" s="314"/>
      <c r="J892" s="314"/>
      <c r="K892" s="314"/>
      <c r="L892" s="314"/>
      <c r="M892" s="314"/>
      <c r="N892" s="314"/>
      <c r="O892" s="314"/>
      <c r="P892" s="314"/>
      <c r="Q892" s="314"/>
      <c r="R892" s="314"/>
      <c r="S892" s="314"/>
      <c r="T892" s="314"/>
    </row>
    <row r="893" spans="1:20" ht="13.5" customHeight="1">
      <c r="A893" s="314"/>
      <c r="B893" s="314"/>
      <c r="C893" s="314"/>
      <c r="D893" s="314"/>
      <c r="E893" s="314"/>
      <c r="F893" s="314"/>
      <c r="G893" s="314"/>
      <c r="H893" s="314"/>
      <c r="I893" s="314"/>
      <c r="J893" s="314"/>
      <c r="K893" s="314"/>
      <c r="L893" s="314"/>
      <c r="M893" s="314"/>
      <c r="N893" s="314"/>
      <c r="O893" s="314"/>
      <c r="P893" s="314"/>
      <c r="Q893" s="314"/>
      <c r="R893" s="314"/>
      <c r="S893" s="314"/>
      <c r="T893" s="314"/>
    </row>
    <row r="894" spans="1:20" ht="13.5" customHeight="1">
      <c r="A894" s="314"/>
      <c r="B894" s="314"/>
      <c r="C894" s="314"/>
      <c r="D894" s="314"/>
      <c r="E894" s="314"/>
      <c r="F894" s="314"/>
      <c r="G894" s="314"/>
      <c r="H894" s="314"/>
      <c r="I894" s="314"/>
      <c r="J894" s="314"/>
      <c r="K894" s="314"/>
      <c r="L894" s="314"/>
      <c r="M894" s="314"/>
      <c r="N894" s="314"/>
      <c r="O894" s="314"/>
      <c r="P894" s="314"/>
      <c r="Q894" s="314"/>
      <c r="R894" s="314"/>
      <c r="S894" s="314"/>
      <c r="T894" s="314"/>
    </row>
    <row r="895" spans="1:20" ht="13.5" customHeight="1">
      <c r="A895" s="314"/>
      <c r="B895" s="314"/>
      <c r="C895" s="314"/>
      <c r="D895" s="314"/>
      <c r="E895" s="314"/>
      <c r="F895" s="314"/>
      <c r="G895" s="314"/>
      <c r="H895" s="314"/>
      <c r="I895" s="314"/>
      <c r="J895" s="314"/>
      <c r="K895" s="314"/>
      <c r="L895" s="314"/>
      <c r="M895" s="314"/>
      <c r="N895" s="314"/>
      <c r="O895" s="314"/>
      <c r="P895" s="314"/>
      <c r="Q895" s="314"/>
      <c r="R895" s="314"/>
      <c r="S895" s="314"/>
      <c r="T895" s="314"/>
    </row>
    <row r="896" spans="1:20" ht="13.5" customHeight="1">
      <c r="A896" s="314"/>
      <c r="B896" s="314"/>
      <c r="C896" s="314"/>
      <c r="D896" s="314"/>
      <c r="E896" s="314"/>
      <c r="F896" s="314"/>
      <c r="G896" s="314"/>
      <c r="H896" s="314"/>
      <c r="I896" s="314"/>
      <c r="J896" s="314"/>
      <c r="K896" s="314"/>
      <c r="L896" s="314"/>
      <c r="M896" s="314"/>
      <c r="N896" s="314"/>
      <c r="O896" s="314"/>
      <c r="P896" s="314"/>
      <c r="Q896" s="314"/>
      <c r="R896" s="314"/>
      <c r="S896" s="314"/>
      <c r="T896" s="314"/>
    </row>
    <row r="897" spans="1:20" ht="13.5" customHeight="1">
      <c r="A897" s="314"/>
      <c r="B897" s="314"/>
      <c r="C897" s="314"/>
      <c r="D897" s="314"/>
      <c r="E897" s="314"/>
      <c r="F897" s="314"/>
      <c r="G897" s="314"/>
      <c r="H897" s="314"/>
      <c r="I897" s="314"/>
      <c r="J897" s="314"/>
      <c r="K897" s="314"/>
      <c r="L897" s="314"/>
      <c r="M897" s="314"/>
      <c r="N897" s="314"/>
      <c r="O897" s="314"/>
      <c r="P897" s="314"/>
      <c r="Q897" s="314"/>
      <c r="R897" s="314"/>
      <c r="S897" s="314"/>
      <c r="T897" s="314"/>
    </row>
    <row r="898" spans="1:20" ht="13.5" customHeight="1">
      <c r="A898" s="314"/>
      <c r="B898" s="314"/>
      <c r="C898" s="314"/>
      <c r="D898" s="314"/>
      <c r="E898" s="314"/>
      <c r="F898" s="314"/>
      <c r="G898" s="314"/>
      <c r="H898" s="314"/>
      <c r="I898" s="314"/>
      <c r="J898" s="314"/>
      <c r="K898" s="314"/>
      <c r="L898" s="314"/>
      <c r="M898" s="314"/>
      <c r="N898" s="314"/>
      <c r="O898" s="314"/>
      <c r="P898" s="314"/>
      <c r="Q898" s="314"/>
      <c r="R898" s="314"/>
      <c r="S898" s="314"/>
      <c r="T898" s="314"/>
    </row>
    <row r="899" spans="1:20" ht="13.5" customHeight="1">
      <c r="A899" s="314"/>
      <c r="B899" s="314"/>
      <c r="C899" s="314"/>
      <c r="D899" s="314"/>
      <c r="E899" s="314"/>
      <c r="F899" s="314"/>
      <c r="G899" s="314"/>
      <c r="H899" s="314"/>
      <c r="I899" s="314"/>
      <c r="J899" s="314"/>
      <c r="K899" s="314"/>
      <c r="L899" s="314"/>
      <c r="M899" s="314"/>
      <c r="N899" s="314"/>
      <c r="O899" s="314"/>
      <c r="P899" s="314"/>
      <c r="Q899" s="314"/>
      <c r="R899" s="314"/>
      <c r="S899" s="314"/>
      <c r="T899" s="314"/>
    </row>
    <row r="900" spans="1:20" ht="13.5" customHeight="1">
      <c r="A900" s="314"/>
      <c r="B900" s="314"/>
      <c r="C900" s="314"/>
      <c r="D900" s="314"/>
      <c r="E900" s="314"/>
      <c r="F900" s="314"/>
      <c r="G900" s="314"/>
      <c r="H900" s="314"/>
      <c r="I900" s="314"/>
      <c r="J900" s="314"/>
      <c r="K900" s="314"/>
      <c r="L900" s="314"/>
      <c r="M900" s="314"/>
      <c r="N900" s="314"/>
      <c r="O900" s="314"/>
      <c r="P900" s="314"/>
      <c r="Q900" s="314"/>
      <c r="R900" s="314"/>
      <c r="S900" s="314"/>
      <c r="T900" s="314"/>
    </row>
    <row r="901" spans="1:20" ht="13.5" customHeight="1">
      <c r="A901" s="314"/>
      <c r="B901" s="314"/>
      <c r="C901" s="314"/>
      <c r="D901" s="314"/>
      <c r="E901" s="314"/>
      <c r="F901" s="314"/>
      <c r="G901" s="314"/>
      <c r="H901" s="314"/>
      <c r="I901" s="314"/>
      <c r="J901" s="314"/>
      <c r="K901" s="314"/>
      <c r="L901" s="314"/>
      <c r="M901" s="314"/>
      <c r="N901" s="314"/>
      <c r="O901" s="314"/>
      <c r="P901" s="314"/>
      <c r="Q901" s="314"/>
      <c r="R901" s="314"/>
      <c r="S901" s="314"/>
      <c r="T901" s="314"/>
    </row>
    <row r="902" spans="1:20" ht="13.5" customHeight="1">
      <c r="A902" s="314"/>
      <c r="B902" s="314"/>
      <c r="C902" s="314"/>
      <c r="D902" s="314"/>
      <c r="E902" s="314"/>
      <c r="F902" s="314"/>
      <c r="G902" s="314"/>
      <c r="H902" s="314"/>
      <c r="I902" s="314"/>
      <c r="J902" s="314"/>
      <c r="K902" s="314"/>
      <c r="L902" s="314"/>
      <c r="M902" s="314"/>
      <c r="N902" s="314"/>
      <c r="O902" s="314"/>
      <c r="P902" s="314"/>
      <c r="Q902" s="314"/>
      <c r="R902" s="314"/>
      <c r="S902" s="314"/>
      <c r="T902" s="314"/>
    </row>
    <row r="903" spans="1:20" ht="13.5" customHeight="1">
      <c r="A903" s="314"/>
      <c r="B903" s="314"/>
      <c r="C903" s="314"/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</row>
    <row r="904" spans="1:20" ht="13.5" customHeight="1">
      <c r="A904" s="314"/>
      <c r="B904" s="314"/>
      <c r="C904" s="314"/>
      <c r="D904" s="314"/>
      <c r="E904" s="314"/>
      <c r="F904" s="314"/>
      <c r="G904" s="314"/>
      <c r="H904" s="314"/>
      <c r="I904" s="314"/>
      <c r="J904" s="314"/>
      <c r="K904" s="314"/>
      <c r="L904" s="314"/>
      <c r="M904" s="314"/>
      <c r="N904" s="314"/>
      <c r="O904" s="314"/>
      <c r="P904" s="314"/>
      <c r="Q904" s="314"/>
      <c r="R904" s="314"/>
      <c r="S904" s="314"/>
      <c r="T904" s="314"/>
    </row>
    <row r="905" spans="1:20" ht="13.5" customHeight="1">
      <c r="A905" s="314"/>
      <c r="B905" s="314"/>
      <c r="C905" s="314"/>
      <c r="D905" s="314"/>
      <c r="E905" s="314"/>
      <c r="F905" s="314"/>
      <c r="G905" s="314"/>
      <c r="H905" s="314"/>
      <c r="I905" s="314"/>
      <c r="J905" s="314"/>
      <c r="K905" s="314"/>
      <c r="L905" s="314"/>
      <c r="M905" s="314"/>
      <c r="N905" s="314"/>
      <c r="O905" s="314"/>
      <c r="P905" s="314"/>
      <c r="Q905" s="314"/>
      <c r="R905" s="314"/>
      <c r="S905" s="314"/>
      <c r="T905" s="314"/>
    </row>
    <row r="906" spans="1:20" ht="13.5" customHeight="1">
      <c r="A906" s="314"/>
      <c r="B906" s="314"/>
      <c r="C906" s="314"/>
      <c r="D906" s="314"/>
      <c r="E906" s="314"/>
      <c r="F906" s="314"/>
      <c r="G906" s="314"/>
      <c r="H906" s="314"/>
      <c r="I906" s="314"/>
      <c r="J906" s="314"/>
      <c r="K906" s="314"/>
      <c r="L906" s="314"/>
      <c r="M906" s="314"/>
      <c r="N906" s="314"/>
      <c r="O906" s="314"/>
      <c r="P906" s="314"/>
      <c r="Q906" s="314"/>
      <c r="R906" s="314"/>
      <c r="S906" s="314"/>
      <c r="T906" s="314"/>
    </row>
    <row r="907" spans="1:20" ht="13.5" customHeight="1">
      <c r="A907" s="314"/>
      <c r="B907" s="314"/>
      <c r="C907" s="314"/>
      <c r="D907" s="314"/>
      <c r="E907" s="314"/>
      <c r="F907" s="314"/>
      <c r="G907" s="314"/>
      <c r="H907" s="314"/>
      <c r="I907" s="314"/>
      <c r="J907" s="314"/>
      <c r="K907" s="314"/>
      <c r="L907" s="314"/>
      <c r="M907" s="314"/>
      <c r="N907" s="314"/>
      <c r="O907" s="314"/>
      <c r="P907" s="314"/>
      <c r="Q907" s="314"/>
      <c r="R907" s="314"/>
      <c r="S907" s="314"/>
      <c r="T907" s="314"/>
    </row>
    <row r="908" spans="1:20" ht="13.5" customHeight="1">
      <c r="A908" s="314"/>
      <c r="B908" s="314"/>
      <c r="C908" s="314"/>
      <c r="D908" s="314"/>
      <c r="E908" s="314"/>
      <c r="F908" s="314"/>
      <c r="G908" s="314"/>
      <c r="H908" s="314"/>
      <c r="I908" s="314"/>
      <c r="J908" s="314"/>
      <c r="K908" s="314"/>
      <c r="L908" s="314"/>
      <c r="M908" s="314"/>
      <c r="N908" s="314"/>
      <c r="O908" s="314"/>
      <c r="P908" s="314"/>
      <c r="Q908" s="314"/>
      <c r="R908" s="314"/>
      <c r="S908" s="314"/>
      <c r="T908" s="314"/>
    </row>
    <row r="909" spans="1:20" ht="13.5" customHeight="1">
      <c r="A909" s="314"/>
      <c r="B909" s="314"/>
      <c r="C909" s="314"/>
      <c r="D909" s="314"/>
      <c r="E909" s="314"/>
      <c r="F909" s="314"/>
      <c r="G909" s="314"/>
      <c r="H909" s="314"/>
      <c r="I909" s="314"/>
      <c r="J909" s="314"/>
      <c r="K909" s="314"/>
      <c r="L909" s="314"/>
      <c r="M909" s="314"/>
      <c r="N909" s="314"/>
      <c r="O909" s="314"/>
      <c r="P909" s="314"/>
      <c r="Q909" s="314"/>
      <c r="R909" s="314"/>
      <c r="S909" s="314"/>
      <c r="T909" s="314"/>
    </row>
    <row r="910" spans="1:20" ht="13.5" customHeight="1">
      <c r="A910" s="314"/>
      <c r="B910" s="314"/>
      <c r="C910" s="314"/>
      <c r="D910" s="314"/>
      <c r="E910" s="314"/>
      <c r="F910" s="314"/>
      <c r="G910" s="314"/>
      <c r="H910" s="314"/>
      <c r="I910" s="314"/>
      <c r="J910" s="314"/>
      <c r="K910" s="314"/>
      <c r="L910" s="314"/>
      <c r="M910" s="314"/>
      <c r="N910" s="314"/>
      <c r="O910" s="314"/>
      <c r="P910" s="314"/>
      <c r="Q910" s="314"/>
      <c r="R910" s="314"/>
      <c r="S910" s="314"/>
      <c r="T910" s="314"/>
    </row>
    <row r="911" spans="1:20" ht="13.5" customHeight="1">
      <c r="A911" s="314"/>
      <c r="B911" s="314"/>
      <c r="C911" s="314"/>
      <c r="D911" s="314"/>
      <c r="E911" s="314"/>
      <c r="F911" s="314"/>
      <c r="G911" s="314"/>
      <c r="H911" s="314"/>
      <c r="I911" s="314"/>
      <c r="J911" s="314"/>
      <c r="K911" s="314"/>
      <c r="L911" s="314"/>
      <c r="M911" s="314"/>
      <c r="N911" s="314"/>
      <c r="O911" s="314"/>
      <c r="P911" s="314"/>
      <c r="Q911" s="314"/>
      <c r="R911" s="314"/>
      <c r="S911" s="314"/>
      <c r="T911" s="314"/>
    </row>
    <row r="912" spans="1:20" ht="13.5" customHeight="1">
      <c r="A912" s="314"/>
      <c r="B912" s="314"/>
      <c r="C912" s="314"/>
      <c r="D912" s="314"/>
      <c r="E912" s="314"/>
      <c r="F912" s="314"/>
      <c r="G912" s="314"/>
      <c r="H912" s="314"/>
      <c r="I912" s="314"/>
      <c r="J912" s="314"/>
      <c r="K912" s="314"/>
      <c r="L912" s="314"/>
      <c r="M912" s="314"/>
      <c r="N912" s="314"/>
      <c r="O912" s="314"/>
      <c r="P912" s="314"/>
      <c r="Q912" s="314"/>
      <c r="R912" s="314"/>
      <c r="S912" s="314"/>
      <c r="T912" s="314"/>
    </row>
    <row r="913" spans="1:20" ht="13.5" customHeight="1">
      <c r="A913" s="314"/>
      <c r="B913" s="314"/>
      <c r="C913" s="314"/>
      <c r="D913" s="314"/>
      <c r="E913" s="314"/>
      <c r="F913" s="314"/>
      <c r="G913" s="314"/>
      <c r="H913" s="314"/>
      <c r="I913" s="314"/>
      <c r="J913" s="314"/>
      <c r="K913" s="314"/>
      <c r="L913" s="314"/>
      <c r="M913" s="314"/>
      <c r="N913" s="314"/>
      <c r="O913" s="314"/>
      <c r="P913" s="314"/>
      <c r="Q913" s="314"/>
      <c r="R913" s="314"/>
      <c r="S913" s="314"/>
      <c r="T913" s="314"/>
    </row>
    <row r="914" spans="1:20" ht="13.5" customHeight="1">
      <c r="A914" s="314"/>
      <c r="B914" s="314"/>
      <c r="C914" s="314"/>
      <c r="D914" s="314"/>
      <c r="E914" s="314"/>
      <c r="F914" s="314"/>
      <c r="G914" s="314"/>
      <c r="H914" s="314"/>
      <c r="I914" s="314"/>
      <c r="J914" s="314"/>
      <c r="K914" s="314"/>
      <c r="L914" s="314"/>
      <c r="M914" s="314"/>
      <c r="N914" s="314"/>
      <c r="O914" s="314"/>
      <c r="P914" s="314"/>
      <c r="Q914" s="314"/>
      <c r="R914" s="314"/>
      <c r="S914" s="314"/>
      <c r="T914" s="314"/>
    </row>
    <row r="915" spans="1:20" ht="13.5" customHeight="1">
      <c r="A915" s="314"/>
      <c r="B915" s="314"/>
      <c r="C915" s="314"/>
      <c r="D915" s="314"/>
      <c r="E915" s="314"/>
      <c r="F915" s="314"/>
      <c r="G915" s="314"/>
      <c r="H915" s="314"/>
      <c r="I915" s="314"/>
      <c r="J915" s="314"/>
      <c r="K915" s="314"/>
      <c r="L915" s="314"/>
      <c r="M915" s="314"/>
      <c r="N915" s="314"/>
      <c r="O915" s="314"/>
      <c r="P915" s="314"/>
      <c r="Q915" s="314"/>
      <c r="R915" s="314"/>
      <c r="S915" s="314"/>
      <c r="T915" s="314"/>
    </row>
    <row r="916" spans="1:20" ht="13.5" customHeight="1">
      <c r="A916" s="314"/>
      <c r="B916" s="314"/>
      <c r="C916" s="314"/>
      <c r="D916" s="314"/>
      <c r="E916" s="314"/>
      <c r="F916" s="314"/>
      <c r="G916" s="314"/>
      <c r="H916" s="314"/>
      <c r="I916" s="314"/>
      <c r="J916" s="314"/>
      <c r="K916" s="314"/>
      <c r="L916" s="314"/>
      <c r="M916" s="314"/>
      <c r="N916" s="314"/>
      <c r="O916" s="314"/>
      <c r="P916" s="314"/>
      <c r="Q916" s="314"/>
      <c r="R916" s="314"/>
      <c r="S916" s="314"/>
      <c r="T916" s="314"/>
    </row>
    <row r="917" spans="1:20" ht="13.5" customHeight="1">
      <c r="A917" s="314"/>
      <c r="B917" s="314"/>
      <c r="C917" s="314"/>
      <c r="D917" s="314"/>
      <c r="E917" s="314"/>
      <c r="F917" s="314"/>
      <c r="G917" s="314"/>
      <c r="H917" s="314"/>
      <c r="I917" s="314"/>
      <c r="J917" s="314"/>
      <c r="K917" s="314"/>
      <c r="L917" s="314"/>
      <c r="M917" s="314"/>
      <c r="N917" s="314"/>
      <c r="O917" s="314"/>
      <c r="P917" s="314"/>
      <c r="Q917" s="314"/>
      <c r="R917" s="314"/>
      <c r="S917" s="314"/>
      <c r="T917" s="314"/>
    </row>
    <row r="918" spans="1:20" ht="13.5" customHeight="1">
      <c r="A918" s="314"/>
      <c r="B918" s="314"/>
      <c r="C918" s="314"/>
      <c r="D918" s="314"/>
      <c r="E918" s="314"/>
      <c r="F918" s="314"/>
      <c r="G918" s="314"/>
      <c r="H918" s="314"/>
      <c r="I918" s="314"/>
      <c r="J918" s="314"/>
      <c r="K918" s="314"/>
      <c r="L918" s="314"/>
      <c r="M918" s="314"/>
      <c r="N918" s="314"/>
      <c r="O918" s="314"/>
      <c r="P918" s="314"/>
      <c r="Q918" s="314"/>
      <c r="R918" s="314"/>
      <c r="S918" s="314"/>
      <c r="T918" s="314"/>
    </row>
    <row r="919" spans="1:20" ht="13.5" customHeight="1">
      <c r="A919" s="314"/>
      <c r="B919" s="314"/>
      <c r="C919" s="314"/>
      <c r="D919" s="314"/>
      <c r="E919" s="314"/>
      <c r="F919" s="314"/>
      <c r="G919" s="314"/>
      <c r="H919" s="314"/>
      <c r="I919" s="314"/>
      <c r="J919" s="314"/>
      <c r="K919" s="314"/>
      <c r="L919" s="314"/>
      <c r="M919" s="314"/>
      <c r="N919" s="314"/>
      <c r="O919" s="314"/>
      <c r="P919" s="314"/>
      <c r="Q919" s="314"/>
      <c r="R919" s="314"/>
      <c r="S919" s="314"/>
      <c r="T919" s="314"/>
    </row>
    <row r="920" spans="1:20" ht="13.5" customHeight="1">
      <c r="A920" s="314"/>
      <c r="B920" s="314"/>
      <c r="C920" s="314"/>
      <c r="D920" s="314"/>
      <c r="E920" s="314"/>
      <c r="F920" s="314"/>
      <c r="G920" s="314"/>
      <c r="H920" s="314"/>
      <c r="I920" s="314"/>
      <c r="J920" s="314"/>
      <c r="K920" s="314"/>
      <c r="L920" s="314"/>
      <c r="M920" s="314"/>
      <c r="N920" s="314"/>
      <c r="O920" s="314"/>
      <c r="P920" s="314"/>
      <c r="Q920" s="314"/>
      <c r="R920" s="314"/>
      <c r="S920" s="314"/>
      <c r="T920" s="314"/>
    </row>
    <row r="921" spans="1:20" ht="13.5" customHeight="1">
      <c r="A921" s="314"/>
      <c r="B921" s="314"/>
      <c r="C921" s="314"/>
      <c r="D921" s="314"/>
      <c r="E921" s="314"/>
      <c r="F921" s="314"/>
      <c r="G921" s="314"/>
      <c r="H921" s="314"/>
      <c r="I921" s="314"/>
      <c r="J921" s="314"/>
      <c r="K921" s="314"/>
      <c r="L921" s="314"/>
      <c r="M921" s="314"/>
      <c r="N921" s="314"/>
      <c r="O921" s="314"/>
      <c r="P921" s="314"/>
      <c r="Q921" s="314"/>
      <c r="R921" s="314"/>
      <c r="S921" s="314"/>
      <c r="T921" s="314"/>
    </row>
    <row r="922" spans="1:20" ht="13.5" customHeight="1">
      <c r="A922" s="314"/>
      <c r="B922" s="314"/>
      <c r="C922" s="314"/>
      <c r="D922" s="314"/>
      <c r="E922" s="314"/>
      <c r="F922" s="314"/>
      <c r="G922" s="314"/>
      <c r="H922" s="314"/>
      <c r="I922" s="314"/>
      <c r="J922" s="314"/>
      <c r="K922" s="314"/>
      <c r="L922" s="314"/>
      <c r="M922" s="314"/>
      <c r="N922" s="314"/>
      <c r="O922" s="314"/>
      <c r="P922" s="314"/>
      <c r="Q922" s="314"/>
      <c r="R922" s="314"/>
      <c r="S922" s="314"/>
      <c r="T922" s="314"/>
    </row>
    <row r="923" spans="1:20" ht="13.5" customHeight="1">
      <c r="A923" s="314"/>
      <c r="B923" s="314"/>
      <c r="C923" s="314"/>
      <c r="D923" s="314"/>
      <c r="E923" s="314"/>
      <c r="F923" s="314"/>
      <c r="G923" s="314"/>
      <c r="H923" s="314"/>
      <c r="I923" s="314"/>
      <c r="J923" s="314"/>
      <c r="K923" s="314"/>
      <c r="L923" s="314"/>
      <c r="M923" s="314"/>
      <c r="N923" s="314"/>
      <c r="O923" s="314"/>
      <c r="P923" s="314"/>
      <c r="Q923" s="314"/>
      <c r="R923" s="314"/>
      <c r="S923" s="314"/>
      <c r="T923" s="314"/>
    </row>
    <row r="924" spans="1:20" ht="13.5" customHeight="1">
      <c r="A924" s="314"/>
      <c r="B924" s="314"/>
      <c r="C924" s="314"/>
      <c r="D924" s="314"/>
      <c r="E924" s="314"/>
      <c r="F924" s="314"/>
      <c r="G924" s="314"/>
      <c r="H924" s="314"/>
      <c r="I924" s="314"/>
      <c r="J924" s="314"/>
      <c r="K924" s="314"/>
      <c r="L924" s="314"/>
      <c r="M924" s="314"/>
      <c r="N924" s="314"/>
      <c r="O924" s="314"/>
      <c r="P924" s="314"/>
      <c r="Q924" s="314"/>
      <c r="R924" s="314"/>
      <c r="S924" s="314"/>
      <c r="T924" s="314"/>
    </row>
    <row r="925" spans="1:20" ht="13.5" customHeight="1">
      <c r="A925" s="314"/>
      <c r="B925" s="314"/>
      <c r="C925" s="314"/>
      <c r="D925" s="314"/>
      <c r="E925" s="314"/>
      <c r="F925" s="314"/>
      <c r="G925" s="314"/>
      <c r="H925" s="314"/>
      <c r="I925" s="314"/>
      <c r="J925" s="314"/>
      <c r="K925" s="314"/>
      <c r="L925" s="314"/>
      <c r="M925" s="314"/>
      <c r="N925" s="314"/>
      <c r="O925" s="314"/>
      <c r="P925" s="314"/>
      <c r="Q925" s="314"/>
      <c r="R925" s="314"/>
      <c r="S925" s="314"/>
      <c r="T925" s="314"/>
    </row>
    <row r="926" spans="1:20" ht="13.5" customHeight="1">
      <c r="A926" s="314"/>
      <c r="B926" s="314"/>
      <c r="C926" s="314"/>
      <c r="D926" s="314"/>
      <c r="E926" s="314"/>
      <c r="F926" s="314"/>
      <c r="G926" s="314"/>
      <c r="H926" s="314"/>
      <c r="I926" s="314"/>
      <c r="J926" s="314"/>
      <c r="K926" s="314"/>
      <c r="L926" s="314"/>
      <c r="M926" s="314"/>
      <c r="N926" s="314"/>
      <c r="O926" s="314"/>
      <c r="P926" s="314"/>
      <c r="Q926" s="314"/>
      <c r="R926" s="314"/>
      <c r="S926" s="314"/>
      <c r="T926" s="314"/>
    </row>
    <row r="927" spans="1:20" ht="13.5" customHeight="1">
      <c r="A927" s="314"/>
      <c r="B927" s="314"/>
      <c r="C927" s="314"/>
      <c r="D927" s="314"/>
      <c r="E927" s="314"/>
      <c r="F927" s="314"/>
      <c r="G927" s="314"/>
      <c r="H927" s="314"/>
      <c r="I927" s="314"/>
      <c r="J927" s="314"/>
      <c r="K927" s="314"/>
      <c r="L927" s="314"/>
      <c r="M927" s="314"/>
      <c r="N927" s="314"/>
      <c r="O927" s="314"/>
      <c r="P927" s="314"/>
      <c r="Q927" s="314"/>
      <c r="R927" s="314"/>
      <c r="S927" s="314"/>
      <c r="T927" s="314"/>
    </row>
    <row r="928" spans="1:20" ht="13.5" customHeight="1">
      <c r="A928" s="314"/>
      <c r="B928" s="314"/>
      <c r="C928" s="314"/>
      <c r="D928" s="314"/>
      <c r="E928" s="314"/>
      <c r="F928" s="314"/>
      <c r="G928" s="314"/>
      <c r="H928" s="314"/>
      <c r="I928" s="314"/>
      <c r="J928" s="314"/>
      <c r="K928" s="314"/>
      <c r="L928" s="314"/>
      <c r="M928" s="314"/>
      <c r="N928" s="314"/>
      <c r="O928" s="314"/>
      <c r="P928" s="314"/>
      <c r="Q928" s="314"/>
      <c r="R928" s="314"/>
      <c r="S928" s="314"/>
      <c r="T928" s="314"/>
    </row>
    <row r="929" spans="1:20" ht="13.5" customHeight="1">
      <c r="A929" s="314"/>
      <c r="B929" s="314"/>
      <c r="C929" s="314"/>
      <c r="D929" s="314"/>
      <c r="E929" s="314"/>
      <c r="F929" s="314"/>
      <c r="G929" s="314"/>
      <c r="H929" s="314"/>
      <c r="I929" s="314"/>
      <c r="J929" s="314"/>
      <c r="K929" s="314"/>
      <c r="L929" s="314"/>
      <c r="M929" s="314"/>
      <c r="N929" s="314"/>
      <c r="O929" s="314"/>
      <c r="P929" s="314"/>
      <c r="Q929" s="314"/>
      <c r="R929" s="314"/>
      <c r="S929" s="314"/>
      <c r="T929" s="314"/>
    </row>
    <row r="930" spans="1:20" ht="13.5" customHeight="1">
      <c r="A930" s="314"/>
      <c r="B930" s="314"/>
      <c r="C930" s="314"/>
      <c r="D930" s="314"/>
      <c r="E930" s="314"/>
      <c r="F930" s="314"/>
      <c r="G930" s="314"/>
      <c r="H930" s="314"/>
      <c r="I930" s="314"/>
      <c r="J930" s="314"/>
      <c r="K930" s="314"/>
      <c r="L930" s="314"/>
      <c r="M930" s="314"/>
      <c r="N930" s="314"/>
      <c r="O930" s="314"/>
      <c r="P930" s="314"/>
      <c r="Q930" s="314"/>
      <c r="R930" s="314"/>
      <c r="S930" s="314"/>
      <c r="T930" s="314"/>
    </row>
    <row r="931" spans="1:20" ht="13.5" customHeight="1">
      <c r="A931" s="314"/>
      <c r="B931" s="314"/>
      <c r="C931" s="314"/>
      <c r="D931" s="314"/>
      <c r="E931" s="314"/>
      <c r="F931" s="314"/>
      <c r="G931" s="314"/>
      <c r="H931" s="314"/>
      <c r="I931" s="314"/>
      <c r="J931" s="314"/>
      <c r="K931" s="314"/>
      <c r="L931" s="314"/>
      <c r="M931" s="314"/>
      <c r="N931" s="314"/>
      <c r="O931" s="314"/>
      <c r="P931" s="314"/>
      <c r="Q931" s="314"/>
      <c r="R931" s="314"/>
      <c r="S931" s="314"/>
      <c r="T931" s="314"/>
    </row>
    <row r="932" spans="1:20" ht="13.5" customHeight="1">
      <c r="A932" s="314"/>
      <c r="B932" s="314"/>
      <c r="C932" s="314"/>
      <c r="D932" s="314"/>
      <c r="E932" s="314"/>
      <c r="F932" s="314"/>
      <c r="G932" s="314"/>
      <c r="H932" s="314"/>
      <c r="I932" s="314"/>
      <c r="J932" s="314"/>
      <c r="K932" s="314"/>
      <c r="L932" s="314"/>
      <c r="M932" s="314"/>
      <c r="N932" s="314"/>
      <c r="O932" s="314"/>
      <c r="P932" s="314"/>
      <c r="Q932" s="314"/>
      <c r="R932" s="314"/>
      <c r="S932" s="314"/>
      <c r="T932" s="314"/>
    </row>
    <row r="933" spans="1:20" ht="13.5" customHeight="1">
      <c r="A933" s="314"/>
      <c r="B933" s="314"/>
      <c r="C933" s="314"/>
      <c r="D933" s="314"/>
      <c r="E933" s="314"/>
      <c r="F933" s="314"/>
      <c r="G933" s="314"/>
      <c r="H933" s="314"/>
      <c r="I933" s="314"/>
      <c r="J933" s="314"/>
      <c r="K933" s="314"/>
      <c r="L933" s="314"/>
      <c r="M933" s="314"/>
      <c r="N933" s="314"/>
      <c r="O933" s="314"/>
      <c r="P933" s="314"/>
      <c r="Q933" s="314"/>
      <c r="R933" s="314"/>
      <c r="S933" s="314"/>
      <c r="T933" s="314"/>
    </row>
    <row r="934" spans="1:20" ht="13.5" customHeight="1">
      <c r="A934" s="314"/>
      <c r="B934" s="314"/>
      <c r="C934" s="314"/>
      <c r="D934" s="314"/>
      <c r="E934" s="314"/>
      <c r="F934" s="314"/>
      <c r="G934" s="314"/>
      <c r="H934" s="314"/>
      <c r="I934" s="314"/>
      <c r="J934" s="314"/>
      <c r="K934" s="314"/>
      <c r="L934" s="314"/>
      <c r="M934" s="314"/>
      <c r="N934" s="314"/>
      <c r="O934" s="314"/>
      <c r="P934" s="314"/>
      <c r="Q934" s="314"/>
      <c r="R934" s="314"/>
      <c r="S934" s="314"/>
      <c r="T934" s="314"/>
    </row>
    <row r="935" spans="1:20" ht="13.5" customHeight="1">
      <c r="A935" s="314"/>
      <c r="B935" s="314"/>
      <c r="C935" s="314"/>
      <c r="D935" s="314"/>
      <c r="E935" s="314"/>
      <c r="F935" s="314"/>
      <c r="G935" s="314"/>
      <c r="H935" s="314"/>
      <c r="I935" s="314"/>
      <c r="J935" s="314"/>
      <c r="K935" s="314"/>
      <c r="L935" s="314"/>
      <c r="M935" s="314"/>
      <c r="N935" s="314"/>
      <c r="O935" s="314"/>
      <c r="P935" s="314"/>
      <c r="Q935" s="314"/>
      <c r="R935" s="314"/>
      <c r="S935" s="314"/>
      <c r="T935" s="314"/>
    </row>
    <row r="936" spans="1:20" ht="13.5" customHeight="1">
      <c r="A936" s="314"/>
      <c r="B936" s="314"/>
      <c r="C936" s="314"/>
      <c r="D936" s="314"/>
      <c r="E936" s="314"/>
      <c r="F936" s="314"/>
      <c r="G936" s="314"/>
      <c r="H936" s="314"/>
      <c r="I936" s="314"/>
      <c r="J936" s="314"/>
      <c r="K936" s="314"/>
      <c r="L936" s="314"/>
      <c r="M936" s="314"/>
      <c r="N936" s="314"/>
      <c r="O936" s="314"/>
      <c r="P936" s="314"/>
      <c r="Q936" s="314"/>
      <c r="R936" s="314"/>
      <c r="S936" s="314"/>
      <c r="T936" s="314"/>
    </row>
    <row r="937" spans="1:20" ht="13.5" customHeight="1">
      <c r="A937" s="314"/>
      <c r="B937" s="314"/>
      <c r="C937" s="314"/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</row>
    <row r="938" spans="1:20" ht="13.5" customHeight="1">
      <c r="A938" s="314"/>
      <c r="B938" s="314"/>
      <c r="C938" s="314"/>
      <c r="D938" s="314"/>
      <c r="E938" s="314"/>
      <c r="F938" s="314"/>
      <c r="G938" s="314"/>
      <c r="H938" s="314"/>
      <c r="I938" s="314"/>
      <c r="J938" s="314"/>
      <c r="K938" s="314"/>
      <c r="L938" s="314"/>
      <c r="M938" s="314"/>
      <c r="N938" s="314"/>
      <c r="O938" s="314"/>
      <c r="P938" s="314"/>
      <c r="Q938" s="314"/>
      <c r="R938" s="314"/>
      <c r="S938" s="314"/>
      <c r="T938" s="314"/>
    </row>
    <row r="939" spans="1:20" ht="13.5" customHeight="1">
      <c r="A939" s="314"/>
      <c r="B939" s="314"/>
      <c r="C939" s="314"/>
      <c r="D939" s="314"/>
      <c r="E939" s="314"/>
      <c r="F939" s="314"/>
      <c r="G939" s="314"/>
      <c r="H939" s="314"/>
      <c r="I939" s="314"/>
      <c r="J939" s="314"/>
      <c r="K939" s="314"/>
      <c r="L939" s="314"/>
      <c r="M939" s="314"/>
      <c r="N939" s="314"/>
      <c r="O939" s="314"/>
      <c r="P939" s="314"/>
      <c r="Q939" s="314"/>
      <c r="R939" s="314"/>
      <c r="S939" s="314"/>
      <c r="T939" s="314"/>
    </row>
    <row r="940" spans="1:20" ht="13.5" customHeight="1">
      <c r="A940" s="314"/>
      <c r="B940" s="314"/>
      <c r="C940" s="314"/>
      <c r="D940" s="314"/>
      <c r="E940" s="314"/>
      <c r="F940" s="314"/>
      <c r="G940" s="314"/>
      <c r="H940" s="314"/>
      <c r="I940" s="314"/>
      <c r="J940" s="314"/>
      <c r="K940" s="314"/>
      <c r="L940" s="314"/>
      <c r="M940" s="314"/>
      <c r="N940" s="314"/>
      <c r="O940" s="314"/>
      <c r="P940" s="314"/>
      <c r="Q940" s="314"/>
      <c r="R940" s="314"/>
      <c r="S940" s="314"/>
      <c r="T940" s="314"/>
    </row>
    <row r="941" spans="1:20" ht="13.5" customHeight="1">
      <c r="A941" s="314"/>
      <c r="B941" s="314"/>
      <c r="C941" s="314"/>
      <c r="D941" s="314"/>
      <c r="E941" s="314"/>
      <c r="F941" s="314"/>
      <c r="G941" s="314"/>
      <c r="H941" s="314"/>
      <c r="I941" s="314"/>
      <c r="J941" s="314"/>
      <c r="K941" s="314"/>
      <c r="L941" s="314"/>
      <c r="M941" s="314"/>
      <c r="N941" s="314"/>
      <c r="O941" s="314"/>
      <c r="P941" s="314"/>
      <c r="Q941" s="314"/>
      <c r="R941" s="314"/>
      <c r="S941" s="314"/>
      <c r="T941" s="314"/>
    </row>
    <row r="942" spans="1:20" ht="13.5" customHeight="1">
      <c r="A942" s="314"/>
      <c r="B942" s="314"/>
      <c r="C942" s="314"/>
      <c r="D942" s="314"/>
      <c r="E942" s="314"/>
      <c r="F942" s="314"/>
      <c r="G942" s="314"/>
      <c r="H942" s="314"/>
      <c r="I942" s="314"/>
      <c r="J942" s="314"/>
      <c r="K942" s="314"/>
      <c r="L942" s="314"/>
      <c r="M942" s="314"/>
      <c r="N942" s="314"/>
      <c r="O942" s="314"/>
      <c r="P942" s="314"/>
      <c r="Q942" s="314"/>
      <c r="R942" s="314"/>
      <c r="S942" s="314"/>
      <c r="T942" s="314"/>
    </row>
    <row r="943" spans="1:20" ht="13.5" customHeight="1">
      <c r="A943" s="314"/>
      <c r="B943" s="314"/>
      <c r="C943" s="314"/>
      <c r="D943" s="314"/>
      <c r="E943" s="314"/>
      <c r="F943" s="314"/>
      <c r="G943" s="314"/>
      <c r="H943" s="314"/>
      <c r="I943" s="314"/>
      <c r="J943" s="314"/>
      <c r="K943" s="314"/>
      <c r="L943" s="314"/>
      <c r="M943" s="314"/>
      <c r="N943" s="314"/>
      <c r="O943" s="314"/>
      <c r="P943" s="314"/>
      <c r="Q943" s="314"/>
      <c r="R943" s="314"/>
      <c r="S943" s="314"/>
      <c r="T943" s="314"/>
    </row>
    <row r="944" spans="1:20" ht="13.5" customHeight="1">
      <c r="A944" s="314"/>
      <c r="B944" s="314"/>
      <c r="C944" s="314"/>
      <c r="D944" s="314"/>
      <c r="E944" s="314"/>
      <c r="F944" s="314"/>
      <c r="G944" s="314"/>
      <c r="H944" s="314"/>
      <c r="I944" s="314"/>
      <c r="J944" s="314"/>
      <c r="K944" s="314"/>
      <c r="L944" s="314"/>
      <c r="M944" s="314"/>
      <c r="N944" s="314"/>
      <c r="O944" s="314"/>
      <c r="P944" s="314"/>
      <c r="Q944" s="314"/>
      <c r="R944" s="314"/>
      <c r="S944" s="314"/>
      <c r="T944" s="314"/>
    </row>
    <row r="945" spans="1:20" ht="13.5" customHeight="1">
      <c r="A945" s="314"/>
      <c r="B945" s="314"/>
      <c r="C945" s="314"/>
      <c r="D945" s="314"/>
      <c r="E945" s="314"/>
      <c r="F945" s="314"/>
      <c r="G945" s="314"/>
      <c r="H945" s="314"/>
      <c r="I945" s="314"/>
      <c r="J945" s="314"/>
      <c r="K945" s="314"/>
      <c r="L945" s="314"/>
      <c r="M945" s="314"/>
      <c r="N945" s="314"/>
      <c r="O945" s="314"/>
      <c r="P945" s="314"/>
      <c r="Q945" s="314"/>
      <c r="R945" s="314"/>
      <c r="S945" s="314"/>
      <c r="T945" s="314"/>
    </row>
    <row r="946" spans="1:20" ht="13.5" customHeight="1">
      <c r="A946" s="314"/>
      <c r="B946" s="314"/>
      <c r="C946" s="314"/>
      <c r="D946" s="314"/>
      <c r="E946" s="314"/>
      <c r="F946" s="314"/>
      <c r="G946" s="314"/>
      <c r="H946" s="314"/>
      <c r="I946" s="314"/>
      <c r="J946" s="314"/>
      <c r="K946" s="314"/>
      <c r="L946" s="314"/>
      <c r="M946" s="314"/>
      <c r="N946" s="314"/>
      <c r="O946" s="314"/>
      <c r="P946" s="314"/>
      <c r="Q946" s="314"/>
      <c r="R946" s="314"/>
      <c r="S946" s="314"/>
      <c r="T946" s="314"/>
    </row>
    <row r="947" spans="1:20" ht="13.5" customHeight="1">
      <c r="A947" s="314"/>
      <c r="B947" s="314"/>
      <c r="C947" s="314"/>
      <c r="D947" s="314"/>
      <c r="E947" s="314"/>
      <c r="F947" s="314"/>
      <c r="G947" s="314"/>
      <c r="H947" s="314"/>
      <c r="I947" s="314"/>
      <c r="J947" s="314"/>
      <c r="K947" s="314"/>
      <c r="L947" s="314"/>
      <c r="M947" s="314"/>
      <c r="N947" s="314"/>
      <c r="O947" s="314"/>
      <c r="P947" s="314"/>
      <c r="Q947" s="314"/>
      <c r="R947" s="314"/>
      <c r="S947" s="314"/>
      <c r="T947" s="314"/>
    </row>
    <row r="948" spans="1:20" ht="13.5" customHeight="1">
      <c r="A948" s="314"/>
      <c r="B948" s="314"/>
      <c r="C948" s="314"/>
      <c r="D948" s="314"/>
      <c r="E948" s="314"/>
      <c r="F948" s="314"/>
      <c r="G948" s="314"/>
      <c r="H948" s="314"/>
      <c r="I948" s="314"/>
      <c r="J948" s="314"/>
      <c r="K948" s="314"/>
      <c r="L948" s="314"/>
      <c r="M948" s="314"/>
      <c r="N948" s="314"/>
      <c r="O948" s="314"/>
      <c r="P948" s="314"/>
      <c r="Q948" s="314"/>
      <c r="R948" s="314"/>
      <c r="S948" s="314"/>
      <c r="T948" s="314"/>
    </row>
    <row r="949" spans="1:20" ht="13.5" customHeight="1">
      <c r="A949" s="314"/>
      <c r="B949" s="314"/>
      <c r="C949" s="314"/>
      <c r="D949" s="314"/>
      <c r="E949" s="314"/>
      <c r="F949" s="314"/>
      <c r="G949" s="314"/>
      <c r="H949" s="314"/>
      <c r="I949" s="314"/>
      <c r="J949" s="314"/>
      <c r="K949" s="314"/>
      <c r="L949" s="314"/>
      <c r="M949" s="314"/>
      <c r="N949" s="314"/>
      <c r="O949" s="314"/>
      <c r="P949" s="314"/>
      <c r="Q949" s="314"/>
      <c r="R949" s="314"/>
      <c r="S949" s="314"/>
      <c r="T949" s="314"/>
    </row>
    <row r="950" spans="1:20" ht="13.5" customHeight="1">
      <c r="A950" s="314"/>
      <c r="B950" s="314"/>
      <c r="C950" s="314"/>
      <c r="D950" s="314"/>
      <c r="E950" s="314"/>
      <c r="F950" s="314"/>
      <c r="G950" s="314"/>
      <c r="H950" s="314"/>
      <c r="I950" s="314"/>
      <c r="J950" s="314"/>
      <c r="K950" s="314"/>
      <c r="L950" s="314"/>
      <c r="M950" s="314"/>
      <c r="N950" s="314"/>
      <c r="O950" s="314"/>
      <c r="P950" s="314"/>
      <c r="Q950" s="314"/>
      <c r="R950" s="314"/>
      <c r="S950" s="314"/>
      <c r="T950" s="314"/>
    </row>
    <row r="951" spans="1:20" ht="13.5" customHeight="1">
      <c r="A951" s="314"/>
      <c r="B951" s="314"/>
      <c r="C951" s="314"/>
      <c r="D951" s="314"/>
      <c r="E951" s="314"/>
      <c r="F951" s="314"/>
      <c r="G951" s="314"/>
      <c r="H951" s="314"/>
      <c r="I951" s="314"/>
      <c r="J951" s="314"/>
      <c r="K951" s="314"/>
      <c r="L951" s="314"/>
      <c r="M951" s="314"/>
      <c r="N951" s="314"/>
      <c r="O951" s="314"/>
      <c r="P951" s="314"/>
      <c r="Q951" s="314"/>
      <c r="R951" s="314"/>
      <c r="S951" s="314"/>
      <c r="T951" s="314"/>
    </row>
    <row r="952" spans="1:20" ht="13.5" customHeight="1">
      <c r="A952" s="314"/>
      <c r="B952" s="314"/>
      <c r="C952" s="314"/>
      <c r="D952" s="314"/>
      <c r="E952" s="314"/>
      <c r="F952" s="314"/>
      <c r="G952" s="314"/>
      <c r="H952" s="314"/>
      <c r="I952" s="314"/>
      <c r="J952" s="314"/>
      <c r="K952" s="314"/>
      <c r="L952" s="314"/>
      <c r="M952" s="314"/>
      <c r="N952" s="314"/>
      <c r="O952" s="314"/>
      <c r="P952" s="314"/>
      <c r="Q952" s="314"/>
      <c r="R952" s="314"/>
      <c r="S952" s="314"/>
      <c r="T952" s="314"/>
    </row>
    <row r="953" spans="1:20" ht="13.5" customHeight="1">
      <c r="A953" s="314"/>
      <c r="B953" s="314"/>
      <c r="C953" s="314"/>
      <c r="D953" s="314"/>
      <c r="E953" s="314"/>
      <c r="F953" s="314"/>
      <c r="G953" s="314"/>
      <c r="H953" s="314"/>
      <c r="I953" s="314"/>
      <c r="J953" s="314"/>
      <c r="K953" s="314"/>
      <c r="L953" s="314"/>
      <c r="M953" s="314"/>
      <c r="N953" s="314"/>
      <c r="O953" s="314"/>
      <c r="P953" s="314"/>
      <c r="Q953" s="314"/>
      <c r="R953" s="314"/>
      <c r="S953" s="314"/>
      <c r="T953" s="314"/>
    </row>
    <row r="954" spans="1:20" ht="13.5" customHeight="1">
      <c r="A954" s="314"/>
      <c r="B954" s="314"/>
      <c r="C954" s="314"/>
      <c r="D954" s="314"/>
      <c r="E954" s="314"/>
      <c r="F954" s="314"/>
      <c r="G954" s="314"/>
      <c r="H954" s="314"/>
      <c r="I954" s="314"/>
      <c r="J954" s="314"/>
      <c r="K954" s="314"/>
      <c r="L954" s="314"/>
      <c r="M954" s="314"/>
      <c r="N954" s="314"/>
      <c r="O954" s="314"/>
      <c r="P954" s="314"/>
      <c r="Q954" s="314"/>
      <c r="R954" s="314"/>
      <c r="S954" s="314"/>
      <c r="T954" s="314"/>
    </row>
    <row r="955" spans="1:20" ht="13.5" customHeight="1">
      <c r="A955" s="314"/>
      <c r="B955" s="314"/>
      <c r="C955" s="314"/>
      <c r="D955" s="314"/>
      <c r="E955" s="314"/>
      <c r="F955" s="314"/>
      <c r="G955" s="314"/>
      <c r="H955" s="314"/>
      <c r="I955" s="314"/>
      <c r="J955" s="314"/>
      <c r="K955" s="314"/>
      <c r="L955" s="314"/>
      <c r="M955" s="314"/>
      <c r="N955" s="314"/>
      <c r="O955" s="314"/>
      <c r="P955" s="314"/>
      <c r="Q955" s="314"/>
      <c r="R955" s="314"/>
      <c r="S955" s="314"/>
      <c r="T955" s="314"/>
    </row>
    <row r="956" spans="1:20" ht="13.5" customHeight="1">
      <c r="A956" s="314"/>
      <c r="B956" s="314"/>
      <c r="C956" s="314"/>
      <c r="D956" s="314"/>
      <c r="E956" s="314"/>
      <c r="F956" s="314"/>
      <c r="G956" s="314"/>
      <c r="H956" s="314"/>
      <c r="I956" s="314"/>
      <c r="J956" s="314"/>
      <c r="K956" s="314"/>
      <c r="L956" s="314"/>
      <c r="M956" s="314"/>
      <c r="N956" s="314"/>
      <c r="O956" s="314"/>
      <c r="P956" s="314"/>
      <c r="Q956" s="314"/>
      <c r="R956" s="314"/>
      <c r="S956" s="314"/>
      <c r="T956" s="314"/>
    </row>
    <row r="957" spans="1:20" ht="13.5" customHeight="1">
      <c r="A957" s="314"/>
      <c r="B957" s="314"/>
      <c r="C957" s="314"/>
      <c r="D957" s="314"/>
      <c r="E957" s="314"/>
      <c r="F957" s="314"/>
      <c r="G957" s="314"/>
      <c r="H957" s="314"/>
      <c r="I957" s="314"/>
      <c r="J957" s="314"/>
      <c r="K957" s="314"/>
      <c r="L957" s="314"/>
      <c r="M957" s="314"/>
      <c r="N957" s="314"/>
      <c r="O957" s="314"/>
      <c r="P957" s="314"/>
      <c r="Q957" s="314"/>
      <c r="R957" s="314"/>
      <c r="S957" s="314"/>
      <c r="T957" s="314"/>
    </row>
    <row r="958" spans="1:20" ht="13.5" customHeight="1">
      <c r="A958" s="314"/>
      <c r="B958" s="314"/>
      <c r="C958" s="314"/>
      <c r="D958" s="314"/>
      <c r="E958" s="314"/>
      <c r="F958" s="314"/>
      <c r="G958" s="314"/>
      <c r="H958" s="314"/>
      <c r="I958" s="314"/>
      <c r="J958" s="314"/>
      <c r="K958" s="314"/>
      <c r="L958" s="314"/>
      <c r="M958" s="314"/>
      <c r="N958" s="314"/>
      <c r="O958" s="314"/>
      <c r="P958" s="314"/>
      <c r="Q958" s="314"/>
      <c r="R958" s="314"/>
      <c r="S958" s="314"/>
      <c r="T958" s="314"/>
    </row>
    <row r="959" spans="1:20" ht="13.5" customHeight="1">
      <c r="A959" s="314"/>
      <c r="B959" s="314"/>
      <c r="C959" s="314"/>
      <c r="D959" s="314"/>
      <c r="E959" s="314"/>
      <c r="F959" s="314"/>
      <c r="G959" s="314"/>
      <c r="H959" s="314"/>
      <c r="I959" s="314"/>
      <c r="J959" s="314"/>
      <c r="K959" s="314"/>
      <c r="L959" s="314"/>
      <c r="M959" s="314"/>
      <c r="N959" s="314"/>
      <c r="O959" s="314"/>
      <c r="P959" s="314"/>
      <c r="Q959" s="314"/>
      <c r="R959" s="314"/>
      <c r="S959" s="314"/>
      <c r="T959" s="314"/>
    </row>
    <row r="960" spans="1:20" ht="13.5" customHeight="1">
      <c r="A960" s="314"/>
      <c r="B960" s="314"/>
      <c r="C960" s="314"/>
      <c r="D960" s="314"/>
      <c r="E960" s="314"/>
      <c r="F960" s="314"/>
      <c r="G960" s="314"/>
      <c r="H960" s="314"/>
      <c r="I960" s="314"/>
      <c r="J960" s="314"/>
      <c r="K960" s="314"/>
      <c r="L960" s="314"/>
      <c r="M960" s="314"/>
      <c r="N960" s="314"/>
      <c r="O960" s="314"/>
      <c r="P960" s="314"/>
      <c r="Q960" s="314"/>
      <c r="R960" s="314"/>
      <c r="S960" s="314"/>
      <c r="T960" s="314"/>
    </row>
    <row r="961" spans="1:20" ht="13.5" customHeight="1">
      <c r="A961" s="314"/>
      <c r="B961" s="314"/>
      <c r="C961" s="314"/>
      <c r="D961" s="314"/>
      <c r="E961" s="314"/>
      <c r="F961" s="314"/>
      <c r="G961" s="314"/>
      <c r="H961" s="314"/>
      <c r="I961" s="314"/>
      <c r="J961" s="314"/>
      <c r="K961" s="314"/>
      <c r="L961" s="314"/>
      <c r="M961" s="314"/>
      <c r="N961" s="314"/>
      <c r="O961" s="314"/>
      <c r="P961" s="314"/>
      <c r="Q961" s="314"/>
      <c r="R961" s="314"/>
      <c r="S961" s="314"/>
      <c r="T961" s="314"/>
    </row>
    <row r="962" spans="1:20" ht="13.5" customHeight="1">
      <c r="A962" s="314"/>
      <c r="B962" s="314"/>
      <c r="C962" s="314"/>
      <c r="D962" s="314"/>
      <c r="E962" s="314"/>
      <c r="F962" s="314"/>
      <c r="G962" s="314"/>
      <c r="H962" s="314"/>
      <c r="I962" s="314"/>
      <c r="J962" s="314"/>
      <c r="K962" s="314"/>
      <c r="L962" s="314"/>
      <c r="M962" s="314"/>
      <c r="N962" s="314"/>
      <c r="O962" s="314"/>
      <c r="P962" s="314"/>
      <c r="Q962" s="314"/>
      <c r="R962" s="314"/>
      <c r="S962" s="314"/>
      <c r="T962" s="314"/>
    </row>
    <row r="963" spans="1:20" ht="13.5" customHeight="1">
      <c r="A963" s="314"/>
      <c r="B963" s="314"/>
      <c r="C963" s="314"/>
      <c r="D963" s="314"/>
      <c r="E963" s="314"/>
      <c r="F963" s="314"/>
      <c r="G963" s="314"/>
      <c r="H963" s="314"/>
      <c r="I963" s="314"/>
      <c r="J963" s="314"/>
      <c r="K963" s="314"/>
      <c r="L963" s="314"/>
      <c r="M963" s="314"/>
      <c r="N963" s="314"/>
      <c r="O963" s="314"/>
      <c r="P963" s="314"/>
      <c r="Q963" s="314"/>
      <c r="R963" s="314"/>
      <c r="S963" s="314"/>
      <c r="T963" s="314"/>
    </row>
    <row r="964" spans="1:20" ht="13.5" customHeight="1">
      <c r="A964" s="314"/>
      <c r="B964" s="314"/>
      <c r="C964" s="314"/>
      <c r="D964" s="314"/>
      <c r="E964" s="314"/>
      <c r="F964" s="314"/>
      <c r="G964" s="314"/>
      <c r="H964" s="314"/>
      <c r="I964" s="314"/>
      <c r="J964" s="314"/>
      <c r="K964" s="314"/>
      <c r="L964" s="314"/>
      <c r="M964" s="314"/>
      <c r="N964" s="314"/>
      <c r="O964" s="314"/>
      <c r="P964" s="314"/>
      <c r="Q964" s="314"/>
      <c r="R964" s="314"/>
      <c r="S964" s="314"/>
      <c r="T964" s="314"/>
    </row>
    <row r="965" spans="1:20" ht="13.5" customHeight="1">
      <c r="A965" s="314"/>
      <c r="B965" s="314"/>
      <c r="C965" s="314"/>
      <c r="D965" s="314"/>
      <c r="E965" s="314"/>
      <c r="F965" s="314"/>
      <c r="G965" s="314"/>
      <c r="H965" s="314"/>
      <c r="I965" s="314"/>
      <c r="J965" s="314"/>
      <c r="K965" s="314"/>
      <c r="L965" s="314"/>
      <c r="M965" s="314"/>
      <c r="N965" s="314"/>
      <c r="O965" s="314"/>
      <c r="P965" s="314"/>
      <c r="Q965" s="314"/>
      <c r="R965" s="314"/>
      <c r="S965" s="314"/>
      <c r="T965" s="314"/>
    </row>
    <row r="966" spans="1:20" ht="13.5" customHeight="1">
      <c r="A966" s="314"/>
      <c r="B966" s="314"/>
      <c r="C966" s="314"/>
      <c r="D966" s="314"/>
      <c r="E966" s="314"/>
      <c r="F966" s="314"/>
      <c r="G966" s="314"/>
      <c r="H966" s="314"/>
      <c r="I966" s="314"/>
      <c r="J966" s="314"/>
      <c r="K966" s="314"/>
      <c r="L966" s="314"/>
      <c r="M966" s="314"/>
      <c r="N966" s="314"/>
      <c r="O966" s="314"/>
      <c r="P966" s="314"/>
      <c r="Q966" s="314"/>
      <c r="R966" s="314"/>
      <c r="S966" s="314"/>
      <c r="T966" s="314"/>
    </row>
    <row r="967" spans="1:20" ht="13.5" customHeight="1">
      <c r="A967" s="314"/>
      <c r="B967" s="314"/>
      <c r="C967" s="314"/>
      <c r="D967" s="314"/>
      <c r="E967" s="314"/>
      <c r="F967" s="314"/>
      <c r="G967" s="314"/>
      <c r="H967" s="314"/>
      <c r="I967" s="314"/>
      <c r="J967" s="314"/>
      <c r="K967" s="314"/>
      <c r="L967" s="314"/>
      <c r="M967" s="314"/>
      <c r="N967" s="314"/>
      <c r="O967" s="314"/>
      <c r="P967" s="314"/>
      <c r="Q967" s="314"/>
      <c r="R967" s="314"/>
      <c r="S967" s="314"/>
      <c r="T967" s="314"/>
    </row>
    <row r="968" spans="1:20" ht="13.5" customHeight="1">
      <c r="A968" s="314"/>
      <c r="B968" s="314"/>
      <c r="C968" s="314"/>
      <c r="D968" s="314"/>
      <c r="E968" s="314"/>
      <c r="F968" s="314"/>
      <c r="G968" s="314"/>
      <c r="H968" s="314"/>
      <c r="I968" s="314"/>
      <c r="J968" s="314"/>
      <c r="K968" s="314"/>
      <c r="L968" s="314"/>
      <c r="M968" s="314"/>
      <c r="N968" s="314"/>
      <c r="O968" s="314"/>
      <c r="P968" s="314"/>
      <c r="Q968" s="314"/>
      <c r="R968" s="314"/>
      <c r="S968" s="314"/>
      <c r="T968" s="314"/>
    </row>
    <row r="969" spans="1:20" ht="13.5" customHeight="1">
      <c r="A969" s="314"/>
      <c r="B969" s="314"/>
      <c r="C969" s="314"/>
      <c r="D969" s="314"/>
      <c r="E969" s="314"/>
      <c r="F969" s="314"/>
      <c r="G969" s="314"/>
      <c r="H969" s="314"/>
      <c r="I969" s="314"/>
      <c r="J969" s="314"/>
      <c r="K969" s="314"/>
      <c r="L969" s="314"/>
      <c r="M969" s="314"/>
      <c r="N969" s="314"/>
      <c r="O969" s="314"/>
      <c r="P969" s="314"/>
      <c r="Q969" s="314"/>
      <c r="R969" s="314"/>
      <c r="S969" s="314"/>
      <c r="T969" s="314"/>
    </row>
    <row r="970" spans="1:20" ht="13.5" customHeight="1">
      <c r="A970" s="314"/>
      <c r="B970" s="314"/>
      <c r="C970" s="314"/>
      <c r="D970" s="314"/>
      <c r="E970" s="314"/>
      <c r="F970" s="314"/>
      <c r="G970" s="314"/>
      <c r="H970" s="314"/>
      <c r="I970" s="314"/>
      <c r="J970" s="314"/>
      <c r="K970" s="314"/>
      <c r="L970" s="314"/>
      <c r="M970" s="314"/>
      <c r="N970" s="314"/>
      <c r="O970" s="314"/>
      <c r="P970" s="314"/>
      <c r="Q970" s="314"/>
      <c r="R970" s="314"/>
      <c r="S970" s="314"/>
      <c r="T970" s="314"/>
    </row>
    <row r="971" spans="1:20" ht="13.5" customHeight="1">
      <c r="A971" s="314"/>
      <c r="B971" s="314"/>
      <c r="C971" s="314"/>
      <c r="D971" s="314"/>
      <c r="E971" s="314"/>
      <c r="F971" s="314"/>
      <c r="G971" s="314"/>
      <c r="H971" s="314"/>
      <c r="I971" s="314"/>
      <c r="J971" s="314"/>
      <c r="K971" s="314"/>
      <c r="L971" s="314"/>
      <c r="M971" s="314"/>
      <c r="N971" s="314"/>
      <c r="O971" s="314"/>
      <c r="P971" s="314"/>
      <c r="Q971" s="314"/>
      <c r="R971" s="314"/>
      <c r="S971" s="314"/>
      <c r="T971" s="314"/>
    </row>
    <row r="972" spans="1:20" ht="13.5" customHeight="1">
      <c r="A972" s="314"/>
      <c r="B972" s="314"/>
      <c r="C972" s="314"/>
      <c r="D972" s="314"/>
      <c r="E972" s="314"/>
      <c r="F972" s="314"/>
      <c r="G972" s="314"/>
      <c r="H972" s="314"/>
      <c r="I972" s="314"/>
      <c r="J972" s="314"/>
      <c r="K972" s="314"/>
      <c r="L972" s="314"/>
      <c r="M972" s="314"/>
      <c r="N972" s="314"/>
      <c r="O972" s="314"/>
      <c r="P972" s="314"/>
      <c r="Q972" s="314"/>
      <c r="R972" s="314"/>
      <c r="S972" s="314"/>
      <c r="T972" s="314"/>
    </row>
    <row r="973" spans="1:20" ht="13.5" customHeight="1">
      <c r="A973" s="314"/>
      <c r="B973" s="314"/>
      <c r="C973" s="314"/>
      <c r="D973" s="314"/>
      <c r="E973" s="314"/>
      <c r="F973" s="314"/>
      <c r="G973" s="314"/>
      <c r="H973" s="314"/>
      <c r="I973" s="314"/>
      <c r="J973" s="314"/>
      <c r="K973" s="314"/>
      <c r="L973" s="314"/>
      <c r="M973" s="314"/>
      <c r="N973" s="314"/>
      <c r="O973" s="314"/>
      <c r="P973" s="314"/>
      <c r="Q973" s="314"/>
      <c r="R973" s="314"/>
      <c r="S973" s="314"/>
      <c r="T973" s="314"/>
    </row>
    <row r="974" spans="1:20" ht="13.5" customHeight="1">
      <c r="A974" s="314"/>
      <c r="B974" s="314"/>
      <c r="C974" s="314"/>
      <c r="D974" s="314"/>
      <c r="E974" s="314"/>
      <c r="F974" s="314"/>
      <c r="G974" s="314"/>
      <c r="H974" s="314"/>
      <c r="I974" s="314"/>
      <c r="J974" s="314"/>
      <c r="K974" s="314"/>
      <c r="L974" s="314"/>
      <c r="M974" s="314"/>
      <c r="N974" s="314"/>
      <c r="O974" s="314"/>
      <c r="P974" s="314"/>
      <c r="Q974" s="314"/>
      <c r="R974" s="314"/>
      <c r="S974" s="314"/>
      <c r="T974" s="314"/>
    </row>
    <row r="975" spans="1:20" ht="13.5" customHeight="1">
      <c r="A975" s="314"/>
      <c r="B975" s="314"/>
      <c r="C975" s="314"/>
      <c r="D975" s="314"/>
      <c r="E975" s="314"/>
      <c r="F975" s="314"/>
      <c r="G975" s="314"/>
      <c r="H975" s="314"/>
      <c r="I975" s="314"/>
      <c r="J975" s="314"/>
      <c r="K975" s="314"/>
      <c r="L975" s="314"/>
      <c r="M975" s="314"/>
      <c r="N975" s="314"/>
      <c r="O975" s="314"/>
      <c r="P975" s="314"/>
      <c r="Q975" s="314"/>
      <c r="R975" s="314"/>
      <c r="S975" s="314"/>
      <c r="T975" s="314"/>
    </row>
    <row r="976" spans="1:20" ht="13.5" customHeight="1">
      <c r="A976" s="314"/>
      <c r="B976" s="314"/>
      <c r="C976" s="314"/>
      <c r="D976" s="314"/>
      <c r="E976" s="314"/>
      <c r="F976" s="314"/>
      <c r="G976" s="314"/>
      <c r="H976" s="314"/>
      <c r="I976" s="314"/>
      <c r="J976" s="314"/>
      <c r="K976" s="314"/>
      <c r="L976" s="314"/>
      <c r="M976" s="314"/>
      <c r="N976" s="314"/>
      <c r="O976" s="314"/>
      <c r="P976" s="314"/>
      <c r="Q976" s="314"/>
      <c r="R976" s="314"/>
      <c r="S976" s="314"/>
      <c r="T976" s="314"/>
    </row>
    <row r="977" spans="1:20" ht="13.5" customHeight="1">
      <c r="A977" s="314"/>
      <c r="B977" s="314"/>
      <c r="C977" s="314"/>
      <c r="D977" s="314"/>
      <c r="E977" s="314"/>
      <c r="F977" s="314"/>
      <c r="G977" s="314"/>
      <c r="H977" s="314"/>
      <c r="I977" s="314"/>
      <c r="J977" s="314"/>
      <c r="K977" s="314"/>
      <c r="L977" s="314"/>
      <c r="M977" s="314"/>
      <c r="N977" s="314"/>
      <c r="O977" s="314"/>
      <c r="P977" s="314"/>
      <c r="Q977" s="314"/>
      <c r="R977" s="314"/>
      <c r="S977" s="314"/>
      <c r="T977" s="314"/>
    </row>
    <row r="978" spans="1:20" ht="13.5" customHeight="1">
      <c r="A978" s="314"/>
      <c r="B978" s="314"/>
      <c r="C978" s="314"/>
      <c r="D978" s="314"/>
      <c r="E978" s="314"/>
      <c r="F978" s="314"/>
      <c r="G978" s="314"/>
      <c r="H978" s="314"/>
      <c r="I978" s="314"/>
      <c r="J978" s="314"/>
      <c r="K978" s="314"/>
      <c r="L978" s="314"/>
      <c r="M978" s="314"/>
      <c r="N978" s="314"/>
      <c r="O978" s="314"/>
      <c r="P978" s="314"/>
      <c r="Q978" s="314"/>
      <c r="R978" s="314"/>
      <c r="S978" s="314"/>
      <c r="T978" s="314"/>
    </row>
    <row r="979" spans="1:20" ht="13.5" customHeight="1">
      <c r="A979" s="314"/>
      <c r="B979" s="314"/>
      <c r="C979" s="314"/>
      <c r="D979" s="314"/>
      <c r="E979" s="314"/>
      <c r="F979" s="314"/>
      <c r="G979" s="314"/>
      <c r="H979" s="314"/>
      <c r="I979" s="314"/>
      <c r="J979" s="314"/>
      <c r="K979" s="314"/>
      <c r="L979" s="314"/>
      <c r="M979" s="314"/>
      <c r="N979" s="314"/>
      <c r="O979" s="314"/>
      <c r="P979" s="314"/>
      <c r="Q979" s="314"/>
      <c r="R979" s="314"/>
      <c r="S979" s="314"/>
      <c r="T979" s="314"/>
    </row>
    <row r="980" spans="1:20" ht="13.5" customHeight="1">
      <c r="A980" s="314"/>
      <c r="B980" s="314"/>
      <c r="C980" s="314"/>
      <c r="D980" s="314"/>
      <c r="E980" s="314"/>
      <c r="F980" s="314"/>
      <c r="G980" s="314"/>
      <c r="H980" s="314"/>
      <c r="I980" s="314"/>
      <c r="J980" s="314"/>
      <c r="K980" s="314"/>
      <c r="L980" s="314"/>
      <c r="M980" s="314"/>
      <c r="N980" s="314"/>
      <c r="O980" s="314"/>
      <c r="P980" s="314"/>
      <c r="Q980" s="314"/>
      <c r="R980" s="314"/>
      <c r="S980" s="314"/>
      <c r="T980" s="314"/>
    </row>
    <row r="981" spans="1:20" ht="13.5" customHeight="1">
      <c r="A981" s="314"/>
      <c r="B981" s="314"/>
      <c r="C981" s="314"/>
      <c r="D981" s="314"/>
      <c r="E981" s="314"/>
      <c r="F981" s="314"/>
      <c r="G981" s="314"/>
      <c r="H981" s="314"/>
      <c r="I981" s="314"/>
      <c r="J981" s="314"/>
      <c r="K981" s="314"/>
      <c r="L981" s="314"/>
      <c r="M981" s="314"/>
      <c r="N981" s="314"/>
      <c r="O981" s="314"/>
      <c r="P981" s="314"/>
      <c r="Q981" s="314"/>
      <c r="R981" s="314"/>
      <c r="S981" s="314"/>
      <c r="T981" s="314"/>
    </row>
    <row r="982" spans="1:20" ht="13.5" customHeight="1">
      <c r="A982" s="314"/>
      <c r="B982" s="314"/>
      <c r="C982" s="314"/>
      <c r="D982" s="314"/>
      <c r="E982" s="314"/>
      <c r="F982" s="314"/>
      <c r="G982" s="314"/>
      <c r="H982" s="314"/>
      <c r="I982" s="314"/>
      <c r="J982" s="314"/>
      <c r="K982" s="314"/>
      <c r="L982" s="314"/>
      <c r="M982" s="314"/>
      <c r="N982" s="314"/>
      <c r="O982" s="314"/>
      <c r="P982" s="314"/>
      <c r="Q982" s="314"/>
      <c r="R982" s="314"/>
      <c r="S982" s="314"/>
      <c r="T982" s="314"/>
    </row>
    <row r="983" spans="1:20" ht="13.5" customHeight="1">
      <c r="A983" s="314"/>
      <c r="B983" s="314"/>
      <c r="C983" s="314"/>
      <c r="D983" s="314"/>
      <c r="E983" s="314"/>
      <c r="F983" s="314"/>
      <c r="G983" s="314"/>
      <c r="H983" s="314"/>
      <c r="I983" s="314"/>
      <c r="J983" s="314"/>
      <c r="K983" s="314"/>
      <c r="L983" s="314"/>
      <c r="M983" s="314"/>
      <c r="N983" s="314"/>
      <c r="O983" s="314"/>
      <c r="P983" s="314"/>
      <c r="Q983" s="314"/>
      <c r="R983" s="314"/>
      <c r="S983" s="314"/>
      <c r="T983" s="314"/>
    </row>
    <row r="984" spans="1:20" ht="13.5" customHeight="1">
      <c r="A984" s="314"/>
      <c r="B984" s="314"/>
      <c r="C984" s="314"/>
      <c r="D984" s="314"/>
      <c r="E984" s="314"/>
      <c r="F984" s="314"/>
      <c r="G984" s="314"/>
      <c r="H984" s="314"/>
      <c r="I984" s="314"/>
      <c r="J984" s="314"/>
      <c r="K984" s="314"/>
      <c r="L984" s="314"/>
      <c r="M984" s="314"/>
      <c r="N984" s="314"/>
      <c r="O984" s="314"/>
      <c r="P984" s="314"/>
      <c r="Q984" s="314"/>
      <c r="R984" s="314"/>
      <c r="S984" s="314"/>
      <c r="T984" s="314"/>
    </row>
    <row r="985" spans="1:20" ht="13.5" customHeight="1">
      <c r="A985" s="314"/>
      <c r="B985" s="314"/>
      <c r="C985" s="314"/>
      <c r="D985" s="314"/>
      <c r="E985" s="314"/>
      <c r="F985" s="314"/>
      <c r="G985" s="314"/>
      <c r="H985" s="314"/>
      <c r="I985" s="314"/>
      <c r="J985" s="314"/>
      <c r="K985" s="314"/>
      <c r="L985" s="314"/>
      <c r="M985" s="314"/>
      <c r="N985" s="314"/>
      <c r="O985" s="314"/>
      <c r="P985" s="314"/>
      <c r="Q985" s="314"/>
      <c r="R985" s="314"/>
      <c r="S985" s="314"/>
      <c r="T985" s="314"/>
    </row>
    <row r="986" spans="1:20" ht="13.5" customHeight="1">
      <c r="A986" s="314"/>
      <c r="B986" s="314"/>
      <c r="C986" s="314"/>
      <c r="D986" s="314"/>
      <c r="E986" s="314"/>
      <c r="F986" s="314"/>
      <c r="G986" s="314"/>
      <c r="H986" s="314"/>
      <c r="I986" s="314"/>
      <c r="J986" s="314"/>
      <c r="K986" s="314"/>
      <c r="L986" s="314"/>
      <c r="M986" s="314"/>
      <c r="N986" s="314"/>
      <c r="O986" s="314"/>
      <c r="P986" s="314"/>
      <c r="Q986" s="314"/>
      <c r="R986" s="314"/>
      <c r="S986" s="314"/>
      <c r="T986" s="314"/>
    </row>
    <row r="987" spans="1:20" ht="13.5" customHeight="1">
      <c r="A987" s="314"/>
      <c r="B987" s="314"/>
      <c r="C987" s="314"/>
      <c r="D987" s="314"/>
      <c r="E987" s="314"/>
      <c r="F987" s="314"/>
      <c r="G987" s="314"/>
      <c r="H987" s="314"/>
      <c r="I987" s="314"/>
      <c r="J987" s="314"/>
      <c r="K987" s="314"/>
      <c r="L987" s="314"/>
      <c r="M987" s="314"/>
      <c r="N987" s="314"/>
      <c r="O987" s="314"/>
      <c r="P987" s="314"/>
      <c r="Q987" s="314"/>
      <c r="R987" s="314"/>
      <c r="S987" s="314"/>
      <c r="T987" s="314"/>
    </row>
    <row r="988" spans="1:20" ht="13.5" customHeight="1">
      <c r="A988" s="314"/>
      <c r="B988" s="314"/>
      <c r="C988" s="314"/>
      <c r="D988" s="314"/>
      <c r="E988" s="314"/>
      <c r="F988" s="314"/>
      <c r="G988" s="314"/>
      <c r="H988" s="314"/>
      <c r="I988" s="314"/>
      <c r="J988" s="314"/>
      <c r="K988" s="314"/>
      <c r="L988" s="314"/>
      <c r="M988" s="314"/>
      <c r="N988" s="314"/>
      <c r="O988" s="314"/>
      <c r="P988" s="314"/>
      <c r="Q988" s="314"/>
      <c r="R988" s="314"/>
      <c r="S988" s="314"/>
      <c r="T988" s="314"/>
    </row>
    <row r="989" spans="1:20" ht="13.5" customHeight="1">
      <c r="A989" s="314"/>
      <c r="B989" s="314"/>
      <c r="C989" s="314"/>
      <c r="D989" s="314"/>
      <c r="E989" s="314"/>
      <c r="F989" s="314"/>
      <c r="G989" s="314"/>
      <c r="H989" s="314"/>
      <c r="I989" s="314"/>
      <c r="J989" s="314"/>
      <c r="K989" s="314"/>
      <c r="L989" s="314"/>
      <c r="M989" s="314"/>
      <c r="N989" s="314"/>
      <c r="O989" s="314"/>
      <c r="P989" s="314"/>
      <c r="Q989" s="314"/>
      <c r="R989" s="314"/>
      <c r="S989" s="314"/>
      <c r="T989" s="314"/>
    </row>
    <row r="990" spans="1:20" ht="13.5" customHeight="1">
      <c r="A990" s="314"/>
      <c r="B990" s="314"/>
      <c r="C990" s="314"/>
      <c r="D990" s="314"/>
      <c r="E990" s="314"/>
      <c r="F990" s="314"/>
      <c r="G990" s="314"/>
      <c r="H990" s="314"/>
      <c r="I990" s="314"/>
      <c r="J990" s="314"/>
      <c r="K990" s="314"/>
      <c r="L990" s="314"/>
      <c r="M990" s="314"/>
      <c r="N990" s="314"/>
      <c r="O990" s="314"/>
      <c r="P990" s="314"/>
      <c r="Q990" s="314"/>
      <c r="R990" s="314"/>
      <c r="S990" s="314"/>
      <c r="T990" s="314"/>
    </row>
    <row r="991" spans="1:20" ht="13.5" customHeight="1">
      <c r="A991" s="314"/>
      <c r="B991" s="314"/>
      <c r="C991" s="314"/>
      <c r="D991" s="314"/>
      <c r="E991" s="314"/>
      <c r="F991" s="314"/>
      <c r="G991" s="314"/>
      <c r="H991" s="314"/>
      <c r="I991" s="314"/>
      <c r="J991" s="314"/>
      <c r="K991" s="314"/>
      <c r="L991" s="314"/>
      <c r="M991" s="314"/>
      <c r="N991" s="314"/>
      <c r="O991" s="314"/>
      <c r="P991" s="314"/>
      <c r="Q991" s="314"/>
      <c r="R991" s="314"/>
      <c r="S991" s="314"/>
      <c r="T991" s="314"/>
    </row>
    <row r="992" spans="1:20" ht="13.5" customHeight="1">
      <c r="A992" s="314"/>
      <c r="B992" s="314"/>
      <c r="C992" s="314"/>
      <c r="D992" s="314"/>
      <c r="E992" s="314"/>
      <c r="F992" s="314"/>
      <c r="G992" s="314"/>
      <c r="H992" s="314"/>
      <c r="I992" s="314"/>
      <c r="J992" s="314"/>
      <c r="K992" s="314"/>
      <c r="L992" s="314"/>
      <c r="M992" s="314"/>
      <c r="N992" s="314"/>
      <c r="O992" s="314"/>
      <c r="P992" s="314"/>
      <c r="Q992" s="314"/>
      <c r="R992" s="314"/>
      <c r="S992" s="314"/>
      <c r="T992" s="314"/>
    </row>
    <row r="993" spans="1:20" ht="13.5" customHeight="1">
      <c r="A993" s="314"/>
      <c r="B993" s="314"/>
      <c r="C993" s="314"/>
      <c r="D993" s="314"/>
      <c r="E993" s="314"/>
      <c r="F993" s="314"/>
      <c r="G993" s="314"/>
      <c r="H993" s="314"/>
      <c r="I993" s="314"/>
      <c r="J993" s="314"/>
      <c r="K993" s="314"/>
      <c r="L993" s="314"/>
      <c r="M993" s="314"/>
      <c r="N993" s="314"/>
      <c r="O993" s="314"/>
      <c r="P993" s="314"/>
      <c r="Q993" s="314"/>
      <c r="R993" s="314"/>
      <c r="S993" s="314"/>
      <c r="T993" s="314"/>
    </row>
    <row r="994" spans="1:20" ht="13.5" customHeight="1">
      <c r="A994" s="314"/>
      <c r="B994" s="314"/>
      <c r="C994" s="314"/>
      <c r="D994" s="314"/>
      <c r="E994" s="314"/>
      <c r="F994" s="314"/>
      <c r="G994" s="314"/>
      <c r="H994" s="314"/>
      <c r="I994" s="314"/>
      <c r="J994" s="314"/>
      <c r="K994" s="314"/>
      <c r="L994" s="314"/>
      <c r="M994" s="314"/>
      <c r="N994" s="314"/>
      <c r="O994" s="314"/>
      <c r="P994" s="314"/>
      <c r="Q994" s="314"/>
      <c r="R994" s="314"/>
      <c r="S994" s="314"/>
      <c r="T994" s="314"/>
    </row>
    <row r="995" spans="1:20" ht="13.5" customHeight="1">
      <c r="A995" s="314"/>
      <c r="B995" s="314"/>
      <c r="C995" s="314"/>
      <c r="D995" s="314"/>
      <c r="E995" s="314"/>
      <c r="F995" s="314"/>
      <c r="G995" s="314"/>
      <c r="H995" s="314"/>
      <c r="I995" s="314"/>
      <c r="J995" s="314"/>
      <c r="K995" s="314"/>
      <c r="L995" s="314"/>
      <c r="M995" s="314"/>
      <c r="N995" s="314"/>
      <c r="O995" s="314"/>
      <c r="P995" s="314"/>
      <c r="Q995" s="314"/>
      <c r="R995" s="314"/>
      <c r="S995" s="314"/>
      <c r="T995" s="314"/>
    </row>
    <row r="996" spans="1:20" ht="13.5" customHeight="1">
      <c r="A996" s="314"/>
      <c r="B996" s="314"/>
      <c r="C996" s="314"/>
      <c r="D996" s="314"/>
      <c r="E996" s="314"/>
      <c r="F996" s="314"/>
      <c r="G996" s="314"/>
      <c r="H996" s="314"/>
      <c r="I996" s="314"/>
      <c r="J996" s="314"/>
      <c r="K996" s="314"/>
      <c r="L996" s="314"/>
      <c r="M996" s="314"/>
      <c r="N996" s="314"/>
      <c r="O996" s="314"/>
      <c r="P996" s="314"/>
      <c r="Q996" s="314"/>
      <c r="R996" s="314"/>
      <c r="S996" s="314"/>
      <c r="T996" s="314"/>
    </row>
    <row r="997" spans="1:20" ht="13.5" customHeight="1">
      <c r="A997" s="314"/>
      <c r="B997" s="314"/>
      <c r="C997" s="314"/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</row>
    <row r="998" spans="1:20" ht="13.5" customHeight="1">
      <c r="A998" s="314"/>
      <c r="B998" s="314"/>
      <c r="C998" s="314"/>
      <c r="D998" s="314"/>
      <c r="E998" s="314"/>
      <c r="F998" s="314"/>
      <c r="G998" s="314"/>
      <c r="H998" s="314"/>
      <c r="I998" s="314"/>
      <c r="J998" s="314"/>
      <c r="K998" s="314"/>
      <c r="L998" s="314"/>
      <c r="M998" s="314"/>
      <c r="N998" s="314"/>
      <c r="O998" s="314"/>
      <c r="P998" s="314"/>
      <c r="Q998" s="314"/>
      <c r="R998" s="314"/>
      <c r="S998" s="314"/>
      <c r="T998" s="314"/>
    </row>
    <row r="999" spans="1:20" ht="13.5" customHeight="1">
      <c r="A999" s="314"/>
      <c r="B999" s="314"/>
      <c r="C999" s="314"/>
      <c r="D999" s="314"/>
      <c r="E999" s="314"/>
      <c r="F999" s="314"/>
      <c r="G999" s="314"/>
      <c r="H999" s="314"/>
      <c r="I999" s="314"/>
      <c r="J999" s="314"/>
      <c r="K999" s="314"/>
      <c r="L999" s="314"/>
      <c r="M999" s="314"/>
      <c r="N999" s="314"/>
      <c r="O999" s="314"/>
      <c r="P999" s="314"/>
      <c r="Q999" s="314"/>
      <c r="R999" s="314"/>
      <c r="S999" s="314"/>
      <c r="T999" s="314"/>
    </row>
    <row r="1000" spans="1:20" ht="13.5" customHeight="1">
      <c r="A1000" s="314"/>
      <c r="B1000" s="314"/>
      <c r="C1000" s="314"/>
      <c r="D1000" s="314"/>
      <c r="E1000" s="314"/>
      <c r="F1000" s="314"/>
      <c r="G1000" s="314"/>
      <c r="H1000" s="314"/>
      <c r="I1000" s="314"/>
      <c r="J1000" s="314"/>
      <c r="K1000" s="314"/>
      <c r="L1000" s="314"/>
      <c r="M1000" s="314"/>
      <c r="N1000" s="314"/>
      <c r="O1000" s="314"/>
      <c r="P1000" s="314"/>
      <c r="Q1000" s="314"/>
      <c r="R1000" s="314"/>
      <c r="S1000" s="314"/>
      <c r="T1000" s="314"/>
    </row>
    <row r="1001" spans="1:20" ht="13.5" customHeight="1">
      <c r="A1001" s="314"/>
      <c r="B1001" s="314"/>
      <c r="C1001" s="314"/>
      <c r="D1001" s="314"/>
      <c r="E1001" s="314"/>
      <c r="F1001" s="314"/>
      <c r="G1001" s="314"/>
      <c r="H1001" s="314"/>
      <c r="I1001" s="314"/>
      <c r="J1001" s="314"/>
      <c r="K1001" s="314"/>
      <c r="L1001" s="314"/>
      <c r="M1001" s="314"/>
      <c r="N1001" s="314"/>
      <c r="O1001" s="314"/>
      <c r="P1001" s="314"/>
      <c r="Q1001" s="314"/>
      <c r="R1001" s="314"/>
      <c r="S1001" s="314"/>
      <c r="T1001" s="314"/>
    </row>
    <row r="1002" spans="1:20" ht="13.5" customHeight="1">
      <c r="A1002" s="314"/>
      <c r="B1002" s="314"/>
      <c r="C1002" s="314"/>
      <c r="D1002" s="314"/>
      <c r="E1002" s="314"/>
      <c r="F1002" s="314"/>
      <c r="G1002" s="314"/>
      <c r="H1002" s="314"/>
      <c r="I1002" s="314"/>
      <c r="J1002" s="314"/>
      <c r="K1002" s="314"/>
      <c r="L1002" s="314"/>
      <c r="M1002" s="314"/>
      <c r="N1002" s="314"/>
      <c r="O1002" s="314"/>
      <c r="P1002" s="314"/>
      <c r="Q1002" s="314"/>
      <c r="R1002" s="314"/>
      <c r="S1002" s="314"/>
      <c r="T1002" s="314"/>
    </row>
    <row r="1003" spans="1:20" ht="13.5" customHeight="1">
      <c r="A1003" s="314"/>
      <c r="B1003" s="314"/>
      <c r="C1003" s="314"/>
      <c r="D1003" s="314"/>
      <c r="E1003" s="314"/>
      <c r="F1003" s="314"/>
      <c r="G1003" s="314"/>
      <c r="H1003" s="314"/>
      <c r="I1003" s="314"/>
      <c r="J1003" s="314"/>
      <c r="K1003" s="314"/>
      <c r="L1003" s="314"/>
      <c r="M1003" s="314"/>
      <c r="N1003" s="314"/>
      <c r="O1003" s="314"/>
      <c r="P1003" s="314"/>
      <c r="Q1003" s="314"/>
      <c r="R1003" s="314"/>
      <c r="S1003" s="314"/>
      <c r="T1003" s="314"/>
    </row>
    <row r="1004" spans="1:20" ht="13.5" customHeight="1">
      <c r="A1004" s="314"/>
      <c r="B1004" s="314"/>
      <c r="C1004" s="314"/>
      <c r="D1004" s="314"/>
      <c r="E1004" s="314"/>
      <c r="F1004" s="314"/>
      <c r="G1004" s="314"/>
      <c r="H1004" s="314"/>
      <c r="I1004" s="314"/>
      <c r="J1004" s="314"/>
      <c r="K1004" s="314"/>
      <c r="L1004" s="314"/>
      <c r="M1004" s="314"/>
      <c r="N1004" s="314"/>
      <c r="O1004" s="314"/>
      <c r="P1004" s="314"/>
      <c r="Q1004" s="314"/>
      <c r="R1004" s="314"/>
      <c r="S1004" s="314"/>
      <c r="T1004" s="314"/>
    </row>
    <row r="1005" spans="1:20" ht="13.5" customHeight="1">
      <c r="A1005" s="314"/>
      <c r="B1005" s="314"/>
      <c r="C1005" s="314"/>
      <c r="D1005" s="314"/>
      <c r="E1005" s="314"/>
      <c r="F1005" s="314"/>
      <c r="G1005" s="314"/>
      <c r="H1005" s="314"/>
      <c r="I1005" s="314"/>
      <c r="J1005" s="314"/>
      <c r="K1005" s="314"/>
      <c r="L1005" s="314"/>
      <c r="M1005" s="314"/>
      <c r="N1005" s="314"/>
      <c r="O1005" s="314"/>
      <c r="P1005" s="314"/>
      <c r="Q1005" s="314"/>
      <c r="R1005" s="314"/>
      <c r="S1005" s="314"/>
      <c r="T1005" s="314"/>
    </row>
    <row r="1006" spans="1:20" ht="13.5" customHeight="1">
      <c r="A1006" s="314"/>
      <c r="B1006" s="314"/>
      <c r="C1006" s="314"/>
      <c r="D1006" s="314"/>
      <c r="E1006" s="314"/>
      <c r="F1006" s="314"/>
      <c r="G1006" s="314"/>
      <c r="H1006" s="314"/>
      <c r="I1006" s="314"/>
      <c r="J1006" s="314"/>
      <c r="K1006" s="314"/>
      <c r="L1006" s="314"/>
      <c r="M1006" s="314"/>
      <c r="N1006" s="314"/>
      <c r="O1006" s="314"/>
      <c r="P1006" s="314"/>
      <c r="Q1006" s="314"/>
      <c r="R1006" s="314"/>
      <c r="S1006" s="314"/>
      <c r="T1006" s="314"/>
    </row>
    <row r="1007" spans="1:20" ht="13.5" customHeight="1">
      <c r="A1007" s="314"/>
      <c r="B1007" s="314"/>
      <c r="C1007" s="314"/>
      <c r="D1007" s="314"/>
      <c r="E1007" s="314"/>
      <c r="F1007" s="314"/>
      <c r="G1007" s="314"/>
      <c r="H1007" s="314"/>
      <c r="I1007" s="314"/>
      <c r="J1007" s="314"/>
      <c r="K1007" s="314"/>
      <c r="L1007" s="314"/>
      <c r="M1007" s="314"/>
      <c r="N1007" s="314"/>
      <c r="O1007" s="314"/>
      <c r="P1007" s="314"/>
      <c r="Q1007" s="314"/>
      <c r="R1007" s="314"/>
      <c r="S1007" s="314"/>
      <c r="T1007" s="314"/>
    </row>
    <row r="1008" spans="1:20" ht="13.5" customHeight="1">
      <c r="A1008" s="314"/>
      <c r="B1008" s="314"/>
      <c r="C1008" s="314"/>
      <c r="D1008" s="314"/>
      <c r="E1008" s="314"/>
      <c r="F1008" s="314"/>
      <c r="G1008" s="314"/>
      <c r="H1008" s="314"/>
      <c r="I1008" s="314"/>
      <c r="J1008" s="314"/>
      <c r="K1008" s="314"/>
      <c r="L1008" s="314"/>
      <c r="M1008" s="314"/>
      <c r="N1008" s="314"/>
      <c r="O1008" s="314"/>
      <c r="P1008" s="314"/>
      <c r="Q1008" s="314"/>
      <c r="R1008" s="314"/>
      <c r="S1008" s="314"/>
      <c r="T1008" s="314"/>
    </row>
    <row r="1009" spans="1:20" ht="13.5" customHeight="1">
      <c r="A1009" s="314"/>
      <c r="B1009" s="314"/>
      <c r="C1009" s="314"/>
      <c r="D1009" s="314"/>
      <c r="E1009" s="314"/>
      <c r="F1009" s="314"/>
      <c r="G1009" s="314"/>
      <c r="H1009" s="314"/>
      <c r="I1009" s="314"/>
      <c r="J1009" s="314"/>
      <c r="K1009" s="314"/>
      <c r="L1009" s="314"/>
      <c r="M1009" s="314"/>
      <c r="N1009" s="314"/>
      <c r="O1009" s="314"/>
      <c r="P1009" s="314"/>
      <c r="Q1009" s="314"/>
      <c r="R1009" s="314"/>
      <c r="S1009" s="314"/>
      <c r="T1009" s="314"/>
    </row>
    <row r="1010" spans="1:20" ht="13.5" customHeight="1">
      <c r="A1010" s="314"/>
      <c r="B1010" s="314"/>
      <c r="C1010" s="314"/>
      <c r="D1010" s="314"/>
      <c r="E1010" s="314"/>
      <c r="F1010" s="314"/>
      <c r="G1010" s="314"/>
      <c r="H1010" s="314"/>
      <c r="I1010" s="314"/>
      <c r="J1010" s="314"/>
      <c r="K1010" s="314"/>
      <c r="L1010" s="314"/>
      <c r="M1010" s="314"/>
      <c r="N1010" s="314"/>
      <c r="O1010" s="314"/>
      <c r="P1010" s="314"/>
      <c r="Q1010" s="314"/>
      <c r="R1010" s="314"/>
      <c r="S1010" s="314"/>
      <c r="T1010" s="314"/>
    </row>
    <row r="1011" spans="1:20" ht="13.5" customHeight="1">
      <c r="A1011" s="314"/>
      <c r="B1011" s="314"/>
      <c r="C1011" s="314"/>
      <c r="D1011" s="314"/>
      <c r="E1011" s="314"/>
      <c r="F1011" s="314"/>
      <c r="G1011" s="314"/>
      <c r="H1011" s="314"/>
      <c r="I1011" s="314"/>
      <c r="J1011" s="314"/>
      <c r="K1011" s="314"/>
      <c r="L1011" s="314"/>
      <c r="M1011" s="314"/>
      <c r="N1011" s="314"/>
      <c r="O1011" s="314"/>
      <c r="P1011" s="314"/>
      <c r="Q1011" s="314"/>
      <c r="R1011" s="314"/>
      <c r="S1011" s="314"/>
      <c r="T1011" s="314"/>
    </row>
    <row r="1012" spans="1:20" ht="13.5" customHeight="1">
      <c r="A1012" s="314"/>
      <c r="B1012" s="314"/>
      <c r="C1012" s="314"/>
      <c r="D1012" s="314"/>
      <c r="E1012" s="314"/>
      <c r="F1012" s="314"/>
      <c r="G1012" s="314"/>
      <c r="H1012" s="314"/>
      <c r="I1012" s="314"/>
      <c r="J1012" s="314"/>
      <c r="K1012" s="314"/>
      <c r="L1012" s="314"/>
      <c r="M1012" s="314"/>
      <c r="N1012" s="314"/>
      <c r="O1012" s="314"/>
      <c r="P1012" s="314"/>
      <c r="Q1012" s="314"/>
      <c r="R1012" s="314"/>
      <c r="S1012" s="314"/>
      <c r="T1012" s="314"/>
    </row>
    <row r="1013" spans="1:20" ht="13.5" customHeight="1">
      <c r="A1013" s="314"/>
      <c r="B1013" s="314"/>
      <c r="C1013" s="314"/>
      <c r="D1013" s="314"/>
      <c r="E1013" s="314"/>
      <c r="F1013" s="314"/>
      <c r="G1013" s="314"/>
      <c r="H1013" s="314"/>
      <c r="I1013" s="314"/>
      <c r="J1013" s="314"/>
      <c r="K1013" s="314"/>
      <c r="L1013" s="314"/>
      <c r="M1013" s="314"/>
      <c r="N1013" s="314"/>
      <c r="O1013" s="314"/>
      <c r="P1013" s="314"/>
      <c r="Q1013" s="314"/>
      <c r="R1013" s="314"/>
      <c r="S1013" s="314"/>
      <c r="T1013" s="314"/>
    </row>
    <row r="1014" spans="1:20" ht="13.5" customHeight="1">
      <c r="A1014" s="314"/>
      <c r="B1014" s="314"/>
      <c r="C1014" s="314"/>
      <c r="D1014" s="314"/>
      <c r="E1014" s="314"/>
      <c r="F1014" s="314"/>
      <c r="G1014" s="314"/>
      <c r="H1014" s="314"/>
      <c r="I1014" s="314"/>
      <c r="J1014" s="314"/>
      <c r="K1014" s="314"/>
      <c r="L1014" s="314"/>
      <c r="M1014" s="314"/>
      <c r="N1014" s="314"/>
      <c r="O1014" s="314"/>
      <c r="P1014" s="314"/>
      <c r="Q1014" s="314"/>
      <c r="R1014" s="314"/>
      <c r="S1014" s="314"/>
      <c r="T1014" s="314"/>
    </row>
    <row r="1015" spans="1:20" ht="13.5" customHeight="1">
      <c r="A1015" s="314"/>
      <c r="B1015" s="314"/>
      <c r="C1015" s="314"/>
      <c r="D1015" s="314"/>
      <c r="E1015" s="314"/>
      <c r="F1015" s="314"/>
      <c r="G1015" s="314"/>
      <c r="H1015" s="314"/>
      <c r="I1015" s="314"/>
      <c r="J1015" s="314"/>
      <c r="K1015" s="314"/>
      <c r="L1015" s="314"/>
      <c r="M1015" s="314"/>
      <c r="N1015" s="314"/>
      <c r="O1015" s="314"/>
      <c r="P1015" s="314"/>
      <c r="Q1015" s="314"/>
      <c r="R1015" s="314"/>
      <c r="S1015" s="314"/>
      <c r="T1015" s="314"/>
    </row>
    <row r="1016" spans="1:20" ht="13.5" customHeight="1">
      <c r="A1016" s="314"/>
      <c r="B1016" s="314"/>
      <c r="C1016" s="314"/>
      <c r="D1016" s="314"/>
      <c r="E1016" s="314"/>
      <c r="F1016" s="314"/>
      <c r="G1016" s="314"/>
      <c r="H1016" s="314"/>
      <c r="I1016" s="314"/>
      <c r="J1016" s="314"/>
      <c r="K1016" s="314"/>
      <c r="L1016" s="314"/>
      <c r="M1016" s="314"/>
      <c r="N1016" s="314"/>
      <c r="O1016" s="314"/>
      <c r="P1016" s="314"/>
      <c r="Q1016" s="314"/>
      <c r="R1016" s="314"/>
      <c r="S1016" s="314"/>
      <c r="T1016" s="314"/>
    </row>
    <row r="1017" spans="1:20" ht="13.5" customHeight="1">
      <c r="A1017" s="314"/>
      <c r="B1017" s="314"/>
      <c r="C1017" s="314"/>
      <c r="D1017" s="314"/>
      <c r="E1017" s="314"/>
      <c r="F1017" s="314"/>
      <c r="G1017" s="314"/>
      <c r="H1017" s="314"/>
      <c r="I1017" s="314"/>
      <c r="J1017" s="314"/>
      <c r="K1017" s="314"/>
      <c r="L1017" s="314"/>
      <c r="M1017" s="314"/>
      <c r="N1017" s="314"/>
      <c r="O1017" s="314"/>
      <c r="P1017" s="314"/>
      <c r="Q1017" s="314"/>
      <c r="R1017" s="314"/>
      <c r="S1017" s="314"/>
      <c r="T1017" s="314"/>
    </row>
    <row r="1018" spans="1:20" ht="13.5" customHeight="1">
      <c r="A1018" s="314"/>
      <c r="B1018" s="314"/>
      <c r="C1018" s="314"/>
      <c r="D1018" s="314"/>
      <c r="E1018" s="314"/>
      <c r="F1018" s="314"/>
      <c r="G1018" s="314"/>
      <c r="H1018" s="314"/>
      <c r="I1018" s="314"/>
      <c r="J1018" s="314"/>
      <c r="K1018" s="314"/>
      <c r="L1018" s="314"/>
      <c r="M1018" s="314"/>
      <c r="N1018" s="314"/>
      <c r="O1018" s="314"/>
      <c r="P1018" s="314"/>
      <c r="Q1018" s="314"/>
      <c r="R1018" s="314"/>
      <c r="S1018" s="314"/>
      <c r="T1018" s="314"/>
    </row>
    <row r="1019" spans="1:20" ht="13.5" customHeight="1">
      <c r="A1019" s="314"/>
      <c r="B1019" s="314"/>
      <c r="C1019" s="314"/>
      <c r="D1019" s="314"/>
      <c r="E1019" s="314"/>
      <c r="F1019" s="314"/>
      <c r="G1019" s="314"/>
      <c r="H1019" s="314"/>
      <c r="I1019" s="314"/>
      <c r="J1019" s="314"/>
      <c r="K1019" s="314"/>
      <c r="L1019" s="314"/>
      <c r="M1019" s="314"/>
      <c r="N1019" s="314"/>
      <c r="O1019" s="314"/>
      <c r="P1019" s="314"/>
      <c r="Q1019" s="314"/>
      <c r="R1019" s="314"/>
      <c r="S1019" s="314"/>
      <c r="T1019" s="314"/>
    </row>
    <row r="1020" spans="1:20" ht="13.5" customHeight="1">
      <c r="A1020" s="314"/>
      <c r="B1020" s="314"/>
      <c r="C1020" s="314"/>
      <c r="D1020" s="314"/>
      <c r="E1020" s="314"/>
      <c r="F1020" s="314"/>
      <c r="G1020" s="314"/>
      <c r="H1020" s="314"/>
      <c r="I1020" s="314"/>
      <c r="J1020" s="314"/>
      <c r="K1020" s="314"/>
      <c r="L1020" s="314"/>
      <c r="M1020" s="314"/>
      <c r="N1020" s="314"/>
      <c r="O1020" s="314"/>
      <c r="P1020" s="314"/>
      <c r="Q1020" s="314"/>
      <c r="R1020" s="314"/>
      <c r="S1020" s="314"/>
      <c r="T1020" s="314"/>
    </row>
    <row r="1021" spans="1:20" ht="13.5" customHeight="1">
      <c r="A1021" s="314"/>
      <c r="B1021" s="314"/>
      <c r="C1021" s="314"/>
      <c r="D1021" s="314"/>
      <c r="E1021" s="314"/>
      <c r="F1021" s="314"/>
      <c r="G1021" s="314"/>
      <c r="H1021" s="314"/>
      <c r="I1021" s="314"/>
      <c r="J1021" s="314"/>
      <c r="K1021" s="314"/>
      <c r="L1021" s="314"/>
      <c r="M1021" s="314"/>
      <c r="N1021" s="314"/>
      <c r="O1021" s="314"/>
      <c r="P1021" s="314"/>
      <c r="Q1021" s="314"/>
      <c r="R1021" s="314"/>
      <c r="S1021" s="314"/>
      <c r="T1021" s="314"/>
    </row>
    <row r="1022" spans="1:20" ht="13.5" customHeight="1">
      <c r="A1022" s="314"/>
      <c r="B1022" s="314"/>
      <c r="C1022" s="314"/>
      <c r="D1022" s="314"/>
      <c r="E1022" s="314"/>
      <c r="F1022" s="314"/>
      <c r="G1022" s="314"/>
      <c r="H1022" s="314"/>
      <c r="I1022" s="314"/>
      <c r="J1022" s="314"/>
      <c r="K1022" s="314"/>
      <c r="L1022" s="314"/>
      <c r="M1022" s="314"/>
      <c r="N1022" s="314"/>
      <c r="O1022" s="314"/>
      <c r="P1022" s="314"/>
      <c r="Q1022" s="314"/>
      <c r="R1022" s="314"/>
      <c r="S1022" s="314"/>
      <c r="T1022" s="314"/>
    </row>
    <row r="1023" spans="1:20" ht="13.5" customHeight="1">
      <c r="A1023" s="314"/>
      <c r="B1023" s="314"/>
      <c r="C1023" s="314"/>
      <c r="D1023" s="314"/>
      <c r="E1023" s="314"/>
      <c r="F1023" s="314"/>
      <c r="G1023" s="314"/>
      <c r="H1023" s="314"/>
      <c r="I1023" s="314"/>
      <c r="J1023" s="314"/>
      <c r="K1023" s="314"/>
      <c r="L1023" s="314"/>
      <c r="M1023" s="314"/>
      <c r="N1023" s="314"/>
      <c r="O1023" s="314"/>
      <c r="P1023" s="314"/>
      <c r="Q1023" s="314"/>
      <c r="R1023" s="314"/>
      <c r="S1023" s="314"/>
      <c r="T1023" s="314"/>
    </row>
    <row r="1024" spans="1:20" ht="13.5" customHeight="1">
      <c r="A1024" s="314"/>
      <c r="B1024" s="314"/>
      <c r="C1024" s="314"/>
      <c r="D1024" s="314"/>
      <c r="E1024" s="314"/>
      <c r="F1024" s="314"/>
      <c r="G1024" s="314"/>
      <c r="H1024" s="314"/>
      <c r="I1024" s="314"/>
      <c r="J1024" s="314"/>
      <c r="K1024" s="314"/>
      <c r="L1024" s="314"/>
      <c r="M1024" s="314"/>
      <c r="N1024" s="314"/>
      <c r="O1024" s="314"/>
      <c r="P1024" s="314"/>
      <c r="Q1024" s="314"/>
      <c r="R1024" s="314"/>
      <c r="S1024" s="314"/>
      <c r="T1024" s="314"/>
    </row>
    <row r="1025" spans="1:20" ht="13.5" customHeight="1">
      <c r="A1025" s="314"/>
      <c r="B1025" s="314"/>
      <c r="C1025" s="314"/>
      <c r="D1025" s="314"/>
      <c r="E1025" s="314"/>
      <c r="F1025" s="314"/>
      <c r="G1025" s="314"/>
      <c r="H1025" s="314"/>
      <c r="I1025" s="314"/>
      <c r="J1025" s="314"/>
      <c r="K1025" s="314"/>
      <c r="L1025" s="314"/>
      <c r="M1025" s="314"/>
      <c r="N1025" s="314"/>
      <c r="O1025" s="314"/>
      <c r="P1025" s="314"/>
      <c r="Q1025" s="314"/>
      <c r="R1025" s="314"/>
      <c r="S1025" s="314"/>
      <c r="T1025" s="314"/>
    </row>
    <row r="1026" spans="1:20" ht="13.5" customHeight="1">
      <c r="A1026" s="314"/>
      <c r="B1026" s="314"/>
      <c r="C1026" s="314"/>
      <c r="D1026" s="314"/>
      <c r="E1026" s="314"/>
      <c r="F1026" s="314"/>
      <c r="G1026" s="314"/>
      <c r="H1026" s="314"/>
      <c r="I1026" s="314"/>
      <c r="J1026" s="314"/>
      <c r="K1026" s="314"/>
      <c r="L1026" s="314"/>
      <c r="M1026" s="314"/>
      <c r="N1026" s="314"/>
      <c r="O1026" s="314"/>
      <c r="P1026" s="314"/>
      <c r="Q1026" s="314"/>
      <c r="R1026" s="314"/>
      <c r="S1026" s="314"/>
      <c r="T1026" s="314"/>
    </row>
    <row r="1027" spans="1:20" ht="13.5" customHeight="1">
      <c r="A1027" s="314"/>
      <c r="B1027" s="314"/>
      <c r="C1027" s="314"/>
      <c r="D1027" s="314"/>
      <c r="E1027" s="314"/>
      <c r="F1027" s="314"/>
      <c r="G1027" s="314"/>
      <c r="H1027" s="314"/>
      <c r="I1027" s="314"/>
      <c r="J1027" s="314"/>
      <c r="K1027" s="314"/>
      <c r="L1027" s="314"/>
      <c r="M1027" s="314"/>
      <c r="N1027" s="314"/>
      <c r="O1027" s="314"/>
      <c r="P1027" s="314"/>
      <c r="Q1027" s="314"/>
      <c r="R1027" s="314"/>
      <c r="S1027" s="314"/>
      <c r="T1027" s="314"/>
    </row>
    <row r="1028" spans="1:20" ht="13.5" customHeight="1">
      <c r="A1028" s="314"/>
      <c r="B1028" s="314"/>
      <c r="C1028" s="314"/>
      <c r="D1028" s="314"/>
      <c r="E1028" s="314"/>
      <c r="F1028" s="314"/>
      <c r="G1028" s="314"/>
      <c r="H1028" s="314"/>
      <c r="I1028" s="314"/>
      <c r="J1028" s="314"/>
      <c r="K1028" s="314"/>
      <c r="L1028" s="314"/>
      <c r="M1028" s="314"/>
      <c r="N1028" s="314"/>
      <c r="O1028" s="314"/>
      <c r="P1028" s="314"/>
      <c r="Q1028" s="314"/>
      <c r="R1028" s="314"/>
      <c r="S1028" s="314"/>
      <c r="T1028" s="314"/>
    </row>
    <row r="1029" spans="1:20" ht="13.5" customHeight="1">
      <c r="A1029" s="314"/>
      <c r="B1029" s="314"/>
      <c r="C1029" s="314"/>
      <c r="D1029" s="314"/>
      <c r="E1029" s="314"/>
      <c r="F1029" s="314"/>
      <c r="G1029" s="314"/>
      <c r="H1029" s="314"/>
      <c r="I1029" s="314"/>
      <c r="J1029" s="314"/>
      <c r="K1029" s="314"/>
      <c r="L1029" s="314"/>
      <c r="M1029" s="314"/>
      <c r="N1029" s="314"/>
      <c r="O1029" s="314"/>
      <c r="P1029" s="314"/>
      <c r="Q1029" s="314"/>
      <c r="R1029" s="314"/>
      <c r="S1029" s="314"/>
      <c r="T1029" s="314"/>
    </row>
    <row r="1030" spans="1:20" ht="13.5" customHeight="1">
      <c r="A1030" s="314"/>
      <c r="B1030" s="314"/>
      <c r="C1030" s="314"/>
      <c r="D1030" s="314"/>
      <c r="E1030" s="314"/>
      <c r="F1030" s="314"/>
      <c r="G1030" s="314"/>
      <c r="H1030" s="314"/>
      <c r="I1030" s="314"/>
      <c r="J1030" s="314"/>
      <c r="K1030" s="314"/>
      <c r="L1030" s="314"/>
      <c r="M1030" s="314"/>
      <c r="N1030" s="314"/>
      <c r="O1030" s="314"/>
      <c r="P1030" s="314"/>
      <c r="Q1030" s="314"/>
      <c r="R1030" s="314"/>
      <c r="S1030" s="314"/>
      <c r="T1030" s="314"/>
    </row>
    <row r="1031" spans="1:20">
      <c r="A1031" s="314"/>
      <c r="B1031" s="314"/>
      <c r="C1031" s="314"/>
      <c r="D1031" s="314"/>
      <c r="E1031" s="314"/>
      <c r="F1031" s="314"/>
      <c r="G1031" s="314"/>
      <c r="H1031" s="314"/>
      <c r="I1031" s="314"/>
      <c r="J1031" s="314"/>
      <c r="K1031" s="314"/>
      <c r="L1031" s="314"/>
      <c r="M1031" s="314"/>
      <c r="N1031" s="314"/>
      <c r="O1031" s="314"/>
      <c r="P1031" s="314"/>
      <c r="Q1031" s="314"/>
      <c r="R1031" s="314"/>
      <c r="S1031" s="314"/>
      <c r="T1031" s="314"/>
    </row>
    <row r="1032" spans="1:20">
      <c r="A1032" s="314"/>
      <c r="B1032" s="314"/>
      <c r="C1032" s="314"/>
      <c r="D1032" s="314"/>
      <c r="E1032" s="314"/>
      <c r="F1032" s="314"/>
      <c r="G1032" s="314"/>
      <c r="H1032" s="314"/>
      <c r="I1032" s="314"/>
      <c r="J1032" s="314"/>
      <c r="K1032" s="314"/>
      <c r="L1032" s="314"/>
      <c r="M1032" s="314"/>
      <c r="N1032" s="314"/>
      <c r="O1032" s="314"/>
      <c r="P1032" s="314"/>
      <c r="Q1032" s="314"/>
      <c r="R1032" s="314"/>
      <c r="S1032" s="314"/>
      <c r="T1032" s="314"/>
    </row>
    <row r="1033" spans="1:20">
      <c r="A1033" s="314"/>
      <c r="B1033" s="314"/>
      <c r="C1033" s="314"/>
      <c r="D1033" s="314"/>
      <c r="E1033" s="314"/>
      <c r="F1033" s="314"/>
      <c r="G1033" s="314"/>
      <c r="H1033" s="314"/>
      <c r="I1033" s="314"/>
      <c r="J1033" s="314"/>
      <c r="K1033" s="314"/>
      <c r="L1033" s="314"/>
      <c r="M1033" s="314"/>
      <c r="N1033" s="314"/>
      <c r="O1033" s="314"/>
      <c r="P1033" s="314"/>
      <c r="Q1033" s="314"/>
      <c r="R1033" s="314"/>
      <c r="S1033" s="314"/>
      <c r="T1033" s="314"/>
    </row>
    <row r="1034" spans="1:20">
      <c r="A1034" s="314"/>
      <c r="B1034" s="314"/>
      <c r="C1034" s="314"/>
      <c r="D1034" s="314"/>
      <c r="E1034" s="314"/>
      <c r="F1034" s="314"/>
      <c r="G1034" s="314"/>
      <c r="H1034" s="314"/>
      <c r="I1034" s="314"/>
      <c r="J1034" s="314"/>
      <c r="K1034" s="314"/>
      <c r="L1034" s="314"/>
      <c r="M1034" s="314"/>
      <c r="N1034" s="314"/>
      <c r="O1034" s="314"/>
      <c r="P1034" s="314"/>
      <c r="Q1034" s="314"/>
      <c r="R1034" s="314"/>
      <c r="S1034" s="314"/>
      <c r="T1034" s="314"/>
    </row>
    <row r="1035" spans="1:20">
      <c r="A1035" s="314"/>
      <c r="B1035" s="314"/>
      <c r="C1035" s="314"/>
      <c r="D1035" s="314"/>
      <c r="E1035" s="314"/>
      <c r="F1035" s="314"/>
      <c r="G1035" s="314"/>
      <c r="H1035" s="314"/>
      <c r="I1035" s="314"/>
      <c r="J1035" s="314"/>
      <c r="K1035" s="314"/>
      <c r="L1035" s="314"/>
      <c r="M1035" s="314"/>
      <c r="N1035" s="314"/>
      <c r="O1035" s="314"/>
      <c r="P1035" s="314"/>
      <c r="Q1035" s="314"/>
      <c r="R1035" s="314"/>
      <c r="S1035" s="314"/>
      <c r="T1035" s="314"/>
    </row>
    <row r="1036" spans="1:20">
      <c r="A1036" s="314"/>
      <c r="B1036" s="314"/>
      <c r="C1036" s="314"/>
      <c r="D1036" s="314"/>
      <c r="E1036" s="314"/>
      <c r="F1036" s="314"/>
      <c r="G1036" s="314"/>
      <c r="H1036" s="314"/>
      <c r="I1036" s="314"/>
      <c r="J1036" s="314"/>
      <c r="K1036" s="314"/>
      <c r="L1036" s="314"/>
      <c r="M1036" s="314"/>
      <c r="N1036" s="314"/>
      <c r="O1036" s="314"/>
      <c r="P1036" s="314"/>
      <c r="Q1036" s="314"/>
      <c r="R1036" s="314"/>
      <c r="S1036" s="314"/>
      <c r="T1036" s="314"/>
    </row>
    <row r="1037" spans="1:20">
      <c r="A1037" s="314"/>
      <c r="B1037" s="314"/>
      <c r="C1037" s="314"/>
      <c r="D1037" s="314"/>
      <c r="E1037" s="314"/>
      <c r="F1037" s="314"/>
      <c r="G1037" s="314"/>
      <c r="H1037" s="314"/>
      <c r="I1037" s="314"/>
      <c r="J1037" s="314"/>
      <c r="K1037" s="314"/>
      <c r="L1037" s="314"/>
      <c r="M1037" s="314"/>
      <c r="N1037" s="314"/>
      <c r="O1037" s="314"/>
      <c r="P1037" s="314"/>
      <c r="Q1037" s="314"/>
      <c r="R1037" s="314"/>
      <c r="S1037" s="314"/>
      <c r="T1037" s="314"/>
    </row>
    <row r="1038" spans="1:20">
      <c r="A1038" s="314"/>
      <c r="B1038" s="314"/>
      <c r="C1038" s="314"/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</row>
    <row r="1039" spans="1:20">
      <c r="A1039" s="314"/>
      <c r="B1039" s="314"/>
      <c r="C1039" s="314"/>
      <c r="D1039" s="314"/>
      <c r="E1039" s="314"/>
      <c r="F1039" s="314"/>
      <c r="G1039" s="314"/>
      <c r="H1039" s="314"/>
      <c r="I1039" s="314"/>
      <c r="J1039" s="314"/>
      <c r="K1039" s="314"/>
      <c r="L1039" s="314"/>
      <c r="M1039" s="314"/>
      <c r="N1039" s="314"/>
      <c r="O1039" s="314"/>
      <c r="P1039" s="314"/>
      <c r="Q1039" s="314"/>
      <c r="R1039" s="314"/>
      <c r="S1039" s="314"/>
      <c r="T1039" s="314"/>
    </row>
    <row r="1040" spans="1:20">
      <c r="A1040" s="314"/>
      <c r="B1040" s="314"/>
      <c r="C1040" s="314"/>
      <c r="D1040" s="314"/>
      <c r="E1040" s="314"/>
      <c r="F1040" s="314"/>
      <c r="G1040" s="314"/>
      <c r="H1040" s="314"/>
      <c r="I1040" s="314"/>
      <c r="J1040" s="314"/>
      <c r="K1040" s="314"/>
      <c r="L1040" s="314"/>
      <c r="M1040" s="314"/>
      <c r="N1040" s="314"/>
      <c r="O1040" s="314"/>
      <c r="P1040" s="314"/>
      <c r="Q1040" s="314"/>
      <c r="R1040" s="314"/>
      <c r="S1040" s="314"/>
      <c r="T1040" s="314"/>
    </row>
    <row r="1041" spans="1:20">
      <c r="A1041" s="314"/>
      <c r="B1041" s="314"/>
      <c r="C1041" s="314"/>
      <c r="D1041" s="314"/>
      <c r="E1041" s="314"/>
      <c r="F1041" s="314"/>
      <c r="G1041" s="314"/>
      <c r="H1041" s="314"/>
      <c r="I1041" s="314"/>
      <c r="J1041" s="314"/>
      <c r="K1041" s="314"/>
      <c r="L1041" s="314"/>
      <c r="M1041" s="314"/>
      <c r="N1041" s="314"/>
      <c r="O1041" s="314"/>
      <c r="P1041" s="314"/>
      <c r="Q1041" s="314"/>
      <c r="R1041" s="314"/>
      <c r="S1041" s="314"/>
      <c r="T1041" s="314"/>
    </row>
    <row r="1042" spans="1:20">
      <c r="A1042" s="314"/>
      <c r="B1042" s="314"/>
      <c r="C1042" s="314"/>
      <c r="D1042" s="314"/>
      <c r="E1042" s="314"/>
      <c r="F1042" s="314"/>
      <c r="G1042" s="314"/>
      <c r="H1042" s="314"/>
      <c r="I1042" s="314"/>
      <c r="J1042" s="314"/>
      <c r="K1042" s="314"/>
      <c r="L1042" s="314"/>
      <c r="M1042" s="314"/>
      <c r="N1042" s="314"/>
      <c r="O1042" s="314"/>
      <c r="P1042" s="314"/>
      <c r="Q1042" s="314"/>
      <c r="R1042" s="314"/>
      <c r="S1042" s="314"/>
      <c r="T1042" s="314"/>
    </row>
    <row r="1043" spans="1:20">
      <c r="A1043" s="314"/>
      <c r="B1043" s="314"/>
      <c r="C1043" s="314"/>
      <c r="D1043" s="314"/>
      <c r="E1043" s="314"/>
      <c r="F1043" s="314"/>
      <c r="G1043" s="314"/>
      <c r="H1043" s="314"/>
      <c r="I1043" s="314"/>
      <c r="J1043" s="314"/>
      <c r="K1043" s="314"/>
      <c r="L1043" s="314"/>
      <c r="M1043" s="314"/>
      <c r="N1043" s="314"/>
      <c r="O1043" s="314"/>
      <c r="P1043" s="314"/>
      <c r="Q1043" s="314"/>
      <c r="R1043" s="314"/>
      <c r="S1043" s="314"/>
      <c r="T1043" s="314"/>
    </row>
    <row r="1044" spans="1:20">
      <c r="A1044" s="314"/>
      <c r="B1044" s="314"/>
      <c r="C1044" s="314"/>
      <c r="D1044" s="314"/>
      <c r="E1044" s="314"/>
      <c r="F1044" s="314"/>
      <c r="G1044" s="314"/>
      <c r="H1044" s="314"/>
      <c r="I1044" s="314"/>
      <c r="J1044" s="314"/>
      <c r="K1044" s="314"/>
      <c r="L1044" s="314"/>
      <c r="M1044" s="314"/>
      <c r="N1044" s="314"/>
      <c r="O1044" s="314"/>
      <c r="P1044" s="314"/>
      <c r="Q1044" s="314"/>
      <c r="R1044" s="314"/>
      <c r="S1044" s="314"/>
      <c r="T1044" s="314"/>
    </row>
    <row r="1045" spans="1:20">
      <c r="A1045" s="314"/>
      <c r="B1045" s="314"/>
      <c r="C1045" s="314"/>
      <c r="D1045" s="314"/>
      <c r="E1045" s="314"/>
      <c r="F1045" s="314"/>
      <c r="G1045" s="314"/>
      <c r="H1045" s="314"/>
      <c r="I1045" s="314"/>
      <c r="J1045" s="314"/>
      <c r="K1045" s="314"/>
      <c r="L1045" s="314"/>
      <c r="M1045" s="314"/>
      <c r="N1045" s="314"/>
      <c r="O1045" s="314"/>
      <c r="P1045" s="314"/>
      <c r="Q1045" s="314"/>
      <c r="R1045" s="314"/>
      <c r="S1045" s="314"/>
      <c r="T1045" s="314"/>
    </row>
    <row r="1046" spans="1:20">
      <c r="A1046" s="314"/>
      <c r="B1046" s="314"/>
      <c r="C1046" s="314"/>
      <c r="D1046" s="314"/>
      <c r="E1046" s="314"/>
      <c r="F1046" s="314"/>
      <c r="G1046" s="314"/>
      <c r="H1046" s="314"/>
      <c r="I1046" s="314"/>
      <c r="J1046" s="314"/>
      <c r="K1046" s="314"/>
      <c r="L1046" s="314"/>
      <c r="M1046" s="314"/>
      <c r="N1046" s="314"/>
      <c r="O1046" s="314"/>
      <c r="P1046" s="314"/>
      <c r="Q1046" s="314"/>
      <c r="R1046" s="314"/>
      <c r="S1046" s="314"/>
      <c r="T1046" s="314"/>
    </row>
    <row r="1047" spans="1:20">
      <c r="A1047" s="314"/>
      <c r="B1047" s="314"/>
      <c r="C1047" s="314"/>
      <c r="D1047" s="314"/>
      <c r="E1047" s="314"/>
      <c r="F1047" s="314"/>
      <c r="G1047" s="314"/>
      <c r="H1047" s="314"/>
      <c r="I1047" s="314"/>
      <c r="J1047" s="314"/>
      <c r="K1047" s="314"/>
      <c r="L1047" s="314"/>
      <c r="M1047" s="314"/>
      <c r="N1047" s="314"/>
      <c r="O1047" s="314"/>
      <c r="P1047" s="314"/>
      <c r="Q1047" s="314"/>
      <c r="R1047" s="314"/>
      <c r="S1047" s="314"/>
      <c r="T1047" s="314"/>
    </row>
    <row r="1048" spans="1:20">
      <c r="A1048" s="314"/>
      <c r="B1048" s="314"/>
      <c r="C1048" s="314"/>
      <c r="D1048" s="314"/>
      <c r="E1048" s="314"/>
      <c r="F1048" s="314"/>
      <c r="G1048" s="314"/>
      <c r="H1048" s="314"/>
      <c r="I1048" s="314"/>
      <c r="J1048" s="314"/>
      <c r="K1048" s="314"/>
      <c r="L1048" s="314"/>
      <c r="M1048" s="314"/>
      <c r="N1048" s="314"/>
      <c r="O1048" s="314"/>
      <c r="P1048" s="314"/>
      <c r="Q1048" s="314"/>
      <c r="R1048" s="314"/>
      <c r="S1048" s="314"/>
      <c r="T1048" s="314"/>
    </row>
    <row r="1049" spans="1:20">
      <c r="A1049" s="314"/>
      <c r="B1049" s="314"/>
      <c r="C1049" s="314"/>
      <c r="D1049" s="314"/>
      <c r="E1049" s="314"/>
      <c r="F1049" s="314"/>
      <c r="G1049" s="314"/>
      <c r="H1049" s="314"/>
      <c r="I1049" s="314"/>
      <c r="J1049" s="314"/>
      <c r="K1049" s="314"/>
      <c r="L1049" s="314"/>
      <c r="M1049" s="314"/>
      <c r="N1049" s="314"/>
      <c r="O1049" s="314"/>
      <c r="P1049" s="314"/>
      <c r="Q1049" s="314"/>
      <c r="R1049" s="314"/>
      <c r="S1049" s="314"/>
      <c r="T1049" s="314"/>
    </row>
    <row r="1050" spans="1:20">
      <c r="A1050" s="314"/>
      <c r="B1050" s="314"/>
      <c r="C1050" s="314"/>
      <c r="D1050" s="314"/>
      <c r="E1050" s="314"/>
      <c r="F1050" s="314"/>
      <c r="G1050" s="314"/>
      <c r="H1050" s="314"/>
      <c r="I1050" s="314"/>
      <c r="J1050" s="314"/>
      <c r="K1050" s="314"/>
      <c r="L1050" s="314"/>
      <c r="M1050" s="314"/>
      <c r="N1050" s="314"/>
      <c r="O1050" s="314"/>
      <c r="P1050" s="314"/>
      <c r="Q1050" s="314"/>
      <c r="R1050" s="314"/>
      <c r="S1050" s="314"/>
      <c r="T1050" s="314"/>
    </row>
    <row r="1051" spans="1:20">
      <c r="A1051" s="314"/>
      <c r="B1051" s="314"/>
      <c r="C1051" s="314"/>
      <c r="D1051" s="314"/>
      <c r="E1051" s="314"/>
      <c r="F1051" s="314"/>
      <c r="G1051" s="314"/>
      <c r="H1051" s="314"/>
      <c r="I1051" s="314"/>
      <c r="J1051" s="314"/>
      <c r="K1051" s="314"/>
      <c r="L1051" s="314"/>
      <c r="M1051" s="314"/>
      <c r="N1051" s="314"/>
      <c r="O1051" s="314"/>
      <c r="P1051" s="314"/>
      <c r="Q1051" s="314"/>
      <c r="R1051" s="314"/>
      <c r="S1051" s="314"/>
      <c r="T1051" s="314"/>
    </row>
    <row r="1052" spans="1:20">
      <c r="A1052" s="314"/>
      <c r="B1052" s="314"/>
      <c r="C1052" s="314"/>
      <c r="D1052" s="314"/>
      <c r="E1052" s="314"/>
      <c r="F1052" s="314"/>
      <c r="G1052" s="314"/>
      <c r="H1052" s="314"/>
      <c r="I1052" s="314"/>
      <c r="J1052" s="314"/>
      <c r="K1052" s="314"/>
      <c r="L1052" s="314"/>
      <c r="M1052" s="314"/>
      <c r="N1052" s="314"/>
      <c r="O1052" s="314"/>
      <c r="P1052" s="314"/>
      <c r="Q1052" s="314"/>
      <c r="R1052" s="314"/>
      <c r="S1052" s="314"/>
      <c r="T1052" s="314"/>
    </row>
    <row r="1053" spans="1:20">
      <c r="A1053" s="314"/>
      <c r="B1053" s="314"/>
      <c r="C1053" s="314"/>
      <c r="D1053" s="314"/>
      <c r="E1053" s="314"/>
      <c r="F1053" s="314"/>
      <c r="G1053" s="314"/>
      <c r="H1053" s="314"/>
      <c r="I1053" s="314"/>
      <c r="J1053" s="314"/>
      <c r="K1053" s="314"/>
      <c r="L1053" s="314"/>
      <c r="M1053" s="314"/>
      <c r="N1053" s="314"/>
      <c r="O1053" s="314"/>
      <c r="P1053" s="314"/>
      <c r="Q1053" s="314"/>
      <c r="R1053" s="314"/>
      <c r="S1053" s="314"/>
      <c r="T1053" s="314"/>
    </row>
    <row r="1054" spans="1:20">
      <c r="A1054" s="314"/>
      <c r="B1054" s="314"/>
      <c r="C1054" s="314"/>
      <c r="D1054" s="314"/>
      <c r="E1054" s="314"/>
      <c r="F1054" s="314"/>
      <c r="G1054" s="314"/>
      <c r="H1054" s="314"/>
      <c r="I1054" s="314"/>
      <c r="J1054" s="314"/>
      <c r="K1054" s="314"/>
      <c r="L1054" s="314"/>
      <c r="M1054" s="314"/>
      <c r="N1054" s="314"/>
      <c r="O1054" s="314"/>
      <c r="P1054" s="314"/>
      <c r="Q1054" s="314"/>
      <c r="R1054" s="314"/>
      <c r="S1054" s="314"/>
      <c r="T1054" s="314"/>
    </row>
    <row r="1055" spans="1:20">
      <c r="A1055" s="314"/>
      <c r="B1055" s="314"/>
      <c r="C1055" s="314"/>
      <c r="D1055" s="314"/>
      <c r="E1055" s="314"/>
      <c r="F1055" s="314"/>
      <c r="G1055" s="314"/>
      <c r="H1055" s="314"/>
      <c r="I1055" s="314"/>
      <c r="J1055" s="314"/>
      <c r="K1055" s="314"/>
      <c r="L1055" s="314"/>
      <c r="M1055" s="314"/>
      <c r="N1055" s="314"/>
      <c r="O1055" s="314"/>
      <c r="P1055" s="314"/>
      <c r="Q1055" s="314"/>
      <c r="R1055" s="314"/>
      <c r="S1055" s="314"/>
      <c r="T1055" s="314"/>
    </row>
    <row r="1056" spans="1:20">
      <c r="A1056" s="314"/>
      <c r="B1056" s="314"/>
      <c r="C1056" s="314"/>
      <c r="D1056" s="314"/>
      <c r="E1056" s="314"/>
      <c r="F1056" s="314"/>
      <c r="G1056" s="314"/>
      <c r="H1056" s="314"/>
      <c r="I1056" s="314"/>
      <c r="J1056" s="314"/>
      <c r="K1056" s="314"/>
      <c r="L1056" s="314"/>
      <c r="M1056" s="314"/>
      <c r="N1056" s="314"/>
      <c r="O1056" s="314"/>
      <c r="P1056" s="314"/>
      <c r="Q1056" s="314"/>
      <c r="R1056" s="314"/>
      <c r="S1056" s="314"/>
      <c r="T1056" s="314"/>
    </row>
    <row r="1057" spans="1:20">
      <c r="A1057" s="314"/>
      <c r="B1057" s="314"/>
      <c r="C1057" s="314"/>
      <c r="D1057" s="314"/>
      <c r="E1057" s="314"/>
      <c r="F1057" s="314"/>
      <c r="G1057" s="314"/>
      <c r="H1057" s="314"/>
      <c r="I1057" s="314"/>
      <c r="J1057" s="314"/>
      <c r="K1057" s="314"/>
      <c r="L1057" s="314"/>
      <c r="M1057" s="314"/>
      <c r="N1057" s="314"/>
      <c r="O1057" s="314"/>
      <c r="P1057" s="314"/>
      <c r="Q1057" s="314"/>
      <c r="R1057" s="314"/>
      <c r="S1057" s="314"/>
      <c r="T1057" s="314"/>
    </row>
    <row r="1058" spans="1:20">
      <c r="A1058" s="314"/>
      <c r="B1058" s="314"/>
      <c r="C1058" s="314"/>
      <c r="D1058" s="314"/>
      <c r="E1058" s="314"/>
      <c r="F1058" s="314"/>
      <c r="G1058" s="314"/>
      <c r="H1058" s="314"/>
      <c r="I1058" s="314"/>
      <c r="J1058" s="314"/>
      <c r="K1058" s="314"/>
      <c r="L1058" s="314"/>
      <c r="M1058" s="314"/>
      <c r="N1058" s="314"/>
      <c r="O1058" s="314"/>
      <c r="P1058" s="314"/>
      <c r="Q1058" s="314"/>
      <c r="R1058" s="314"/>
      <c r="S1058" s="314"/>
      <c r="T1058" s="314"/>
    </row>
    <row r="1059" spans="1:20">
      <c r="A1059" s="314"/>
      <c r="B1059" s="314"/>
      <c r="C1059" s="314"/>
      <c r="D1059" s="314"/>
      <c r="E1059" s="314"/>
      <c r="F1059" s="314"/>
      <c r="G1059" s="314"/>
      <c r="H1059" s="314"/>
      <c r="I1059" s="314"/>
      <c r="J1059" s="314"/>
      <c r="K1059" s="314"/>
      <c r="L1059" s="314"/>
      <c r="M1059" s="314"/>
      <c r="N1059" s="314"/>
      <c r="O1059" s="314"/>
      <c r="P1059" s="314"/>
      <c r="Q1059" s="314"/>
      <c r="R1059" s="314"/>
      <c r="S1059" s="314"/>
      <c r="T1059" s="314"/>
    </row>
    <row r="1060" spans="1:20">
      <c r="A1060" s="314"/>
      <c r="B1060" s="314"/>
      <c r="C1060" s="314"/>
      <c r="D1060" s="314"/>
      <c r="E1060" s="314"/>
      <c r="F1060" s="314"/>
      <c r="G1060" s="314"/>
      <c r="H1060" s="314"/>
      <c r="I1060" s="314"/>
      <c r="J1060" s="314"/>
      <c r="K1060" s="314"/>
      <c r="L1060" s="314"/>
      <c r="M1060" s="314"/>
      <c r="N1060" s="314"/>
      <c r="O1060" s="314"/>
      <c r="P1060" s="314"/>
      <c r="Q1060" s="314"/>
      <c r="R1060" s="314"/>
      <c r="S1060" s="314"/>
      <c r="T1060" s="314"/>
    </row>
    <row r="1061" spans="1:20">
      <c r="A1061" s="314"/>
      <c r="B1061" s="314"/>
      <c r="C1061" s="314"/>
      <c r="D1061" s="314"/>
      <c r="E1061" s="314"/>
      <c r="F1061" s="314"/>
      <c r="G1061" s="314"/>
      <c r="H1061" s="314"/>
      <c r="I1061" s="314"/>
      <c r="J1061" s="314"/>
      <c r="K1061" s="314"/>
      <c r="L1061" s="314"/>
      <c r="M1061" s="314"/>
      <c r="N1061" s="314"/>
      <c r="O1061" s="314"/>
      <c r="P1061" s="314"/>
      <c r="Q1061" s="314"/>
      <c r="R1061" s="314"/>
      <c r="S1061" s="314"/>
      <c r="T1061" s="314"/>
    </row>
    <row r="1062" spans="1:20">
      <c r="A1062" s="314"/>
      <c r="B1062" s="314"/>
      <c r="C1062" s="314"/>
      <c r="D1062" s="314"/>
      <c r="E1062" s="314"/>
      <c r="F1062" s="314"/>
      <c r="G1062" s="314"/>
      <c r="H1062" s="314"/>
      <c r="I1062" s="314"/>
      <c r="J1062" s="314"/>
      <c r="K1062" s="314"/>
      <c r="L1062" s="314"/>
      <c r="M1062" s="314"/>
      <c r="N1062" s="314"/>
      <c r="O1062" s="314"/>
      <c r="P1062" s="314"/>
      <c r="Q1062" s="314"/>
      <c r="R1062" s="314"/>
      <c r="S1062" s="314"/>
      <c r="T1062" s="314"/>
    </row>
    <row r="1063" spans="1:20">
      <c r="A1063" s="314"/>
      <c r="B1063" s="314"/>
      <c r="C1063" s="314"/>
      <c r="D1063" s="314"/>
      <c r="E1063" s="314"/>
      <c r="F1063" s="314"/>
      <c r="G1063" s="314"/>
      <c r="H1063" s="314"/>
      <c r="I1063" s="314"/>
      <c r="J1063" s="314"/>
      <c r="K1063" s="314"/>
      <c r="L1063" s="314"/>
      <c r="M1063" s="314"/>
      <c r="N1063" s="314"/>
      <c r="O1063" s="314"/>
      <c r="P1063" s="314"/>
      <c r="Q1063" s="314"/>
      <c r="R1063" s="314"/>
      <c r="S1063" s="314"/>
      <c r="T1063" s="314"/>
    </row>
    <row r="1064" spans="1:20">
      <c r="A1064" s="314"/>
      <c r="B1064" s="314"/>
      <c r="C1064" s="314"/>
      <c r="D1064" s="314"/>
      <c r="E1064" s="314"/>
      <c r="F1064" s="314"/>
      <c r="G1064" s="314"/>
      <c r="H1064" s="314"/>
      <c r="I1064" s="314"/>
      <c r="J1064" s="314"/>
      <c r="K1064" s="314"/>
      <c r="L1064" s="314"/>
      <c r="M1064" s="314"/>
      <c r="N1064" s="314"/>
      <c r="O1064" s="314"/>
      <c r="P1064" s="314"/>
      <c r="Q1064" s="314"/>
      <c r="R1064" s="314"/>
      <c r="S1064" s="314"/>
      <c r="T1064" s="314"/>
    </row>
    <row r="1065" spans="1:20">
      <c r="A1065" s="314"/>
      <c r="B1065" s="314"/>
      <c r="C1065" s="314"/>
      <c r="D1065" s="314"/>
      <c r="E1065" s="314"/>
      <c r="F1065" s="314"/>
      <c r="G1065" s="314"/>
      <c r="H1065" s="314"/>
      <c r="I1065" s="314"/>
      <c r="J1065" s="314"/>
      <c r="K1065" s="314"/>
      <c r="L1065" s="314"/>
      <c r="M1065" s="314"/>
      <c r="N1065" s="314"/>
      <c r="O1065" s="314"/>
      <c r="P1065" s="314"/>
      <c r="Q1065" s="314"/>
      <c r="R1065" s="314"/>
      <c r="S1065" s="314"/>
      <c r="T1065" s="314"/>
    </row>
    <row r="1066" spans="1:20">
      <c r="A1066" s="314"/>
      <c r="B1066" s="314"/>
      <c r="C1066" s="314"/>
      <c r="D1066" s="314"/>
      <c r="E1066" s="314"/>
      <c r="F1066" s="314"/>
      <c r="G1066" s="314"/>
      <c r="H1066" s="314"/>
      <c r="I1066" s="314"/>
      <c r="J1066" s="314"/>
      <c r="K1066" s="314"/>
      <c r="L1066" s="314"/>
      <c r="M1066" s="314"/>
      <c r="N1066" s="314"/>
      <c r="O1066" s="314"/>
      <c r="P1066" s="314"/>
      <c r="Q1066" s="314"/>
      <c r="R1066" s="314"/>
      <c r="S1066" s="314"/>
      <c r="T1066" s="314"/>
    </row>
    <row r="1067" spans="1:20">
      <c r="A1067" s="314"/>
      <c r="B1067" s="314"/>
      <c r="C1067" s="314"/>
      <c r="D1067" s="314"/>
      <c r="E1067" s="314"/>
      <c r="F1067" s="314"/>
      <c r="G1067" s="314"/>
      <c r="H1067" s="314"/>
      <c r="I1067" s="314"/>
      <c r="J1067" s="314"/>
      <c r="K1067" s="314"/>
      <c r="L1067" s="314"/>
      <c r="M1067" s="314"/>
      <c r="N1067" s="314"/>
      <c r="O1067" s="314"/>
      <c r="P1067" s="314"/>
      <c r="Q1067" s="314"/>
      <c r="R1067" s="314"/>
      <c r="S1067" s="314"/>
      <c r="T1067" s="314"/>
    </row>
    <row r="1068" spans="1:20">
      <c r="A1068" s="314"/>
      <c r="B1068" s="314"/>
      <c r="C1068" s="314"/>
      <c r="D1068" s="314"/>
      <c r="E1068" s="314"/>
      <c r="F1068" s="314"/>
      <c r="G1068" s="314"/>
      <c r="H1068" s="314"/>
      <c r="I1068" s="314"/>
      <c r="J1068" s="314"/>
      <c r="K1068" s="314"/>
      <c r="L1068" s="314"/>
      <c r="M1068" s="314"/>
      <c r="N1068" s="314"/>
      <c r="O1068" s="314"/>
      <c r="P1068" s="314"/>
      <c r="Q1068" s="314"/>
      <c r="R1068" s="314"/>
      <c r="S1068" s="314"/>
      <c r="T1068" s="314"/>
    </row>
    <row r="1069" spans="1:20">
      <c r="A1069" s="314"/>
      <c r="B1069" s="314"/>
      <c r="C1069" s="314"/>
      <c r="D1069" s="314"/>
      <c r="E1069" s="314"/>
      <c r="F1069" s="314"/>
      <c r="G1069" s="314"/>
      <c r="H1069" s="314"/>
      <c r="I1069" s="314"/>
      <c r="J1069" s="314"/>
      <c r="K1069" s="314"/>
      <c r="L1069" s="314"/>
      <c r="M1069" s="314"/>
      <c r="N1069" s="314"/>
      <c r="O1069" s="314"/>
      <c r="P1069" s="314"/>
      <c r="Q1069" s="314"/>
      <c r="R1069" s="314"/>
      <c r="S1069" s="314"/>
      <c r="T1069" s="314"/>
    </row>
    <row r="1070" spans="1:20">
      <c r="A1070" s="314"/>
      <c r="B1070" s="314"/>
      <c r="C1070" s="314"/>
      <c r="D1070" s="314"/>
      <c r="E1070" s="314"/>
      <c r="F1070" s="314"/>
      <c r="G1070" s="314"/>
      <c r="H1070" s="314"/>
      <c r="I1070" s="314"/>
      <c r="J1070" s="314"/>
      <c r="K1070" s="314"/>
      <c r="L1070" s="314"/>
      <c r="M1070" s="314"/>
      <c r="N1070" s="314"/>
      <c r="O1070" s="314"/>
      <c r="P1070" s="314"/>
      <c r="Q1070" s="314"/>
      <c r="R1070" s="314"/>
      <c r="S1070" s="314"/>
      <c r="T1070" s="314"/>
    </row>
    <row r="1071" spans="1:20">
      <c r="A1071" s="314"/>
      <c r="B1071" s="314"/>
      <c r="C1071" s="314"/>
      <c r="D1071" s="314"/>
      <c r="E1071" s="314"/>
      <c r="F1071" s="314"/>
      <c r="G1071" s="314"/>
      <c r="H1071" s="314"/>
      <c r="I1071" s="314"/>
      <c r="J1071" s="314"/>
      <c r="K1071" s="314"/>
      <c r="L1071" s="314"/>
      <c r="M1071" s="314"/>
      <c r="N1071" s="314"/>
      <c r="O1071" s="314"/>
      <c r="P1071" s="314"/>
      <c r="Q1071" s="314"/>
      <c r="R1071" s="314"/>
      <c r="S1071" s="314"/>
      <c r="T1071" s="314"/>
    </row>
    <row r="1072" spans="1:20">
      <c r="A1072" s="314"/>
      <c r="B1072" s="314"/>
      <c r="C1072" s="314"/>
      <c r="D1072" s="314"/>
      <c r="E1072" s="314"/>
      <c r="F1072" s="314"/>
      <c r="G1072" s="314"/>
      <c r="H1072" s="314"/>
      <c r="I1072" s="314"/>
      <c r="J1072" s="314"/>
      <c r="K1072" s="314"/>
      <c r="L1072" s="314"/>
      <c r="M1072" s="314"/>
      <c r="N1072" s="314"/>
      <c r="O1072" s="314"/>
      <c r="P1072" s="314"/>
      <c r="Q1072" s="314"/>
      <c r="R1072" s="314"/>
      <c r="S1072" s="314"/>
      <c r="T1072" s="314"/>
    </row>
    <row r="1073" spans="1:20">
      <c r="A1073" s="314"/>
      <c r="B1073" s="314"/>
      <c r="C1073" s="314"/>
      <c r="D1073" s="314"/>
      <c r="E1073" s="314"/>
      <c r="F1073" s="314"/>
      <c r="G1073" s="314"/>
      <c r="H1073" s="314"/>
      <c r="I1073" s="314"/>
      <c r="J1073" s="314"/>
      <c r="K1073" s="314"/>
      <c r="L1073" s="314"/>
      <c r="M1073" s="314"/>
      <c r="N1073" s="314"/>
      <c r="O1073" s="314"/>
      <c r="P1073" s="314"/>
      <c r="Q1073" s="314"/>
      <c r="R1073" s="314"/>
      <c r="S1073" s="314"/>
      <c r="T1073" s="314"/>
    </row>
    <row r="1074" spans="1:20">
      <c r="A1074" s="314"/>
      <c r="B1074" s="314"/>
      <c r="C1074" s="314"/>
      <c r="D1074" s="314"/>
      <c r="E1074" s="314"/>
      <c r="F1074" s="314"/>
      <c r="G1074" s="314"/>
      <c r="H1074" s="314"/>
      <c r="I1074" s="314"/>
      <c r="J1074" s="314"/>
      <c r="K1074" s="314"/>
      <c r="L1074" s="314"/>
      <c r="M1074" s="314"/>
      <c r="N1074" s="314"/>
      <c r="O1074" s="314"/>
      <c r="P1074" s="314"/>
      <c r="Q1074" s="314"/>
      <c r="R1074" s="314"/>
      <c r="S1074" s="314"/>
      <c r="T1074" s="314"/>
    </row>
    <row r="1075" spans="1:20">
      <c r="A1075" s="314"/>
      <c r="B1075" s="314"/>
      <c r="C1075" s="314"/>
      <c r="D1075" s="314"/>
      <c r="E1075" s="314"/>
      <c r="F1075" s="314"/>
      <c r="G1075" s="314"/>
      <c r="H1075" s="314"/>
      <c r="I1075" s="314"/>
      <c r="J1075" s="314"/>
      <c r="K1075" s="314"/>
      <c r="L1075" s="314"/>
      <c r="M1075" s="314"/>
      <c r="N1075" s="314"/>
      <c r="O1075" s="314"/>
      <c r="P1075" s="314"/>
      <c r="Q1075" s="314"/>
      <c r="R1075" s="314"/>
      <c r="S1075" s="314"/>
      <c r="T1075" s="314"/>
    </row>
    <row r="1076" spans="1:20">
      <c r="A1076" s="314"/>
      <c r="B1076" s="314"/>
      <c r="C1076" s="314"/>
      <c r="D1076" s="314"/>
      <c r="E1076" s="314"/>
      <c r="F1076" s="314"/>
      <c r="G1076" s="314"/>
      <c r="H1076" s="314"/>
      <c r="I1076" s="314"/>
      <c r="J1076" s="314"/>
      <c r="K1076" s="314"/>
      <c r="L1076" s="314"/>
      <c r="M1076" s="314"/>
      <c r="N1076" s="314"/>
      <c r="O1076" s="314"/>
      <c r="P1076" s="314"/>
      <c r="Q1076" s="314"/>
      <c r="R1076" s="314"/>
      <c r="S1076" s="314"/>
      <c r="T1076" s="314"/>
    </row>
    <row r="1077" spans="1:20">
      <c r="A1077" s="314"/>
      <c r="B1077" s="314"/>
      <c r="C1077" s="314"/>
      <c r="D1077" s="314"/>
      <c r="E1077" s="314"/>
      <c r="F1077" s="314"/>
      <c r="G1077" s="314"/>
      <c r="H1077" s="314"/>
      <c r="I1077" s="314"/>
      <c r="J1077" s="314"/>
      <c r="K1077" s="314"/>
      <c r="L1077" s="314"/>
      <c r="M1077" s="314"/>
      <c r="N1077" s="314"/>
      <c r="O1077" s="314"/>
      <c r="P1077" s="314"/>
      <c r="Q1077" s="314"/>
      <c r="R1077" s="314"/>
      <c r="S1077" s="314"/>
      <c r="T1077" s="314"/>
    </row>
    <row r="1078" spans="1:20">
      <c r="A1078" s="314"/>
      <c r="B1078" s="314"/>
      <c r="C1078" s="314"/>
      <c r="D1078" s="314"/>
      <c r="E1078" s="314"/>
      <c r="F1078" s="314"/>
      <c r="G1078" s="314"/>
      <c r="H1078" s="314"/>
      <c r="I1078" s="314"/>
      <c r="J1078" s="314"/>
      <c r="K1078" s="314"/>
      <c r="L1078" s="314"/>
      <c r="M1078" s="314"/>
      <c r="N1078" s="314"/>
      <c r="O1078" s="314"/>
      <c r="P1078" s="314"/>
      <c r="Q1078" s="314"/>
      <c r="R1078" s="314"/>
      <c r="S1078" s="314"/>
      <c r="T1078" s="314"/>
    </row>
    <row r="1079" spans="1:20">
      <c r="A1079" s="314"/>
      <c r="B1079" s="314"/>
      <c r="C1079" s="314"/>
      <c r="D1079" s="314"/>
      <c r="E1079" s="314"/>
      <c r="F1079" s="314"/>
      <c r="G1079" s="314"/>
      <c r="H1079" s="314"/>
      <c r="I1079" s="314"/>
      <c r="J1079" s="314"/>
      <c r="K1079" s="314"/>
      <c r="L1079" s="314"/>
      <c r="M1079" s="314"/>
      <c r="N1079" s="314"/>
      <c r="O1079" s="314"/>
      <c r="P1079" s="314"/>
      <c r="Q1079" s="314"/>
      <c r="R1079" s="314"/>
      <c r="S1079" s="314"/>
      <c r="T1079" s="314"/>
    </row>
    <row r="1080" spans="1:20">
      <c r="A1080" s="314"/>
      <c r="B1080" s="314"/>
      <c r="C1080" s="314"/>
      <c r="D1080" s="314"/>
      <c r="E1080" s="314"/>
      <c r="F1080" s="314"/>
      <c r="G1080" s="314"/>
      <c r="H1080" s="314"/>
      <c r="I1080" s="314"/>
      <c r="J1080" s="314"/>
      <c r="K1080" s="314"/>
      <c r="L1080" s="314"/>
      <c r="M1080" s="314"/>
      <c r="N1080" s="314"/>
      <c r="O1080" s="314"/>
      <c r="P1080" s="314"/>
      <c r="Q1080" s="314"/>
      <c r="R1080" s="314"/>
      <c r="S1080" s="314"/>
      <c r="T1080" s="314"/>
    </row>
    <row r="1081" spans="1:20">
      <c r="A1081" s="314"/>
      <c r="B1081" s="314"/>
      <c r="C1081" s="314"/>
      <c r="D1081" s="314"/>
      <c r="E1081" s="314"/>
      <c r="F1081" s="314"/>
      <c r="G1081" s="314"/>
      <c r="H1081" s="314"/>
      <c r="I1081" s="314"/>
      <c r="J1081" s="314"/>
      <c r="K1081" s="314"/>
      <c r="L1081" s="314"/>
      <c r="M1081" s="314"/>
      <c r="N1081" s="314"/>
      <c r="O1081" s="314"/>
      <c r="P1081" s="314"/>
      <c r="Q1081" s="314"/>
      <c r="R1081" s="314"/>
      <c r="S1081" s="314"/>
      <c r="T1081" s="314"/>
    </row>
    <row r="1082" spans="1:20">
      <c r="A1082" s="314"/>
      <c r="B1082" s="314"/>
      <c r="C1082" s="314"/>
      <c r="D1082" s="314"/>
      <c r="E1082" s="314"/>
      <c r="F1082" s="314"/>
      <c r="G1082" s="314"/>
      <c r="H1082" s="314"/>
      <c r="I1082" s="314"/>
      <c r="J1082" s="314"/>
      <c r="K1082" s="314"/>
      <c r="L1082" s="314"/>
      <c r="M1082" s="314"/>
      <c r="N1082" s="314"/>
      <c r="O1082" s="314"/>
      <c r="P1082" s="314"/>
      <c r="Q1082" s="314"/>
      <c r="R1082" s="314"/>
      <c r="S1082" s="314"/>
      <c r="T1082" s="314"/>
    </row>
    <row r="1083" spans="1:20">
      <c r="A1083" s="314"/>
      <c r="B1083" s="314"/>
      <c r="C1083" s="314"/>
      <c r="D1083" s="314"/>
      <c r="E1083" s="314"/>
      <c r="F1083" s="314"/>
      <c r="G1083" s="314"/>
      <c r="H1083" s="314"/>
      <c r="I1083" s="314"/>
      <c r="J1083" s="314"/>
      <c r="K1083" s="314"/>
      <c r="L1083" s="314"/>
      <c r="M1083" s="314"/>
      <c r="N1083" s="314"/>
      <c r="O1083" s="314"/>
      <c r="P1083" s="314"/>
      <c r="Q1083" s="314"/>
      <c r="R1083" s="314"/>
      <c r="S1083" s="314"/>
      <c r="T1083" s="314"/>
    </row>
    <row r="1084" spans="1:20">
      <c r="A1084" s="314"/>
      <c r="B1084" s="314"/>
      <c r="C1084" s="314"/>
      <c r="D1084" s="314"/>
      <c r="E1084" s="314"/>
      <c r="F1084" s="314"/>
      <c r="G1084" s="314"/>
      <c r="H1084" s="314"/>
      <c r="I1084" s="314"/>
      <c r="J1084" s="314"/>
      <c r="K1084" s="314"/>
      <c r="L1084" s="314"/>
      <c r="M1084" s="314"/>
      <c r="N1084" s="314"/>
      <c r="O1084" s="314"/>
      <c r="P1084" s="314"/>
      <c r="Q1084" s="314"/>
      <c r="R1084" s="314"/>
      <c r="S1084" s="314"/>
      <c r="T1084" s="314"/>
    </row>
    <row r="1085" spans="1:20">
      <c r="A1085" s="314"/>
      <c r="B1085" s="314"/>
      <c r="C1085" s="314"/>
      <c r="D1085" s="314"/>
      <c r="E1085" s="314"/>
      <c r="F1085" s="314"/>
      <c r="G1085" s="314"/>
      <c r="H1085" s="314"/>
      <c r="I1085" s="314"/>
      <c r="J1085" s="314"/>
      <c r="K1085" s="314"/>
      <c r="L1085" s="314"/>
      <c r="M1085" s="314"/>
      <c r="N1085" s="314"/>
      <c r="O1085" s="314"/>
      <c r="P1085" s="314"/>
      <c r="Q1085" s="314"/>
      <c r="R1085" s="314"/>
      <c r="S1085" s="314"/>
      <c r="T1085" s="314"/>
    </row>
    <row r="1086" spans="1:20">
      <c r="A1086" s="314"/>
      <c r="B1086" s="314"/>
      <c r="C1086" s="314"/>
      <c r="D1086" s="314"/>
      <c r="E1086" s="314"/>
      <c r="F1086" s="314"/>
      <c r="G1086" s="314"/>
      <c r="H1086" s="314"/>
      <c r="I1086" s="314"/>
      <c r="J1086" s="314"/>
      <c r="K1086" s="314"/>
      <c r="L1086" s="314"/>
      <c r="M1086" s="314"/>
      <c r="N1086" s="314"/>
      <c r="O1086" s="314"/>
      <c r="P1086" s="314"/>
      <c r="Q1086" s="314"/>
      <c r="R1086" s="314"/>
      <c r="S1086" s="314"/>
      <c r="T1086" s="314"/>
    </row>
    <row r="1087" spans="1:20">
      <c r="A1087" s="314"/>
      <c r="B1087" s="314"/>
      <c r="C1087" s="314"/>
      <c r="D1087" s="314"/>
      <c r="E1087" s="314"/>
      <c r="F1087" s="314"/>
      <c r="G1087" s="314"/>
      <c r="H1087" s="314"/>
      <c r="I1087" s="314"/>
      <c r="J1087" s="314"/>
      <c r="K1087" s="314"/>
      <c r="L1087" s="314"/>
      <c r="M1087" s="314"/>
      <c r="N1087" s="314"/>
      <c r="O1087" s="314"/>
      <c r="P1087" s="314"/>
      <c r="Q1087" s="314"/>
      <c r="R1087" s="314"/>
      <c r="S1087" s="314"/>
      <c r="T1087" s="314"/>
    </row>
    <row r="1088" spans="1:20">
      <c r="A1088" s="314"/>
      <c r="B1088" s="314"/>
      <c r="C1088" s="314"/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</row>
    <row r="1089" spans="1:20">
      <c r="A1089" s="314"/>
      <c r="B1089" s="314"/>
      <c r="C1089" s="314"/>
      <c r="D1089" s="314"/>
      <c r="E1089" s="314"/>
      <c r="F1089" s="314"/>
      <c r="G1089" s="314"/>
      <c r="H1089" s="314"/>
      <c r="I1089" s="314"/>
      <c r="J1089" s="314"/>
      <c r="K1089" s="314"/>
      <c r="L1089" s="314"/>
      <c r="M1089" s="314"/>
      <c r="N1089" s="314"/>
      <c r="O1089" s="314"/>
      <c r="P1089" s="314"/>
      <c r="Q1089" s="314"/>
      <c r="R1089" s="314"/>
      <c r="S1089" s="314"/>
      <c r="T1089" s="314"/>
    </row>
    <row r="1090" spans="1:20">
      <c r="A1090" s="314"/>
      <c r="B1090" s="314"/>
      <c r="C1090" s="314"/>
      <c r="D1090" s="314"/>
      <c r="E1090" s="314"/>
      <c r="F1090" s="314"/>
      <c r="G1090" s="314"/>
      <c r="H1090" s="314"/>
      <c r="I1090" s="314"/>
      <c r="J1090" s="314"/>
      <c r="K1090" s="314"/>
      <c r="L1090" s="314"/>
      <c r="M1090" s="314"/>
      <c r="N1090" s="314"/>
      <c r="O1090" s="314"/>
      <c r="P1090" s="314"/>
      <c r="Q1090" s="314"/>
      <c r="R1090" s="314"/>
      <c r="S1090" s="314"/>
      <c r="T1090" s="314"/>
    </row>
    <row r="1091" spans="1:20">
      <c r="A1091" s="314"/>
      <c r="B1091" s="314"/>
      <c r="C1091" s="314"/>
      <c r="D1091" s="314"/>
      <c r="E1091" s="314"/>
      <c r="F1091" s="314"/>
      <c r="G1091" s="314"/>
      <c r="H1091" s="314"/>
      <c r="I1091" s="314"/>
      <c r="J1091" s="314"/>
      <c r="K1091" s="314"/>
      <c r="L1091" s="314"/>
      <c r="M1091" s="314"/>
      <c r="N1091" s="314"/>
      <c r="O1091" s="314"/>
      <c r="P1091" s="314"/>
      <c r="Q1091" s="314"/>
      <c r="R1091" s="314"/>
      <c r="S1091" s="314"/>
      <c r="T1091" s="314"/>
    </row>
    <row r="1092" spans="1:20">
      <c r="A1092" s="314"/>
      <c r="B1092" s="314"/>
      <c r="C1092" s="314"/>
      <c r="D1092" s="314"/>
      <c r="E1092" s="314"/>
      <c r="F1092" s="314"/>
      <c r="G1092" s="314"/>
      <c r="H1092" s="314"/>
      <c r="I1092" s="314"/>
      <c r="J1092" s="314"/>
      <c r="K1092" s="314"/>
      <c r="L1092" s="314"/>
      <c r="M1092" s="314"/>
      <c r="N1092" s="314"/>
      <c r="O1092" s="314"/>
      <c r="P1092" s="314"/>
      <c r="Q1092" s="314"/>
      <c r="R1092" s="314"/>
      <c r="S1092" s="314"/>
      <c r="T1092" s="314"/>
    </row>
    <row r="1093" spans="1:20">
      <c r="A1093" s="314"/>
      <c r="B1093" s="314"/>
      <c r="C1093" s="314"/>
      <c r="D1093" s="314"/>
      <c r="E1093" s="314"/>
      <c r="F1093" s="314"/>
      <c r="G1093" s="314"/>
      <c r="H1093" s="314"/>
      <c r="I1093" s="314"/>
      <c r="J1093" s="314"/>
      <c r="K1093" s="314"/>
      <c r="L1093" s="314"/>
      <c r="M1093" s="314"/>
      <c r="N1093" s="314"/>
      <c r="O1093" s="314"/>
      <c r="P1093" s="314"/>
      <c r="Q1093" s="314"/>
      <c r="R1093" s="314"/>
      <c r="S1093" s="314"/>
      <c r="T1093" s="314"/>
    </row>
    <row r="1094" spans="1:20">
      <c r="A1094" s="314"/>
      <c r="B1094" s="314"/>
      <c r="C1094" s="314"/>
      <c r="D1094" s="314"/>
      <c r="E1094" s="314"/>
      <c r="F1094" s="314"/>
      <c r="G1094" s="314"/>
      <c r="H1094" s="314"/>
      <c r="I1094" s="314"/>
      <c r="J1094" s="314"/>
      <c r="K1094" s="314"/>
      <c r="L1094" s="314"/>
      <c r="M1094" s="314"/>
      <c r="N1094" s="314"/>
      <c r="O1094" s="314"/>
      <c r="P1094" s="314"/>
      <c r="Q1094" s="314"/>
      <c r="R1094" s="314"/>
      <c r="S1094" s="314"/>
      <c r="T1094" s="314"/>
    </row>
    <row r="1095" spans="1:20">
      <c r="A1095" s="314"/>
      <c r="B1095" s="314"/>
      <c r="C1095" s="314"/>
      <c r="D1095" s="314"/>
      <c r="E1095" s="314"/>
      <c r="F1095" s="314"/>
      <c r="G1095" s="314"/>
      <c r="H1095" s="314"/>
      <c r="I1095" s="314"/>
      <c r="J1095" s="314"/>
      <c r="K1095" s="314"/>
      <c r="L1095" s="314"/>
      <c r="M1095" s="314"/>
      <c r="N1095" s="314"/>
      <c r="O1095" s="314"/>
      <c r="P1095" s="314"/>
      <c r="Q1095" s="314"/>
      <c r="R1095" s="314"/>
      <c r="S1095" s="314"/>
      <c r="T1095" s="314"/>
    </row>
    <row r="1096" spans="1:20">
      <c r="A1096" s="314"/>
      <c r="B1096" s="314"/>
      <c r="C1096" s="314"/>
      <c r="D1096" s="314"/>
      <c r="E1096" s="314"/>
      <c r="F1096" s="314"/>
      <c r="G1096" s="314"/>
      <c r="H1096" s="314"/>
      <c r="I1096" s="314"/>
      <c r="J1096" s="314"/>
      <c r="K1096" s="314"/>
      <c r="L1096" s="314"/>
      <c r="M1096" s="314"/>
      <c r="N1096" s="314"/>
      <c r="O1096" s="314"/>
      <c r="P1096" s="314"/>
      <c r="Q1096" s="314"/>
      <c r="R1096" s="314"/>
      <c r="S1096" s="314"/>
      <c r="T1096" s="314"/>
    </row>
    <row r="1097" spans="1:20">
      <c r="A1097" s="314"/>
      <c r="B1097" s="314"/>
      <c r="C1097" s="314"/>
      <c r="D1097" s="314"/>
      <c r="E1097" s="314"/>
      <c r="F1097" s="314"/>
      <c r="G1097" s="314"/>
      <c r="H1097" s="314"/>
      <c r="I1097" s="314"/>
      <c r="J1097" s="314"/>
      <c r="K1097" s="314"/>
      <c r="L1097" s="314"/>
      <c r="M1097" s="314"/>
      <c r="N1097" s="314"/>
      <c r="O1097" s="314"/>
      <c r="P1097" s="314"/>
      <c r="Q1097" s="314"/>
      <c r="R1097" s="314"/>
      <c r="S1097" s="314"/>
      <c r="T1097" s="314"/>
    </row>
    <row r="1098" spans="1:20">
      <c r="A1098" s="314"/>
      <c r="B1098" s="314"/>
      <c r="C1098" s="314"/>
      <c r="D1098" s="314"/>
      <c r="E1098" s="314"/>
      <c r="F1098" s="314"/>
      <c r="G1098" s="314"/>
      <c r="H1098" s="314"/>
      <c r="I1098" s="314"/>
      <c r="J1098" s="314"/>
      <c r="K1098" s="314"/>
      <c r="L1098" s="314"/>
      <c r="M1098" s="314"/>
      <c r="N1098" s="314"/>
      <c r="O1098" s="314"/>
      <c r="P1098" s="314"/>
      <c r="Q1098" s="314"/>
      <c r="R1098" s="314"/>
      <c r="S1098" s="314"/>
      <c r="T1098" s="314"/>
    </row>
    <row r="1099" spans="1:20">
      <c r="A1099" s="314"/>
      <c r="B1099" s="314"/>
      <c r="C1099" s="314"/>
      <c r="D1099" s="314"/>
      <c r="E1099" s="314"/>
      <c r="F1099" s="314"/>
      <c r="G1099" s="314"/>
      <c r="H1099" s="314"/>
      <c r="I1099" s="314"/>
      <c r="J1099" s="314"/>
      <c r="K1099" s="314"/>
      <c r="L1099" s="314"/>
      <c r="M1099" s="314"/>
      <c r="N1099" s="314"/>
      <c r="O1099" s="314"/>
      <c r="P1099" s="314"/>
      <c r="Q1099" s="314"/>
      <c r="R1099" s="314"/>
      <c r="S1099" s="314"/>
      <c r="T1099" s="314"/>
    </row>
    <row r="1100" spans="1:20">
      <c r="A1100" s="314"/>
      <c r="B1100" s="314"/>
      <c r="C1100" s="314"/>
      <c r="D1100" s="314"/>
      <c r="E1100" s="314"/>
      <c r="F1100" s="314"/>
      <c r="G1100" s="314"/>
      <c r="H1100" s="314"/>
      <c r="I1100" s="314"/>
      <c r="J1100" s="314"/>
      <c r="K1100" s="314"/>
      <c r="L1100" s="314"/>
      <c r="M1100" s="314"/>
      <c r="N1100" s="314"/>
      <c r="O1100" s="314"/>
      <c r="P1100" s="314"/>
      <c r="Q1100" s="314"/>
      <c r="R1100" s="314"/>
      <c r="S1100" s="314"/>
      <c r="T1100" s="314"/>
    </row>
    <row r="1101" spans="1:20">
      <c r="A1101" s="314"/>
      <c r="B1101" s="314"/>
      <c r="C1101" s="314"/>
      <c r="D1101" s="314"/>
      <c r="E1101" s="314"/>
      <c r="F1101" s="314"/>
      <c r="G1101" s="314"/>
      <c r="H1101" s="314"/>
      <c r="I1101" s="314"/>
      <c r="J1101" s="314"/>
      <c r="K1101" s="314"/>
      <c r="L1101" s="314"/>
      <c r="M1101" s="314"/>
      <c r="N1101" s="314"/>
      <c r="O1101" s="314"/>
      <c r="P1101" s="314"/>
      <c r="Q1101" s="314"/>
      <c r="R1101" s="314"/>
      <c r="S1101" s="314"/>
      <c r="T1101" s="314"/>
    </row>
    <row r="1102" spans="1:20">
      <c r="A1102" s="314"/>
      <c r="B1102" s="314"/>
      <c r="C1102" s="314"/>
      <c r="D1102" s="314"/>
      <c r="E1102" s="314"/>
      <c r="F1102" s="314"/>
      <c r="G1102" s="314"/>
      <c r="H1102" s="314"/>
      <c r="I1102" s="314"/>
      <c r="J1102" s="314"/>
      <c r="K1102" s="314"/>
      <c r="L1102" s="314"/>
      <c r="M1102" s="314"/>
      <c r="N1102" s="314"/>
      <c r="O1102" s="314"/>
      <c r="P1102" s="314"/>
      <c r="Q1102" s="314"/>
      <c r="R1102" s="314"/>
      <c r="S1102" s="314"/>
      <c r="T1102" s="314"/>
    </row>
    <row r="1103" spans="1:20">
      <c r="A1103" s="314"/>
      <c r="B1103" s="314"/>
      <c r="C1103" s="314"/>
      <c r="D1103" s="314"/>
      <c r="E1103" s="314"/>
      <c r="F1103" s="314"/>
      <c r="G1103" s="314"/>
      <c r="H1103" s="314"/>
      <c r="I1103" s="314"/>
      <c r="J1103" s="314"/>
      <c r="K1103" s="314"/>
      <c r="L1103" s="314"/>
      <c r="M1103" s="314"/>
      <c r="N1103" s="314"/>
      <c r="O1103" s="314"/>
      <c r="P1103" s="314"/>
      <c r="Q1103" s="314"/>
      <c r="R1103" s="314"/>
      <c r="S1103" s="314"/>
      <c r="T1103" s="314"/>
    </row>
    <row r="1104" spans="1:20">
      <c r="A1104" s="314"/>
      <c r="B1104" s="314"/>
      <c r="C1104" s="314"/>
      <c r="D1104" s="314"/>
      <c r="E1104" s="314"/>
      <c r="F1104" s="314"/>
      <c r="G1104" s="314"/>
      <c r="H1104" s="314"/>
      <c r="I1104" s="314"/>
      <c r="J1104" s="314"/>
      <c r="K1104" s="314"/>
      <c r="L1104" s="314"/>
      <c r="M1104" s="314"/>
      <c r="N1104" s="314"/>
      <c r="O1104" s="314"/>
      <c r="P1104" s="314"/>
      <c r="Q1104" s="314"/>
      <c r="R1104" s="314"/>
      <c r="S1104" s="314"/>
      <c r="T1104" s="314"/>
    </row>
    <row r="1105" spans="1:20">
      <c r="A1105" s="314"/>
      <c r="B1105" s="314"/>
      <c r="C1105" s="314"/>
      <c r="D1105" s="314"/>
      <c r="E1105" s="314"/>
      <c r="F1105" s="314"/>
      <c r="G1105" s="314"/>
      <c r="H1105" s="314"/>
      <c r="I1105" s="314"/>
      <c r="J1105" s="314"/>
      <c r="K1105" s="314"/>
      <c r="L1105" s="314"/>
      <c r="M1105" s="314"/>
      <c r="N1105" s="314"/>
      <c r="O1105" s="314"/>
      <c r="P1105" s="314"/>
      <c r="Q1105" s="314"/>
      <c r="R1105" s="314"/>
      <c r="S1105" s="314"/>
      <c r="T1105" s="314"/>
    </row>
    <row r="1106" spans="1:20">
      <c r="A1106" s="314"/>
      <c r="B1106" s="314"/>
      <c r="C1106" s="314"/>
      <c r="D1106" s="314"/>
      <c r="E1106" s="314"/>
      <c r="F1106" s="314"/>
      <c r="G1106" s="314"/>
      <c r="H1106" s="314"/>
      <c r="I1106" s="314"/>
      <c r="J1106" s="314"/>
      <c r="K1106" s="314"/>
      <c r="L1106" s="314"/>
      <c r="M1106" s="314"/>
      <c r="N1106" s="314"/>
      <c r="O1106" s="314"/>
      <c r="P1106" s="314"/>
      <c r="Q1106" s="314"/>
      <c r="R1106" s="314"/>
      <c r="S1106" s="314"/>
      <c r="T1106" s="314"/>
    </row>
    <row r="1107" spans="1:20">
      <c r="A1107" s="314"/>
      <c r="B1107" s="314"/>
      <c r="C1107" s="314"/>
      <c r="D1107" s="314"/>
      <c r="E1107" s="314"/>
      <c r="F1107" s="314"/>
      <c r="G1107" s="314"/>
      <c r="H1107" s="314"/>
      <c r="I1107" s="314"/>
      <c r="J1107" s="314"/>
      <c r="K1107" s="314"/>
      <c r="L1107" s="314"/>
      <c r="M1107" s="314"/>
      <c r="N1107" s="314"/>
      <c r="O1107" s="314"/>
      <c r="P1107" s="314"/>
      <c r="Q1107" s="314"/>
      <c r="R1107" s="314"/>
      <c r="S1107" s="314"/>
      <c r="T1107" s="314"/>
    </row>
    <row r="1108" spans="1:20">
      <c r="A1108" s="314"/>
      <c r="B1108" s="314"/>
      <c r="C1108" s="314"/>
      <c r="D1108" s="314"/>
      <c r="E1108" s="314"/>
      <c r="F1108" s="314"/>
      <c r="G1108" s="314"/>
      <c r="H1108" s="314"/>
      <c r="I1108" s="314"/>
      <c r="J1108" s="314"/>
      <c r="K1108" s="314"/>
      <c r="L1108" s="314"/>
      <c r="M1108" s="314"/>
      <c r="N1108" s="314"/>
      <c r="O1108" s="314"/>
      <c r="P1108" s="314"/>
      <c r="Q1108" s="314"/>
      <c r="R1108" s="314"/>
      <c r="S1108" s="314"/>
      <c r="T1108" s="314"/>
    </row>
    <row r="1109" spans="1:20">
      <c r="A1109" s="314"/>
      <c r="B1109" s="314"/>
      <c r="C1109" s="314"/>
      <c r="D1109" s="314"/>
      <c r="E1109" s="314"/>
      <c r="F1109" s="314"/>
      <c r="G1109" s="314"/>
      <c r="H1109" s="314"/>
      <c r="I1109" s="314"/>
      <c r="J1109" s="314"/>
      <c r="K1109" s="314"/>
      <c r="L1109" s="314"/>
      <c r="M1109" s="314"/>
      <c r="N1109" s="314"/>
      <c r="O1109" s="314"/>
      <c r="P1109" s="314"/>
      <c r="Q1109" s="314"/>
      <c r="R1109" s="314"/>
      <c r="S1109" s="314"/>
      <c r="T1109" s="314"/>
    </row>
    <row r="1110" spans="1:20">
      <c r="A1110" s="314"/>
      <c r="B1110" s="314"/>
      <c r="C1110" s="314"/>
      <c r="D1110" s="314"/>
      <c r="E1110" s="314"/>
      <c r="F1110" s="314"/>
      <c r="G1110" s="314"/>
      <c r="H1110" s="314"/>
      <c r="I1110" s="314"/>
      <c r="J1110" s="314"/>
      <c r="K1110" s="314"/>
      <c r="L1110" s="314"/>
      <c r="M1110" s="314"/>
      <c r="N1110" s="314"/>
      <c r="O1110" s="314"/>
      <c r="P1110" s="314"/>
      <c r="Q1110" s="314"/>
      <c r="R1110" s="314"/>
      <c r="S1110" s="314"/>
      <c r="T1110" s="314"/>
    </row>
    <row r="1111" spans="1:20">
      <c r="A1111" s="314"/>
      <c r="B1111" s="314"/>
      <c r="C1111" s="314"/>
      <c r="D1111" s="314"/>
      <c r="E1111" s="314"/>
      <c r="F1111" s="314"/>
      <c r="G1111" s="314"/>
      <c r="H1111" s="314"/>
      <c r="I1111" s="314"/>
      <c r="J1111" s="314"/>
      <c r="K1111" s="314"/>
      <c r="L1111" s="314"/>
      <c r="M1111" s="314"/>
      <c r="N1111" s="314"/>
      <c r="O1111" s="314"/>
      <c r="P1111" s="314"/>
      <c r="Q1111" s="314"/>
      <c r="R1111" s="314"/>
      <c r="S1111" s="314"/>
      <c r="T1111" s="314"/>
    </row>
    <row r="1112" spans="1:20">
      <c r="A1112" s="314"/>
      <c r="B1112" s="314"/>
      <c r="C1112" s="314"/>
      <c r="D1112" s="314"/>
      <c r="E1112" s="314"/>
      <c r="F1112" s="314"/>
      <c r="G1112" s="314"/>
      <c r="H1112" s="314"/>
      <c r="I1112" s="314"/>
      <c r="J1112" s="314"/>
      <c r="K1112" s="314"/>
      <c r="L1112" s="314"/>
      <c r="M1112" s="314"/>
      <c r="N1112" s="314"/>
      <c r="O1112" s="314"/>
      <c r="P1112" s="314"/>
      <c r="Q1112" s="314"/>
      <c r="R1112" s="314"/>
      <c r="S1112" s="314"/>
      <c r="T1112" s="314"/>
    </row>
    <row r="1113" spans="1:20">
      <c r="A1113" s="314"/>
      <c r="B1113" s="314"/>
      <c r="C1113" s="314"/>
      <c r="D1113" s="314"/>
      <c r="E1113" s="314"/>
      <c r="F1113" s="314"/>
      <c r="G1113" s="314"/>
      <c r="H1113" s="314"/>
      <c r="I1113" s="314"/>
      <c r="J1113" s="314"/>
      <c r="K1113" s="314"/>
      <c r="L1113" s="314"/>
      <c r="M1113" s="314"/>
      <c r="N1113" s="314"/>
      <c r="O1113" s="314"/>
      <c r="P1113" s="314"/>
      <c r="Q1113" s="314"/>
      <c r="R1113" s="314"/>
      <c r="S1113" s="314"/>
      <c r="T1113" s="314"/>
    </row>
    <row r="1114" spans="1:20">
      <c r="A1114" s="314"/>
      <c r="B1114" s="314"/>
      <c r="C1114" s="314"/>
      <c r="D1114" s="314"/>
      <c r="E1114" s="314"/>
      <c r="F1114" s="314"/>
      <c r="G1114" s="314"/>
      <c r="H1114" s="314"/>
      <c r="I1114" s="314"/>
      <c r="J1114" s="314"/>
      <c r="K1114" s="314"/>
      <c r="L1114" s="314"/>
      <c r="M1114" s="314"/>
      <c r="N1114" s="314"/>
      <c r="O1114" s="314"/>
      <c r="P1114" s="314"/>
      <c r="Q1114" s="314"/>
      <c r="R1114" s="314"/>
      <c r="S1114" s="314"/>
      <c r="T1114" s="314"/>
    </row>
    <row r="1115" spans="1:20">
      <c r="A1115" s="314"/>
      <c r="B1115" s="314"/>
      <c r="C1115" s="314"/>
      <c r="D1115" s="314"/>
      <c r="E1115" s="314"/>
      <c r="F1115" s="314"/>
      <c r="G1115" s="314"/>
      <c r="H1115" s="314"/>
      <c r="I1115" s="314"/>
      <c r="J1115" s="314"/>
      <c r="K1115" s="314"/>
      <c r="L1115" s="314"/>
      <c r="M1115" s="314"/>
      <c r="N1115" s="314"/>
      <c r="O1115" s="314"/>
      <c r="P1115" s="314"/>
      <c r="Q1115" s="314"/>
      <c r="R1115" s="314"/>
      <c r="S1115" s="314"/>
      <c r="T1115" s="314"/>
    </row>
    <row r="1116" spans="1:20">
      <c r="A1116" s="314"/>
      <c r="B1116" s="314"/>
      <c r="C1116" s="314"/>
      <c r="D1116" s="314"/>
      <c r="E1116" s="314"/>
      <c r="F1116" s="314"/>
      <c r="G1116" s="314"/>
      <c r="H1116" s="314"/>
      <c r="I1116" s="314"/>
      <c r="J1116" s="314"/>
      <c r="K1116" s="314"/>
      <c r="L1116" s="314"/>
      <c r="M1116" s="314"/>
      <c r="N1116" s="314"/>
      <c r="O1116" s="314"/>
      <c r="P1116" s="314"/>
      <c r="Q1116" s="314"/>
      <c r="R1116" s="314"/>
      <c r="S1116" s="314"/>
      <c r="T1116" s="314"/>
    </row>
    <row r="1117" spans="1:20">
      <c r="A1117" s="314"/>
      <c r="B1117" s="314"/>
      <c r="C1117" s="314"/>
      <c r="D1117" s="314"/>
      <c r="E1117" s="314"/>
      <c r="F1117" s="314"/>
      <c r="G1117" s="314"/>
      <c r="H1117" s="314"/>
      <c r="I1117" s="314"/>
      <c r="J1117" s="314"/>
      <c r="K1117" s="314"/>
      <c r="L1117" s="314"/>
      <c r="M1117" s="314"/>
      <c r="N1117" s="314"/>
      <c r="O1117" s="314"/>
      <c r="P1117" s="314"/>
      <c r="Q1117" s="314"/>
      <c r="R1117" s="314"/>
      <c r="S1117" s="314"/>
      <c r="T1117" s="314"/>
    </row>
    <row r="1118" spans="1:20">
      <c r="A1118" s="314"/>
      <c r="B1118" s="314"/>
      <c r="C1118" s="314"/>
      <c r="D1118" s="314"/>
      <c r="E1118" s="314"/>
      <c r="F1118" s="314"/>
      <c r="G1118" s="314"/>
      <c r="H1118" s="314"/>
      <c r="I1118" s="314"/>
      <c r="J1118" s="314"/>
      <c r="K1118" s="314"/>
      <c r="L1118" s="314"/>
      <c r="M1118" s="314"/>
      <c r="N1118" s="314"/>
      <c r="O1118" s="314"/>
      <c r="P1118" s="314"/>
      <c r="Q1118" s="314"/>
      <c r="R1118" s="314"/>
      <c r="S1118" s="314"/>
      <c r="T1118" s="314"/>
    </row>
    <row r="1119" spans="1:20">
      <c r="A1119" s="314"/>
      <c r="B1119" s="314"/>
      <c r="C1119" s="314"/>
      <c r="D1119" s="314"/>
      <c r="E1119" s="314"/>
      <c r="F1119" s="314"/>
      <c r="G1119" s="314"/>
      <c r="H1119" s="314"/>
      <c r="I1119" s="314"/>
      <c r="J1119" s="314"/>
      <c r="K1119" s="314"/>
      <c r="L1119" s="314"/>
      <c r="M1119" s="314"/>
      <c r="N1119" s="314"/>
      <c r="O1119" s="314"/>
      <c r="P1119" s="314"/>
      <c r="Q1119" s="314"/>
      <c r="R1119" s="314"/>
      <c r="S1119" s="314"/>
      <c r="T1119" s="314"/>
    </row>
    <row r="1120" spans="1:20">
      <c r="A1120" s="314"/>
      <c r="B1120" s="314"/>
      <c r="C1120" s="314"/>
      <c r="D1120" s="314"/>
      <c r="E1120" s="314"/>
      <c r="F1120" s="314"/>
      <c r="G1120" s="314"/>
      <c r="H1120" s="314"/>
      <c r="I1120" s="314"/>
      <c r="J1120" s="314"/>
      <c r="K1120" s="314"/>
      <c r="L1120" s="314"/>
      <c r="M1120" s="314"/>
      <c r="N1120" s="314"/>
      <c r="O1120" s="314"/>
      <c r="P1120" s="314"/>
      <c r="Q1120" s="314"/>
      <c r="R1120" s="314"/>
      <c r="S1120" s="314"/>
      <c r="T1120" s="314"/>
    </row>
    <row r="1121" spans="1:20">
      <c r="A1121" s="314"/>
      <c r="B1121" s="314"/>
      <c r="C1121" s="314"/>
      <c r="D1121" s="314"/>
      <c r="E1121" s="314"/>
      <c r="F1121" s="314"/>
      <c r="G1121" s="314"/>
      <c r="H1121" s="314"/>
      <c r="I1121" s="314"/>
      <c r="J1121" s="314"/>
      <c r="K1121" s="314"/>
      <c r="L1121" s="314"/>
      <c r="M1121" s="314"/>
      <c r="N1121" s="314"/>
      <c r="O1121" s="314"/>
      <c r="P1121" s="314"/>
      <c r="Q1121" s="314"/>
      <c r="R1121" s="314"/>
      <c r="S1121" s="314"/>
      <c r="T1121" s="314"/>
    </row>
    <row r="1122" spans="1:20">
      <c r="A1122" s="314"/>
      <c r="B1122" s="314"/>
      <c r="C1122" s="314"/>
      <c r="D1122" s="314"/>
      <c r="E1122" s="314"/>
      <c r="F1122" s="314"/>
      <c r="G1122" s="314"/>
      <c r="H1122" s="314"/>
      <c r="I1122" s="314"/>
      <c r="J1122" s="314"/>
      <c r="K1122" s="314"/>
      <c r="L1122" s="314"/>
      <c r="M1122" s="314"/>
      <c r="N1122" s="314"/>
      <c r="O1122" s="314"/>
      <c r="P1122" s="314"/>
      <c r="Q1122" s="314"/>
      <c r="R1122" s="314"/>
      <c r="S1122" s="314"/>
      <c r="T1122" s="314"/>
    </row>
    <row r="1123" spans="1:20">
      <c r="A1123" s="314"/>
      <c r="B1123" s="314"/>
      <c r="C1123" s="314"/>
      <c r="D1123" s="314"/>
      <c r="E1123" s="314"/>
      <c r="F1123" s="314"/>
      <c r="G1123" s="314"/>
      <c r="H1123" s="314"/>
      <c r="I1123" s="314"/>
      <c r="J1123" s="314"/>
      <c r="K1123" s="314"/>
      <c r="L1123" s="314"/>
      <c r="M1123" s="314"/>
      <c r="N1123" s="314"/>
      <c r="O1123" s="314"/>
      <c r="P1123" s="314"/>
      <c r="Q1123" s="314"/>
      <c r="R1123" s="314"/>
      <c r="S1123" s="314"/>
      <c r="T1123" s="314"/>
    </row>
    <row r="1124" spans="1:20">
      <c r="A1124" s="314"/>
      <c r="B1124" s="314"/>
      <c r="C1124" s="314"/>
      <c r="D1124" s="314"/>
      <c r="E1124" s="314"/>
      <c r="F1124" s="314"/>
      <c r="G1124" s="314"/>
      <c r="H1124" s="314"/>
      <c r="I1124" s="314"/>
      <c r="J1124" s="314"/>
      <c r="K1124" s="314"/>
      <c r="L1124" s="314"/>
      <c r="M1124" s="314"/>
      <c r="N1124" s="314"/>
      <c r="O1124" s="314"/>
      <c r="P1124" s="314"/>
      <c r="Q1124" s="314"/>
      <c r="R1124" s="314"/>
      <c r="S1124" s="314"/>
      <c r="T1124" s="314"/>
    </row>
    <row r="1125" spans="1:20">
      <c r="A1125" s="314"/>
      <c r="B1125" s="314"/>
      <c r="C1125" s="314"/>
      <c r="D1125" s="314"/>
      <c r="E1125" s="314"/>
      <c r="F1125" s="314"/>
      <c r="G1125" s="314"/>
      <c r="H1125" s="314"/>
      <c r="I1125" s="314"/>
      <c r="J1125" s="314"/>
      <c r="K1125" s="314"/>
      <c r="L1125" s="314"/>
      <c r="M1125" s="314"/>
      <c r="N1125" s="314"/>
      <c r="O1125" s="314"/>
      <c r="P1125" s="314"/>
      <c r="Q1125" s="314"/>
      <c r="R1125" s="314"/>
      <c r="S1125" s="314"/>
      <c r="T1125" s="314"/>
    </row>
    <row r="1126" spans="1:20">
      <c r="A1126" s="314"/>
      <c r="B1126" s="314"/>
      <c r="C1126" s="314"/>
      <c r="D1126" s="314"/>
      <c r="E1126" s="314"/>
      <c r="F1126" s="314"/>
      <c r="G1126" s="314"/>
      <c r="H1126" s="314"/>
      <c r="I1126" s="314"/>
      <c r="J1126" s="314"/>
      <c r="K1126" s="314"/>
      <c r="L1126" s="314"/>
      <c r="M1126" s="314"/>
      <c r="N1126" s="314"/>
      <c r="O1126" s="314"/>
      <c r="P1126" s="314"/>
      <c r="Q1126" s="314"/>
      <c r="R1126" s="314"/>
      <c r="S1126" s="314"/>
      <c r="T1126" s="314"/>
    </row>
    <row r="1127" spans="1:20">
      <c r="A1127" s="314"/>
      <c r="B1127" s="314"/>
      <c r="C1127" s="314"/>
      <c r="D1127" s="314"/>
      <c r="E1127" s="314"/>
      <c r="F1127" s="314"/>
      <c r="G1127" s="314"/>
      <c r="H1127" s="314"/>
      <c r="I1127" s="314"/>
      <c r="J1127" s="314"/>
      <c r="K1127" s="314"/>
      <c r="L1127" s="314"/>
      <c r="M1127" s="314"/>
      <c r="N1127" s="314"/>
      <c r="O1127" s="314"/>
      <c r="P1127" s="314"/>
      <c r="Q1127" s="314"/>
      <c r="R1127" s="314"/>
      <c r="S1127" s="314"/>
      <c r="T1127" s="314"/>
    </row>
    <row r="1128" spans="1:20">
      <c r="A1128" s="314"/>
      <c r="B1128" s="314"/>
      <c r="C1128" s="314"/>
      <c r="D1128" s="314"/>
      <c r="E1128" s="314"/>
      <c r="F1128" s="314"/>
      <c r="G1128" s="314"/>
      <c r="H1128" s="314"/>
      <c r="I1128" s="314"/>
      <c r="J1128" s="314"/>
      <c r="K1128" s="314"/>
      <c r="L1128" s="314"/>
      <c r="M1128" s="314"/>
      <c r="N1128" s="314"/>
      <c r="O1128" s="314"/>
      <c r="P1128" s="314"/>
      <c r="Q1128" s="314"/>
      <c r="R1128" s="314"/>
      <c r="S1128" s="314"/>
      <c r="T1128" s="314"/>
    </row>
    <row r="1129" spans="1:20">
      <c r="A1129" s="314"/>
      <c r="B1129" s="314"/>
      <c r="C1129" s="314"/>
      <c r="D1129" s="314"/>
      <c r="E1129" s="314"/>
      <c r="F1129" s="314"/>
      <c r="G1129" s="314"/>
      <c r="H1129" s="314"/>
      <c r="I1129" s="314"/>
      <c r="J1129" s="314"/>
      <c r="K1129" s="314"/>
      <c r="L1129" s="314"/>
      <c r="M1129" s="314"/>
      <c r="N1129" s="314"/>
      <c r="O1129" s="314"/>
      <c r="P1129" s="314"/>
      <c r="Q1129" s="314"/>
      <c r="R1129" s="314"/>
      <c r="S1129" s="314"/>
      <c r="T1129" s="314"/>
    </row>
    <row r="1130" spans="1:20">
      <c r="A1130" s="314"/>
      <c r="B1130" s="314"/>
      <c r="C1130" s="314"/>
      <c r="D1130" s="314"/>
      <c r="E1130" s="314"/>
      <c r="F1130" s="314"/>
      <c r="G1130" s="314"/>
      <c r="H1130" s="314"/>
      <c r="I1130" s="314"/>
      <c r="J1130" s="314"/>
      <c r="K1130" s="314"/>
      <c r="L1130" s="314"/>
      <c r="M1130" s="314"/>
      <c r="N1130" s="314"/>
      <c r="O1130" s="314"/>
      <c r="P1130" s="314"/>
      <c r="Q1130" s="314"/>
      <c r="R1130" s="314"/>
      <c r="S1130" s="314"/>
      <c r="T1130" s="314"/>
    </row>
    <row r="1131" spans="1:20">
      <c r="A1131" s="314"/>
      <c r="B1131" s="314"/>
      <c r="C1131" s="314"/>
      <c r="D1131" s="314"/>
      <c r="E1131" s="314"/>
      <c r="F1131" s="314"/>
      <c r="G1131" s="314"/>
      <c r="H1131" s="314"/>
      <c r="I1131" s="314"/>
      <c r="J1131" s="314"/>
      <c r="K1131" s="314"/>
      <c r="L1131" s="314"/>
      <c r="M1131" s="314"/>
      <c r="N1131" s="314"/>
      <c r="O1131" s="314"/>
      <c r="P1131" s="314"/>
      <c r="Q1131" s="314"/>
      <c r="R1131" s="314"/>
      <c r="S1131" s="314"/>
      <c r="T1131" s="314"/>
    </row>
    <row r="1132" spans="1:20">
      <c r="A1132" s="314"/>
      <c r="B1132" s="314"/>
      <c r="C1132" s="314"/>
      <c r="D1132" s="314"/>
      <c r="E1132" s="314"/>
      <c r="F1132" s="314"/>
      <c r="G1132" s="314"/>
      <c r="H1132" s="314"/>
      <c r="I1132" s="314"/>
      <c r="J1132" s="314"/>
      <c r="K1132" s="314"/>
      <c r="L1132" s="314"/>
      <c r="M1132" s="314"/>
      <c r="N1132" s="314"/>
      <c r="O1132" s="314"/>
      <c r="P1132" s="314"/>
      <c r="Q1132" s="314"/>
      <c r="R1132" s="314"/>
      <c r="S1132" s="314"/>
      <c r="T1132" s="314"/>
    </row>
    <row r="1133" spans="1:20">
      <c r="A1133" s="314"/>
      <c r="B1133" s="314"/>
      <c r="C1133" s="314"/>
      <c r="D1133" s="314"/>
      <c r="E1133" s="314"/>
      <c r="F1133" s="314"/>
      <c r="G1133" s="314"/>
      <c r="H1133" s="314"/>
      <c r="I1133" s="314"/>
      <c r="J1133" s="314"/>
      <c r="K1133" s="314"/>
      <c r="L1133" s="314"/>
      <c r="M1133" s="314"/>
      <c r="N1133" s="314"/>
      <c r="O1133" s="314"/>
      <c r="P1133" s="314"/>
      <c r="Q1133" s="314"/>
      <c r="R1133" s="314"/>
      <c r="S1133" s="314"/>
      <c r="T1133" s="314"/>
    </row>
    <row r="1134" spans="1:20">
      <c r="A1134" s="314"/>
      <c r="B1134" s="314"/>
      <c r="C1134" s="314"/>
      <c r="D1134" s="314"/>
      <c r="E1134" s="314"/>
      <c r="F1134" s="314"/>
      <c r="G1134" s="314"/>
      <c r="H1134" s="314"/>
      <c r="I1134" s="314"/>
      <c r="J1134" s="314"/>
      <c r="K1134" s="314"/>
      <c r="L1134" s="314"/>
      <c r="M1134" s="314"/>
      <c r="N1134" s="314"/>
      <c r="O1134" s="314"/>
      <c r="P1134" s="314"/>
      <c r="Q1134" s="314"/>
      <c r="R1134" s="314"/>
      <c r="S1134" s="314"/>
      <c r="T1134" s="314"/>
    </row>
    <row r="1135" spans="1:20">
      <c r="A1135" s="314"/>
      <c r="B1135" s="314"/>
      <c r="C1135" s="314"/>
      <c r="D1135" s="314"/>
      <c r="E1135" s="314"/>
      <c r="F1135" s="314"/>
      <c r="G1135" s="314"/>
      <c r="H1135" s="314"/>
      <c r="I1135" s="314"/>
      <c r="J1135" s="314"/>
      <c r="K1135" s="314"/>
      <c r="L1135" s="314"/>
      <c r="M1135" s="314"/>
      <c r="N1135" s="314"/>
      <c r="O1135" s="314"/>
      <c r="P1135" s="314"/>
      <c r="Q1135" s="314"/>
      <c r="R1135" s="314"/>
      <c r="S1135" s="314"/>
      <c r="T1135" s="314"/>
    </row>
    <row r="1136" spans="1:20">
      <c r="A1136" s="314"/>
      <c r="B1136" s="314"/>
      <c r="C1136" s="314"/>
      <c r="D1136" s="314"/>
      <c r="E1136" s="314"/>
      <c r="F1136" s="314"/>
      <c r="G1136" s="314"/>
      <c r="H1136" s="314"/>
      <c r="I1136" s="314"/>
      <c r="J1136" s="314"/>
      <c r="K1136" s="314"/>
      <c r="L1136" s="314"/>
      <c r="M1136" s="314"/>
      <c r="N1136" s="314"/>
      <c r="O1136" s="314"/>
      <c r="P1136" s="314"/>
      <c r="Q1136" s="314"/>
      <c r="R1136" s="314"/>
      <c r="S1136" s="314"/>
      <c r="T1136" s="314"/>
    </row>
    <row r="1137" spans="1:20">
      <c r="A1137" s="314"/>
      <c r="B1137" s="314"/>
      <c r="C1137" s="314"/>
      <c r="D1137" s="314"/>
      <c r="E1137" s="314"/>
      <c r="F1137" s="314"/>
      <c r="G1137" s="314"/>
      <c r="H1137" s="314"/>
      <c r="I1137" s="314"/>
      <c r="J1137" s="314"/>
      <c r="K1137" s="314"/>
      <c r="L1137" s="314"/>
      <c r="M1137" s="314"/>
      <c r="N1137" s="314"/>
      <c r="O1137" s="314"/>
      <c r="P1137" s="314"/>
      <c r="Q1137" s="314"/>
      <c r="R1137" s="314"/>
      <c r="S1137" s="314"/>
      <c r="T1137" s="314"/>
    </row>
    <row r="1138" spans="1:20">
      <c r="A1138" s="314"/>
      <c r="B1138" s="314"/>
      <c r="C1138" s="314"/>
      <c r="D1138" s="314"/>
      <c r="E1138" s="314"/>
      <c r="F1138" s="314"/>
      <c r="G1138" s="314"/>
      <c r="H1138" s="314"/>
      <c r="I1138" s="314"/>
      <c r="J1138" s="314"/>
      <c r="K1138" s="314"/>
      <c r="L1138" s="314"/>
      <c r="M1138" s="314"/>
      <c r="N1138" s="314"/>
      <c r="O1138" s="314"/>
      <c r="P1138" s="314"/>
      <c r="Q1138" s="314"/>
      <c r="R1138" s="314"/>
      <c r="S1138" s="314"/>
      <c r="T1138" s="314"/>
    </row>
    <row r="1139" spans="1:20">
      <c r="A1139" s="314"/>
      <c r="B1139" s="314"/>
      <c r="C1139" s="314"/>
      <c r="D1139" s="314"/>
      <c r="E1139" s="314"/>
      <c r="F1139" s="314"/>
      <c r="G1139" s="314"/>
      <c r="H1139" s="314"/>
      <c r="I1139" s="314"/>
      <c r="J1139" s="314"/>
      <c r="K1139" s="314"/>
      <c r="L1139" s="314"/>
      <c r="M1139" s="314"/>
      <c r="N1139" s="314"/>
      <c r="O1139" s="314"/>
      <c r="P1139" s="314"/>
      <c r="Q1139" s="314"/>
      <c r="R1139" s="314"/>
      <c r="S1139" s="314"/>
      <c r="T1139" s="314"/>
    </row>
    <row r="1140" spans="1:20">
      <c r="A1140" s="314"/>
      <c r="B1140" s="314"/>
      <c r="C1140" s="314"/>
      <c r="D1140" s="314"/>
      <c r="E1140" s="314"/>
      <c r="F1140" s="314"/>
      <c r="G1140" s="314"/>
      <c r="H1140" s="314"/>
      <c r="I1140" s="314"/>
      <c r="J1140" s="314"/>
      <c r="K1140" s="314"/>
      <c r="L1140" s="314"/>
      <c r="M1140" s="314"/>
      <c r="N1140" s="314"/>
      <c r="O1140" s="314"/>
      <c r="P1140" s="314"/>
      <c r="Q1140" s="314"/>
      <c r="R1140" s="314"/>
      <c r="S1140" s="314"/>
      <c r="T1140" s="314"/>
    </row>
    <row r="1141" spans="1:20">
      <c r="A1141" s="314"/>
      <c r="B1141" s="314"/>
      <c r="C1141" s="314"/>
      <c r="D1141" s="314"/>
      <c r="E1141" s="314"/>
      <c r="F1141" s="314"/>
      <c r="G1141" s="314"/>
      <c r="H1141" s="314"/>
      <c r="I1141" s="314"/>
      <c r="J1141" s="314"/>
      <c r="K1141" s="314"/>
      <c r="L1141" s="314"/>
      <c r="M1141" s="314"/>
      <c r="N1141" s="314"/>
      <c r="O1141" s="314"/>
      <c r="P1141" s="314"/>
      <c r="Q1141" s="314"/>
      <c r="R1141" s="314"/>
      <c r="S1141" s="314"/>
      <c r="T1141" s="314"/>
    </row>
    <row r="1142" spans="1:20">
      <c r="A1142" s="314"/>
      <c r="B1142" s="314"/>
      <c r="C1142" s="314"/>
      <c r="D1142" s="314"/>
      <c r="E1142" s="314"/>
      <c r="F1142" s="314"/>
      <c r="G1142" s="314"/>
      <c r="H1142" s="314"/>
      <c r="I1142" s="314"/>
      <c r="J1142" s="314"/>
      <c r="K1142" s="314"/>
      <c r="L1142" s="314"/>
      <c r="M1142" s="314"/>
      <c r="N1142" s="314"/>
      <c r="O1142" s="314"/>
      <c r="P1142" s="314"/>
      <c r="Q1142" s="314"/>
      <c r="R1142" s="314"/>
      <c r="S1142" s="314"/>
      <c r="T1142" s="314"/>
    </row>
    <row r="1143" spans="1:20">
      <c r="A1143" s="314"/>
      <c r="B1143" s="314"/>
      <c r="C1143" s="314"/>
      <c r="D1143" s="314"/>
      <c r="E1143" s="314"/>
      <c r="F1143" s="314"/>
      <c r="G1143" s="314"/>
      <c r="H1143" s="314"/>
      <c r="I1143" s="314"/>
      <c r="J1143" s="314"/>
      <c r="K1143" s="314"/>
      <c r="L1143" s="314"/>
      <c r="M1143" s="314"/>
      <c r="N1143" s="314"/>
      <c r="O1143" s="314"/>
      <c r="P1143" s="314"/>
      <c r="Q1143" s="314"/>
      <c r="R1143" s="314"/>
      <c r="S1143" s="314"/>
      <c r="T1143" s="314"/>
    </row>
    <row r="1144" spans="1:20">
      <c r="A1144" s="314"/>
      <c r="B1144" s="314"/>
      <c r="C1144" s="314"/>
      <c r="D1144" s="314"/>
      <c r="E1144" s="314"/>
      <c r="F1144" s="314"/>
      <c r="G1144" s="314"/>
      <c r="H1144" s="314"/>
      <c r="I1144" s="314"/>
      <c r="J1144" s="314"/>
      <c r="K1144" s="314"/>
      <c r="L1144" s="314"/>
      <c r="M1144" s="314"/>
      <c r="N1144" s="314"/>
      <c r="O1144" s="314"/>
      <c r="P1144" s="314"/>
      <c r="Q1144" s="314"/>
      <c r="R1144" s="314"/>
      <c r="S1144" s="314"/>
      <c r="T1144" s="314"/>
    </row>
    <row r="1145" spans="1:20">
      <c r="A1145" s="314"/>
      <c r="B1145" s="314"/>
      <c r="C1145" s="314"/>
      <c r="D1145" s="314"/>
      <c r="E1145" s="314"/>
      <c r="F1145" s="314"/>
      <c r="G1145" s="314"/>
      <c r="H1145" s="314"/>
      <c r="I1145" s="314"/>
      <c r="J1145" s="314"/>
      <c r="K1145" s="314"/>
      <c r="L1145" s="314"/>
      <c r="M1145" s="314"/>
      <c r="N1145" s="314"/>
      <c r="O1145" s="314"/>
      <c r="P1145" s="314"/>
      <c r="Q1145" s="314"/>
      <c r="R1145" s="314"/>
      <c r="S1145" s="314"/>
      <c r="T1145" s="314"/>
    </row>
    <row r="1146" spans="1:20">
      <c r="A1146" s="314"/>
      <c r="B1146" s="314"/>
      <c r="C1146" s="314"/>
      <c r="D1146" s="314"/>
      <c r="E1146" s="314"/>
      <c r="F1146" s="314"/>
      <c r="G1146" s="314"/>
      <c r="H1146" s="314"/>
      <c r="I1146" s="314"/>
      <c r="J1146" s="314"/>
      <c r="K1146" s="314"/>
      <c r="L1146" s="314"/>
      <c r="M1146" s="314"/>
      <c r="N1146" s="314"/>
      <c r="O1146" s="314"/>
      <c r="P1146" s="314"/>
      <c r="Q1146" s="314"/>
      <c r="R1146" s="314"/>
      <c r="S1146" s="314"/>
      <c r="T1146" s="314"/>
    </row>
    <row r="1147" spans="1:20">
      <c r="A1147" s="314"/>
      <c r="B1147" s="314"/>
      <c r="C1147" s="314"/>
      <c r="D1147" s="314"/>
      <c r="E1147" s="314"/>
      <c r="F1147" s="314"/>
      <c r="G1147" s="314"/>
      <c r="H1147" s="314"/>
      <c r="I1147" s="314"/>
      <c r="J1147" s="314"/>
      <c r="K1147" s="314"/>
      <c r="L1147" s="314"/>
      <c r="M1147" s="314"/>
      <c r="N1147" s="314"/>
      <c r="O1147" s="314"/>
      <c r="P1147" s="314"/>
      <c r="Q1147" s="314"/>
      <c r="R1147" s="314"/>
      <c r="S1147" s="314"/>
      <c r="T1147" s="314"/>
    </row>
    <row r="1148" spans="1:20">
      <c r="A1148" s="314"/>
      <c r="B1148" s="314"/>
      <c r="C1148" s="314"/>
      <c r="D1148" s="314"/>
      <c r="E1148" s="314"/>
      <c r="F1148" s="314"/>
      <c r="G1148" s="314"/>
      <c r="H1148" s="314"/>
      <c r="I1148" s="314"/>
      <c r="J1148" s="314"/>
      <c r="K1148" s="314"/>
      <c r="L1148" s="314"/>
      <c r="M1148" s="314"/>
      <c r="N1148" s="314"/>
      <c r="O1148" s="314"/>
      <c r="P1148" s="314"/>
      <c r="Q1148" s="314"/>
      <c r="R1148" s="314"/>
      <c r="S1148" s="314"/>
      <c r="T1148" s="314"/>
    </row>
    <row r="1149" spans="1:20">
      <c r="A1149" s="314"/>
      <c r="B1149" s="314"/>
      <c r="C1149" s="314"/>
      <c r="D1149" s="314"/>
      <c r="E1149" s="314"/>
      <c r="F1149" s="314"/>
      <c r="G1149" s="314"/>
      <c r="H1149" s="314"/>
      <c r="I1149" s="314"/>
      <c r="J1149" s="314"/>
      <c r="K1149" s="314"/>
      <c r="L1149" s="314"/>
      <c r="M1149" s="314"/>
      <c r="N1149" s="314"/>
      <c r="O1149" s="314"/>
      <c r="P1149" s="314"/>
      <c r="Q1149" s="314"/>
      <c r="R1149" s="314"/>
      <c r="S1149" s="314"/>
      <c r="T1149" s="314"/>
    </row>
    <row r="1150" spans="1:20">
      <c r="A1150" s="314"/>
      <c r="B1150" s="314"/>
      <c r="C1150" s="314"/>
      <c r="D1150" s="314"/>
      <c r="E1150" s="314"/>
      <c r="F1150" s="314"/>
      <c r="G1150" s="314"/>
      <c r="H1150" s="314"/>
      <c r="I1150" s="314"/>
      <c r="J1150" s="314"/>
      <c r="K1150" s="314"/>
      <c r="L1150" s="314"/>
      <c r="M1150" s="314"/>
      <c r="N1150" s="314"/>
      <c r="O1150" s="314"/>
      <c r="P1150" s="314"/>
      <c r="Q1150" s="314"/>
      <c r="R1150" s="314"/>
      <c r="S1150" s="314"/>
      <c r="T1150" s="314"/>
    </row>
    <row r="1151" spans="1:20">
      <c r="A1151" s="314"/>
      <c r="B1151" s="314"/>
      <c r="C1151" s="314"/>
      <c r="D1151" s="314"/>
      <c r="E1151" s="314"/>
      <c r="F1151" s="314"/>
      <c r="G1151" s="314"/>
      <c r="H1151" s="314"/>
      <c r="I1151" s="314"/>
      <c r="J1151" s="314"/>
      <c r="K1151" s="314"/>
      <c r="L1151" s="314"/>
      <c r="M1151" s="314"/>
      <c r="N1151" s="314"/>
      <c r="O1151" s="314"/>
      <c r="P1151" s="314"/>
      <c r="Q1151" s="314"/>
      <c r="R1151" s="314"/>
      <c r="S1151" s="314"/>
      <c r="T1151" s="314"/>
    </row>
    <row r="1152" spans="1:20">
      <c r="A1152" s="314"/>
      <c r="B1152" s="314"/>
      <c r="C1152" s="314"/>
      <c r="D1152" s="314"/>
      <c r="E1152" s="314"/>
      <c r="F1152" s="314"/>
      <c r="G1152" s="314"/>
      <c r="H1152" s="314"/>
      <c r="I1152" s="314"/>
      <c r="J1152" s="314"/>
      <c r="K1152" s="314"/>
      <c r="L1152" s="314"/>
      <c r="M1152" s="314"/>
      <c r="N1152" s="314"/>
      <c r="O1152" s="314"/>
      <c r="P1152" s="314"/>
      <c r="Q1152" s="314"/>
      <c r="R1152" s="314"/>
      <c r="S1152" s="314"/>
      <c r="T1152" s="314"/>
    </row>
    <row r="1153" spans="1:20">
      <c r="A1153" s="314"/>
      <c r="B1153" s="314"/>
      <c r="C1153" s="314"/>
      <c r="D1153" s="314"/>
      <c r="E1153" s="314"/>
      <c r="F1153" s="314"/>
      <c r="G1153" s="314"/>
      <c r="H1153" s="314"/>
      <c r="I1153" s="314"/>
      <c r="J1153" s="314"/>
      <c r="K1153" s="314"/>
      <c r="L1153" s="314"/>
      <c r="M1153" s="314"/>
      <c r="N1153" s="314"/>
      <c r="O1153" s="314"/>
      <c r="P1153" s="314"/>
      <c r="Q1153" s="314"/>
      <c r="R1153" s="314"/>
      <c r="S1153" s="314"/>
      <c r="T1153" s="314"/>
    </row>
    <row r="1154" spans="1:20">
      <c r="A1154" s="314"/>
      <c r="B1154" s="314"/>
      <c r="C1154" s="314"/>
      <c r="D1154" s="314"/>
      <c r="E1154" s="314"/>
      <c r="F1154" s="314"/>
      <c r="G1154" s="314"/>
      <c r="H1154" s="314"/>
      <c r="I1154" s="314"/>
      <c r="J1154" s="314"/>
      <c r="K1154" s="314"/>
      <c r="L1154" s="314"/>
      <c r="M1154" s="314"/>
      <c r="N1154" s="314"/>
      <c r="O1154" s="314"/>
      <c r="P1154" s="314"/>
      <c r="Q1154" s="314"/>
      <c r="R1154" s="314"/>
      <c r="S1154" s="314"/>
      <c r="T1154" s="314"/>
    </row>
    <row r="1155" spans="1:20">
      <c r="A1155" s="314"/>
      <c r="B1155" s="314"/>
      <c r="C1155" s="314"/>
      <c r="D1155" s="314"/>
      <c r="E1155" s="314"/>
      <c r="F1155" s="314"/>
      <c r="G1155" s="314"/>
      <c r="H1155" s="314"/>
      <c r="I1155" s="314"/>
      <c r="J1155" s="314"/>
      <c r="K1155" s="314"/>
      <c r="L1155" s="314"/>
      <c r="M1155" s="314"/>
      <c r="N1155" s="314"/>
      <c r="O1155" s="314"/>
      <c r="P1155" s="314"/>
      <c r="Q1155" s="314"/>
      <c r="R1155" s="314"/>
      <c r="S1155" s="314"/>
      <c r="T1155" s="314"/>
    </row>
    <row r="1156" spans="1:20">
      <c r="A1156" s="314"/>
      <c r="B1156" s="314"/>
      <c r="C1156" s="314"/>
      <c r="D1156" s="314"/>
      <c r="E1156" s="314"/>
      <c r="F1156" s="314"/>
      <c r="G1156" s="314"/>
      <c r="H1156" s="314"/>
      <c r="I1156" s="314"/>
      <c r="J1156" s="314"/>
      <c r="K1156" s="314"/>
      <c r="L1156" s="314"/>
      <c r="M1156" s="314"/>
      <c r="N1156" s="314"/>
      <c r="O1156" s="314"/>
      <c r="P1156" s="314"/>
      <c r="Q1156" s="314"/>
      <c r="R1156" s="314"/>
      <c r="S1156" s="314"/>
      <c r="T1156" s="314"/>
    </row>
    <row r="1157" spans="1:20">
      <c r="A1157" s="314"/>
      <c r="B1157" s="314"/>
      <c r="C1157" s="314"/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</row>
    <row r="1158" spans="1:20">
      <c r="A1158" s="314"/>
      <c r="B1158" s="314"/>
      <c r="C1158" s="314"/>
      <c r="D1158" s="314"/>
      <c r="E1158" s="314"/>
      <c r="F1158" s="314"/>
      <c r="G1158" s="314"/>
      <c r="H1158" s="314"/>
      <c r="I1158" s="314"/>
      <c r="J1158" s="314"/>
      <c r="K1158" s="314"/>
      <c r="L1158" s="314"/>
      <c r="M1158" s="314"/>
      <c r="N1158" s="314"/>
      <c r="O1158" s="314"/>
      <c r="P1158" s="314"/>
      <c r="Q1158" s="314"/>
      <c r="R1158" s="314"/>
      <c r="S1158" s="314"/>
      <c r="T1158" s="314"/>
    </row>
    <row r="1159" spans="1:20">
      <c r="A1159" s="314"/>
      <c r="B1159" s="314"/>
      <c r="C1159" s="314"/>
      <c r="D1159" s="314"/>
      <c r="E1159" s="314"/>
      <c r="F1159" s="314"/>
      <c r="G1159" s="314"/>
      <c r="H1159" s="314"/>
      <c r="I1159" s="314"/>
      <c r="J1159" s="314"/>
      <c r="K1159" s="314"/>
      <c r="L1159" s="314"/>
      <c r="M1159" s="314"/>
      <c r="N1159" s="314"/>
      <c r="O1159" s="314"/>
      <c r="P1159" s="314"/>
      <c r="Q1159" s="314"/>
      <c r="R1159" s="314"/>
      <c r="S1159" s="314"/>
      <c r="T1159" s="314"/>
    </row>
    <row r="1160" spans="1:20">
      <c r="A1160" s="314"/>
      <c r="B1160" s="314"/>
      <c r="C1160" s="314"/>
      <c r="D1160" s="314"/>
      <c r="E1160" s="314"/>
      <c r="F1160" s="314"/>
      <c r="G1160" s="314"/>
      <c r="H1160" s="314"/>
      <c r="I1160" s="314"/>
      <c r="J1160" s="314"/>
      <c r="K1160" s="314"/>
      <c r="L1160" s="314"/>
      <c r="M1160" s="314"/>
      <c r="N1160" s="314"/>
      <c r="O1160" s="314"/>
      <c r="P1160" s="314"/>
      <c r="Q1160" s="314"/>
      <c r="R1160" s="314"/>
      <c r="S1160" s="314"/>
      <c r="T1160" s="314"/>
    </row>
    <row r="1161" spans="1:20">
      <c r="A1161" s="314"/>
      <c r="B1161" s="314"/>
      <c r="C1161" s="314"/>
      <c r="D1161" s="314"/>
      <c r="E1161" s="314"/>
      <c r="F1161" s="314"/>
      <c r="G1161" s="314"/>
      <c r="H1161" s="314"/>
      <c r="I1161" s="314"/>
      <c r="J1161" s="314"/>
      <c r="K1161" s="314"/>
      <c r="L1161" s="314"/>
      <c r="M1161" s="314"/>
      <c r="N1161" s="314"/>
      <c r="O1161" s="314"/>
      <c r="P1161" s="314"/>
      <c r="Q1161" s="314"/>
      <c r="R1161" s="314"/>
      <c r="S1161" s="314"/>
      <c r="T1161" s="314"/>
    </row>
    <row r="1162" spans="1:20">
      <c r="A1162" s="314"/>
      <c r="B1162" s="314"/>
      <c r="C1162" s="314"/>
      <c r="D1162" s="314"/>
      <c r="E1162" s="314"/>
      <c r="F1162" s="314"/>
      <c r="G1162" s="314"/>
      <c r="H1162" s="314"/>
      <c r="I1162" s="314"/>
      <c r="J1162" s="314"/>
      <c r="K1162" s="314"/>
      <c r="L1162" s="314"/>
      <c r="M1162" s="314"/>
      <c r="N1162" s="314"/>
      <c r="O1162" s="314"/>
      <c r="P1162" s="314"/>
      <c r="Q1162" s="314"/>
      <c r="R1162" s="314"/>
      <c r="S1162" s="314"/>
      <c r="T1162" s="314"/>
    </row>
    <row r="1163" spans="1:20">
      <c r="A1163" s="314"/>
      <c r="B1163" s="314"/>
      <c r="C1163" s="314"/>
      <c r="D1163" s="314"/>
      <c r="E1163" s="314"/>
      <c r="F1163" s="314"/>
      <c r="G1163" s="314"/>
      <c r="H1163" s="314"/>
      <c r="I1163" s="314"/>
      <c r="J1163" s="314"/>
      <c r="K1163" s="314"/>
      <c r="L1163" s="314"/>
      <c r="M1163" s="314"/>
      <c r="N1163" s="314"/>
      <c r="O1163" s="314"/>
      <c r="P1163" s="314"/>
      <c r="Q1163" s="314"/>
      <c r="R1163" s="314"/>
      <c r="S1163" s="314"/>
      <c r="T1163" s="314"/>
    </row>
    <row r="1164" spans="1:20">
      <c r="A1164" s="314"/>
      <c r="B1164" s="314"/>
      <c r="C1164" s="314"/>
      <c r="D1164" s="314"/>
      <c r="E1164" s="314"/>
      <c r="F1164" s="314"/>
      <c r="G1164" s="314"/>
      <c r="H1164" s="314"/>
      <c r="I1164" s="314"/>
      <c r="J1164" s="314"/>
      <c r="K1164" s="314"/>
      <c r="L1164" s="314"/>
      <c r="M1164" s="314"/>
      <c r="N1164" s="314"/>
      <c r="O1164" s="314"/>
      <c r="P1164" s="314"/>
      <c r="Q1164" s="314"/>
      <c r="R1164" s="314"/>
      <c r="S1164" s="314"/>
      <c r="T1164" s="314"/>
    </row>
    <row r="1165" spans="1:20">
      <c r="A1165" s="314"/>
      <c r="B1165" s="314"/>
      <c r="C1165" s="314"/>
      <c r="D1165" s="314"/>
      <c r="E1165" s="314"/>
      <c r="F1165" s="314"/>
      <c r="G1165" s="314"/>
      <c r="H1165" s="314"/>
      <c r="I1165" s="314"/>
      <c r="J1165" s="314"/>
      <c r="K1165" s="314"/>
      <c r="L1165" s="314"/>
      <c r="M1165" s="314"/>
      <c r="N1165" s="314"/>
      <c r="O1165" s="314"/>
      <c r="P1165" s="314"/>
      <c r="Q1165" s="314"/>
      <c r="R1165" s="314"/>
      <c r="S1165" s="314"/>
      <c r="T1165" s="314"/>
    </row>
    <row r="1166" spans="1:20">
      <c r="A1166" s="314"/>
      <c r="B1166" s="314"/>
      <c r="C1166" s="314"/>
      <c r="D1166" s="314"/>
      <c r="E1166" s="314"/>
      <c r="F1166" s="314"/>
      <c r="G1166" s="314"/>
      <c r="H1166" s="314"/>
      <c r="I1166" s="314"/>
      <c r="J1166" s="314"/>
      <c r="K1166" s="314"/>
      <c r="L1166" s="314"/>
      <c r="M1166" s="314"/>
      <c r="N1166" s="314"/>
      <c r="O1166" s="314"/>
      <c r="P1166" s="314"/>
      <c r="Q1166" s="314"/>
      <c r="R1166" s="314"/>
      <c r="S1166" s="314"/>
      <c r="T1166" s="314"/>
    </row>
    <row r="1167" spans="1:20">
      <c r="A1167" s="314"/>
      <c r="B1167" s="314"/>
      <c r="C1167" s="314"/>
      <c r="D1167" s="314"/>
      <c r="E1167" s="314"/>
      <c r="F1167" s="314"/>
      <c r="G1167" s="314"/>
      <c r="H1167" s="314"/>
      <c r="I1167" s="314"/>
      <c r="J1167" s="314"/>
      <c r="K1167" s="314"/>
      <c r="L1167" s="314"/>
      <c r="M1167" s="314"/>
      <c r="N1167" s="314"/>
      <c r="O1167" s="314"/>
      <c r="P1167" s="314"/>
      <c r="Q1167" s="314"/>
      <c r="R1167" s="314"/>
      <c r="S1167" s="314"/>
      <c r="T1167" s="314"/>
    </row>
    <row r="1168" spans="1:20">
      <c r="A1168" s="314"/>
      <c r="B1168" s="314"/>
      <c r="C1168" s="314"/>
      <c r="D1168" s="314"/>
      <c r="E1168" s="314"/>
      <c r="F1168" s="314"/>
      <c r="G1168" s="314"/>
      <c r="H1168" s="314"/>
      <c r="I1168" s="314"/>
      <c r="J1168" s="314"/>
      <c r="K1168" s="314"/>
      <c r="L1168" s="314"/>
      <c r="M1168" s="314"/>
      <c r="N1168" s="314"/>
      <c r="O1168" s="314"/>
      <c r="P1168" s="314"/>
      <c r="Q1168" s="314"/>
      <c r="R1168" s="314"/>
      <c r="S1168" s="314"/>
      <c r="T1168" s="314"/>
    </row>
    <row r="1169" spans="1:20">
      <c r="A1169" s="314"/>
      <c r="B1169" s="314"/>
      <c r="C1169" s="314"/>
      <c r="D1169" s="314"/>
      <c r="E1169" s="314"/>
      <c r="F1169" s="314"/>
      <c r="G1169" s="314"/>
      <c r="H1169" s="314"/>
      <c r="I1169" s="314"/>
      <c r="J1169" s="314"/>
      <c r="K1169" s="314"/>
      <c r="L1169" s="314"/>
      <c r="M1169" s="314"/>
      <c r="N1169" s="314"/>
      <c r="O1169" s="314"/>
      <c r="P1169" s="314"/>
      <c r="Q1169" s="314"/>
      <c r="R1169" s="314"/>
      <c r="S1169" s="314"/>
      <c r="T1169" s="314"/>
    </row>
    <row r="1170" spans="1:20">
      <c r="A1170" s="314"/>
      <c r="B1170" s="314"/>
      <c r="C1170" s="314"/>
      <c r="D1170" s="314"/>
      <c r="E1170" s="314"/>
      <c r="F1170" s="314"/>
      <c r="G1170" s="314"/>
      <c r="H1170" s="314"/>
      <c r="I1170" s="314"/>
      <c r="J1170" s="314"/>
      <c r="K1170" s="314"/>
      <c r="L1170" s="314"/>
      <c r="M1170" s="314"/>
      <c r="N1170" s="314"/>
      <c r="O1170" s="314"/>
      <c r="P1170" s="314"/>
      <c r="Q1170" s="314"/>
      <c r="R1170" s="314"/>
      <c r="S1170" s="314"/>
      <c r="T1170" s="314"/>
    </row>
    <row r="1171" spans="1:20">
      <c r="A1171" s="314"/>
      <c r="B1171" s="314"/>
      <c r="C1171" s="314"/>
      <c r="D1171" s="314"/>
      <c r="E1171" s="314"/>
      <c r="F1171" s="314"/>
      <c r="G1171" s="314"/>
      <c r="H1171" s="314"/>
      <c r="I1171" s="314"/>
      <c r="J1171" s="314"/>
      <c r="K1171" s="314"/>
      <c r="L1171" s="314"/>
      <c r="M1171" s="314"/>
      <c r="N1171" s="314"/>
      <c r="O1171" s="314"/>
      <c r="P1171" s="314"/>
      <c r="Q1171" s="314"/>
      <c r="R1171" s="314"/>
      <c r="S1171" s="314"/>
      <c r="T1171" s="314"/>
    </row>
    <row r="1172" spans="1:20">
      <c r="A1172" s="314"/>
      <c r="B1172" s="314"/>
      <c r="C1172" s="314"/>
      <c r="D1172" s="314"/>
      <c r="E1172" s="314"/>
      <c r="F1172" s="314"/>
      <c r="G1172" s="314"/>
      <c r="H1172" s="314"/>
      <c r="I1172" s="314"/>
      <c r="J1172" s="314"/>
      <c r="K1172" s="314"/>
      <c r="L1172" s="314"/>
      <c r="M1172" s="314"/>
      <c r="N1172" s="314"/>
      <c r="O1172" s="314"/>
      <c r="P1172" s="314"/>
      <c r="Q1172" s="314"/>
      <c r="R1172" s="314"/>
      <c r="S1172" s="314"/>
      <c r="T1172" s="314"/>
    </row>
    <row r="1173" spans="1:20">
      <c r="A1173" s="314"/>
      <c r="B1173" s="314"/>
      <c r="C1173" s="314"/>
      <c r="D1173" s="314"/>
      <c r="E1173" s="314"/>
      <c r="F1173" s="314"/>
      <c r="G1173" s="314"/>
      <c r="H1173" s="314"/>
      <c r="I1173" s="314"/>
      <c r="J1173" s="314"/>
      <c r="K1173" s="314"/>
      <c r="L1173" s="314"/>
      <c r="M1173" s="314"/>
      <c r="N1173" s="314"/>
      <c r="O1173" s="314"/>
      <c r="P1173" s="314"/>
      <c r="Q1173" s="314"/>
      <c r="R1173" s="314"/>
      <c r="S1173" s="314"/>
      <c r="T1173" s="314"/>
    </row>
    <row r="1174" spans="1:20">
      <c r="A1174" s="314"/>
      <c r="B1174" s="314"/>
      <c r="C1174" s="314"/>
      <c r="D1174" s="314"/>
      <c r="E1174" s="314"/>
      <c r="F1174" s="314"/>
      <c r="G1174" s="314"/>
      <c r="H1174" s="314"/>
      <c r="I1174" s="314"/>
      <c r="J1174" s="314"/>
      <c r="K1174" s="314"/>
      <c r="L1174" s="314"/>
      <c r="M1174" s="314"/>
      <c r="N1174" s="314"/>
      <c r="O1174" s="314"/>
      <c r="P1174" s="314"/>
      <c r="Q1174" s="314"/>
      <c r="R1174" s="314"/>
      <c r="S1174" s="314"/>
      <c r="T1174" s="314"/>
    </row>
    <row r="1175" spans="1:20">
      <c r="A1175" s="314"/>
      <c r="B1175" s="314"/>
      <c r="C1175" s="314"/>
      <c r="D1175" s="314"/>
      <c r="E1175" s="314"/>
      <c r="F1175" s="314"/>
      <c r="G1175" s="314"/>
      <c r="H1175" s="314"/>
      <c r="I1175" s="314"/>
      <c r="J1175" s="314"/>
      <c r="K1175" s="314"/>
      <c r="L1175" s="314"/>
      <c r="M1175" s="314"/>
      <c r="N1175" s="314"/>
      <c r="O1175" s="314"/>
      <c r="P1175" s="314"/>
      <c r="Q1175" s="314"/>
      <c r="R1175" s="314"/>
      <c r="S1175" s="314"/>
      <c r="T1175" s="314"/>
    </row>
    <row r="1176" spans="1:20">
      <c r="A1176" s="314"/>
      <c r="B1176" s="314"/>
      <c r="C1176" s="314"/>
      <c r="D1176" s="314"/>
      <c r="E1176" s="314"/>
      <c r="F1176" s="314"/>
      <c r="G1176" s="314"/>
      <c r="H1176" s="314"/>
      <c r="I1176" s="314"/>
      <c r="J1176" s="314"/>
      <c r="K1176" s="314"/>
      <c r="L1176" s="314"/>
      <c r="M1176" s="314"/>
      <c r="N1176" s="314"/>
      <c r="O1176" s="314"/>
      <c r="P1176" s="314"/>
      <c r="Q1176" s="314"/>
      <c r="R1176" s="314"/>
      <c r="S1176" s="314"/>
      <c r="T1176" s="314"/>
    </row>
    <row r="1177" spans="1:20">
      <c r="A1177" s="314"/>
      <c r="B1177" s="314"/>
      <c r="C1177" s="314"/>
      <c r="D1177" s="314"/>
      <c r="E1177" s="314"/>
      <c r="F1177" s="314"/>
      <c r="G1177" s="314"/>
      <c r="H1177" s="314"/>
      <c r="I1177" s="314"/>
      <c r="J1177" s="314"/>
      <c r="K1177" s="314"/>
      <c r="L1177" s="314"/>
      <c r="M1177" s="314"/>
      <c r="N1177" s="314"/>
      <c r="O1177" s="314"/>
      <c r="P1177" s="314"/>
      <c r="Q1177" s="314"/>
      <c r="R1177" s="314"/>
      <c r="S1177" s="314"/>
      <c r="T1177" s="314"/>
    </row>
    <row r="1178" spans="1:20">
      <c r="A1178" s="314"/>
      <c r="B1178" s="314"/>
      <c r="C1178" s="314"/>
      <c r="D1178" s="314"/>
      <c r="E1178" s="314"/>
      <c r="F1178" s="314"/>
      <c r="G1178" s="314"/>
      <c r="H1178" s="314"/>
      <c r="I1178" s="314"/>
      <c r="J1178" s="314"/>
      <c r="K1178" s="314"/>
      <c r="L1178" s="314"/>
      <c r="M1178" s="314"/>
      <c r="N1178" s="314"/>
      <c r="O1178" s="314"/>
      <c r="P1178" s="314"/>
      <c r="Q1178" s="314"/>
      <c r="R1178" s="314"/>
      <c r="S1178" s="314"/>
      <c r="T1178" s="314"/>
    </row>
    <row r="1179" spans="1:20">
      <c r="A1179" s="314"/>
      <c r="B1179" s="314"/>
      <c r="C1179" s="314"/>
      <c r="D1179" s="314"/>
      <c r="E1179" s="314"/>
      <c r="F1179" s="314"/>
      <c r="G1179" s="314"/>
      <c r="H1179" s="314"/>
      <c r="I1179" s="314"/>
      <c r="J1179" s="314"/>
      <c r="K1179" s="314"/>
      <c r="L1179" s="314"/>
      <c r="M1179" s="314"/>
      <c r="N1179" s="314"/>
      <c r="O1179" s="314"/>
      <c r="P1179" s="314"/>
      <c r="Q1179" s="314"/>
      <c r="R1179" s="314"/>
      <c r="S1179" s="314"/>
      <c r="T1179" s="314"/>
    </row>
    <row r="1180" spans="1:20">
      <c r="A1180" s="314"/>
      <c r="B1180" s="314"/>
      <c r="C1180" s="314"/>
      <c r="D1180" s="314"/>
      <c r="E1180" s="314"/>
      <c r="F1180" s="314"/>
      <c r="G1180" s="314"/>
      <c r="H1180" s="314"/>
      <c r="I1180" s="314"/>
      <c r="J1180" s="314"/>
      <c r="K1180" s="314"/>
      <c r="L1180" s="314"/>
      <c r="M1180" s="314"/>
      <c r="N1180" s="314"/>
      <c r="O1180" s="314"/>
      <c r="P1180" s="314"/>
      <c r="Q1180" s="314"/>
      <c r="R1180" s="314"/>
      <c r="S1180" s="314"/>
      <c r="T1180" s="314"/>
    </row>
    <row r="1181" spans="1:20">
      <c r="A1181" s="314"/>
      <c r="B1181" s="314"/>
      <c r="C1181" s="314"/>
      <c r="D1181" s="314"/>
      <c r="E1181" s="314"/>
      <c r="F1181" s="314"/>
      <c r="G1181" s="314"/>
      <c r="H1181" s="314"/>
      <c r="I1181" s="314"/>
      <c r="J1181" s="314"/>
      <c r="K1181" s="314"/>
      <c r="L1181" s="314"/>
      <c r="M1181" s="314"/>
      <c r="N1181" s="314"/>
      <c r="O1181" s="314"/>
      <c r="P1181" s="314"/>
      <c r="Q1181" s="314"/>
      <c r="R1181" s="314"/>
      <c r="S1181" s="314"/>
      <c r="T1181" s="314"/>
    </row>
    <row r="1182" spans="1:20">
      <c r="A1182" s="314"/>
      <c r="B1182" s="314"/>
      <c r="C1182" s="314"/>
      <c r="D1182" s="314"/>
      <c r="E1182" s="314"/>
      <c r="F1182" s="314"/>
      <c r="G1182" s="314"/>
      <c r="H1182" s="314"/>
      <c r="I1182" s="314"/>
      <c r="J1182" s="314"/>
      <c r="K1182" s="314"/>
      <c r="L1182" s="314"/>
      <c r="M1182" s="314"/>
      <c r="N1182" s="314"/>
      <c r="O1182" s="314"/>
      <c r="P1182" s="314"/>
      <c r="Q1182" s="314"/>
      <c r="R1182" s="314"/>
      <c r="S1182" s="314"/>
      <c r="T1182" s="314"/>
    </row>
    <row r="1183" spans="1:20">
      <c r="A1183" s="314"/>
      <c r="B1183" s="314"/>
      <c r="C1183" s="314"/>
      <c r="D1183" s="314"/>
      <c r="E1183" s="314"/>
      <c r="F1183" s="314"/>
      <c r="G1183" s="314"/>
      <c r="H1183" s="314"/>
      <c r="I1183" s="314"/>
      <c r="J1183" s="314"/>
      <c r="K1183" s="314"/>
      <c r="L1183" s="314"/>
      <c r="M1183" s="314"/>
      <c r="N1183" s="314"/>
      <c r="O1183" s="314"/>
      <c r="P1183" s="314"/>
      <c r="Q1183" s="314"/>
      <c r="R1183" s="314"/>
      <c r="S1183" s="314"/>
      <c r="T1183" s="314"/>
    </row>
    <row r="1184" spans="1:20">
      <c r="A1184" s="314"/>
      <c r="B1184" s="314"/>
      <c r="C1184" s="314"/>
      <c r="D1184" s="314"/>
      <c r="E1184" s="314"/>
      <c r="F1184" s="314"/>
      <c r="G1184" s="314"/>
      <c r="H1184" s="314"/>
      <c r="I1184" s="314"/>
      <c r="J1184" s="314"/>
      <c r="K1184" s="314"/>
      <c r="L1184" s="314"/>
      <c r="M1184" s="314"/>
      <c r="N1184" s="314"/>
      <c r="O1184" s="314"/>
      <c r="P1184" s="314"/>
      <c r="Q1184" s="314"/>
      <c r="R1184" s="314"/>
      <c r="S1184" s="314"/>
      <c r="T1184" s="314"/>
    </row>
    <row r="1185" spans="1:20">
      <c r="A1185" s="314"/>
      <c r="B1185" s="314"/>
      <c r="C1185" s="314"/>
      <c r="D1185" s="314"/>
      <c r="E1185" s="314"/>
      <c r="F1185" s="314"/>
      <c r="G1185" s="314"/>
      <c r="H1185" s="314"/>
      <c r="I1185" s="314"/>
      <c r="J1185" s="314"/>
      <c r="K1185" s="314"/>
      <c r="L1185" s="314"/>
      <c r="M1185" s="314"/>
      <c r="N1185" s="314"/>
      <c r="O1185" s="314"/>
      <c r="P1185" s="314"/>
      <c r="Q1185" s="314"/>
      <c r="R1185" s="314"/>
      <c r="S1185" s="314"/>
      <c r="T1185" s="314"/>
    </row>
    <row r="1186" spans="1:20">
      <c r="A1186" s="314"/>
      <c r="B1186" s="314"/>
      <c r="C1186" s="314"/>
      <c r="D1186" s="314"/>
      <c r="E1186" s="314"/>
      <c r="F1186" s="314"/>
      <c r="G1186" s="314"/>
      <c r="H1186" s="314"/>
      <c r="I1186" s="314"/>
      <c r="J1186" s="314"/>
      <c r="K1186" s="314"/>
      <c r="L1186" s="314"/>
      <c r="M1186" s="314"/>
      <c r="N1186" s="314"/>
      <c r="O1186" s="314"/>
      <c r="P1186" s="314"/>
      <c r="Q1186" s="314"/>
      <c r="R1186" s="314"/>
      <c r="S1186" s="314"/>
      <c r="T1186" s="314"/>
    </row>
    <row r="1187" spans="1:20">
      <c r="A1187" s="314"/>
      <c r="B1187" s="314"/>
      <c r="C1187" s="314"/>
      <c r="D1187" s="314"/>
      <c r="E1187" s="314"/>
      <c r="F1187" s="314"/>
      <c r="G1187" s="314"/>
      <c r="H1187" s="314"/>
      <c r="I1187" s="314"/>
      <c r="J1187" s="314"/>
      <c r="K1187" s="314"/>
      <c r="L1187" s="314"/>
      <c r="M1187" s="314"/>
      <c r="N1187" s="314"/>
      <c r="O1187" s="314"/>
      <c r="P1187" s="314"/>
      <c r="Q1187" s="314"/>
      <c r="R1187" s="314"/>
      <c r="S1187" s="314"/>
      <c r="T1187" s="314"/>
    </row>
    <row r="1188" spans="1:20">
      <c r="A1188" s="314"/>
      <c r="B1188" s="314"/>
      <c r="C1188" s="314"/>
      <c r="D1188" s="314"/>
      <c r="E1188" s="314"/>
      <c r="F1188" s="314"/>
      <c r="G1188" s="314"/>
      <c r="H1188" s="314"/>
      <c r="I1188" s="314"/>
      <c r="J1188" s="314"/>
      <c r="K1188" s="314"/>
      <c r="L1188" s="314"/>
      <c r="M1188" s="314"/>
      <c r="N1188" s="314"/>
      <c r="O1188" s="314"/>
      <c r="P1188" s="314"/>
      <c r="Q1188" s="314"/>
      <c r="R1188" s="314"/>
      <c r="S1188" s="314"/>
      <c r="T1188" s="314"/>
    </row>
    <row r="1189" spans="1:20">
      <c r="A1189" s="314"/>
      <c r="B1189" s="314"/>
      <c r="C1189" s="314"/>
      <c r="D1189" s="314"/>
      <c r="E1189" s="314"/>
      <c r="F1189" s="314"/>
      <c r="G1189" s="314"/>
      <c r="H1189" s="314"/>
      <c r="I1189" s="314"/>
      <c r="J1189" s="314"/>
      <c r="K1189" s="314"/>
      <c r="L1189" s="314"/>
      <c r="M1189" s="314"/>
      <c r="N1189" s="314"/>
      <c r="O1189" s="314"/>
      <c r="P1189" s="314"/>
      <c r="Q1189" s="314"/>
      <c r="R1189" s="314"/>
      <c r="S1189" s="314"/>
      <c r="T1189" s="314"/>
    </row>
    <row r="1190" spans="1:20">
      <c r="A1190" s="314"/>
      <c r="B1190" s="314"/>
      <c r="C1190" s="314"/>
      <c r="D1190" s="314"/>
      <c r="E1190" s="314"/>
      <c r="F1190" s="314"/>
      <c r="G1190" s="314"/>
      <c r="H1190" s="314"/>
      <c r="I1190" s="314"/>
      <c r="J1190" s="314"/>
      <c r="K1190" s="314"/>
      <c r="L1190" s="314"/>
      <c r="M1190" s="314"/>
      <c r="N1190" s="314"/>
      <c r="O1190" s="314"/>
      <c r="P1190" s="314"/>
      <c r="Q1190" s="314"/>
      <c r="R1190" s="314"/>
      <c r="S1190" s="314"/>
      <c r="T1190" s="314"/>
    </row>
    <row r="1191" spans="1:20">
      <c r="A1191" s="314"/>
      <c r="B1191" s="314"/>
      <c r="C1191" s="314"/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</row>
    <row r="1192" spans="1:20">
      <c r="A1192" s="314"/>
      <c r="B1192" s="314"/>
      <c r="C1192" s="314"/>
      <c r="D1192" s="314"/>
      <c r="E1192" s="314"/>
      <c r="F1192" s="314"/>
      <c r="G1192" s="314"/>
      <c r="H1192" s="314"/>
      <c r="I1192" s="314"/>
      <c r="J1192" s="314"/>
      <c r="K1192" s="314"/>
      <c r="L1192" s="314"/>
      <c r="M1192" s="314"/>
      <c r="N1192" s="314"/>
      <c r="O1192" s="314"/>
      <c r="P1192" s="314"/>
      <c r="Q1192" s="314"/>
      <c r="R1192" s="314"/>
      <c r="S1192" s="314"/>
      <c r="T1192" s="314"/>
    </row>
    <row r="1193" spans="1:20">
      <c r="A1193" s="314"/>
      <c r="B1193" s="314"/>
      <c r="C1193" s="314"/>
      <c r="D1193" s="314"/>
      <c r="E1193" s="314"/>
      <c r="F1193" s="314"/>
      <c r="G1193" s="314"/>
      <c r="H1193" s="314"/>
      <c r="I1193" s="314"/>
      <c r="J1193" s="314"/>
      <c r="K1193" s="314"/>
      <c r="L1193" s="314"/>
      <c r="M1193" s="314"/>
      <c r="N1193" s="314"/>
      <c r="O1193" s="314"/>
      <c r="P1193" s="314"/>
      <c r="Q1193" s="314"/>
      <c r="R1193" s="314"/>
      <c r="S1193" s="314"/>
      <c r="T1193" s="314"/>
    </row>
    <row r="1194" spans="1:20">
      <c r="A1194" s="314"/>
      <c r="B1194" s="314"/>
      <c r="C1194" s="314"/>
      <c r="D1194" s="314"/>
      <c r="E1194" s="314"/>
      <c r="F1194" s="314"/>
      <c r="G1194" s="314"/>
      <c r="H1194" s="314"/>
      <c r="I1194" s="314"/>
      <c r="J1194" s="314"/>
      <c r="K1194" s="314"/>
      <c r="L1194" s="314"/>
      <c r="M1194" s="314"/>
      <c r="N1194" s="314"/>
      <c r="O1194" s="314"/>
      <c r="P1194" s="314"/>
      <c r="Q1194" s="314"/>
      <c r="R1194" s="314"/>
      <c r="S1194" s="314"/>
      <c r="T1194" s="314"/>
    </row>
    <row r="1195" spans="1:20">
      <c r="A1195" s="314"/>
      <c r="B1195" s="314"/>
      <c r="C1195" s="314"/>
      <c r="D1195" s="314"/>
      <c r="E1195" s="314"/>
      <c r="F1195" s="314"/>
      <c r="G1195" s="314"/>
      <c r="H1195" s="314"/>
      <c r="I1195" s="314"/>
      <c r="J1195" s="314"/>
      <c r="K1195" s="314"/>
      <c r="L1195" s="314"/>
      <c r="M1195" s="314"/>
      <c r="N1195" s="314"/>
      <c r="O1195" s="314"/>
      <c r="P1195" s="314"/>
      <c r="Q1195" s="314"/>
      <c r="R1195" s="314"/>
      <c r="S1195" s="314"/>
      <c r="T1195" s="314"/>
    </row>
    <row r="1196" spans="1:20">
      <c r="A1196" s="314"/>
      <c r="B1196" s="314"/>
      <c r="C1196" s="314"/>
      <c r="D1196" s="314"/>
      <c r="E1196" s="314"/>
      <c r="F1196" s="314"/>
      <c r="G1196" s="314"/>
      <c r="H1196" s="314"/>
      <c r="I1196" s="314"/>
      <c r="J1196" s="314"/>
      <c r="K1196" s="314"/>
      <c r="L1196" s="314"/>
      <c r="M1196" s="314"/>
      <c r="N1196" s="314"/>
      <c r="O1196" s="314"/>
      <c r="P1196" s="314"/>
      <c r="Q1196" s="314"/>
      <c r="R1196" s="314"/>
      <c r="S1196" s="314"/>
      <c r="T1196" s="314"/>
    </row>
    <row r="1197" spans="1:20">
      <c r="A1197" s="314"/>
      <c r="B1197" s="314"/>
      <c r="C1197" s="314"/>
      <c r="D1197" s="314"/>
      <c r="E1197" s="314"/>
      <c r="F1197" s="314"/>
      <c r="G1197" s="314"/>
      <c r="H1197" s="314"/>
      <c r="I1197" s="314"/>
      <c r="J1197" s="314"/>
      <c r="K1197" s="314"/>
      <c r="L1197" s="314"/>
      <c r="M1197" s="314"/>
      <c r="N1197" s="314"/>
      <c r="O1197" s="314"/>
      <c r="P1197" s="314"/>
      <c r="Q1197" s="314"/>
      <c r="R1197" s="314"/>
      <c r="S1197" s="314"/>
      <c r="T1197" s="314"/>
    </row>
    <row r="1198" spans="1:20">
      <c r="A1198" s="314"/>
      <c r="B1198" s="314"/>
      <c r="C1198" s="314"/>
      <c r="D1198" s="314"/>
      <c r="E1198" s="314"/>
      <c r="F1198" s="314"/>
      <c r="G1198" s="314"/>
      <c r="H1198" s="314"/>
      <c r="I1198" s="314"/>
      <c r="J1198" s="314"/>
      <c r="K1198" s="314"/>
      <c r="L1198" s="314"/>
      <c r="M1198" s="314"/>
      <c r="N1198" s="314"/>
      <c r="O1198" s="314"/>
      <c r="P1198" s="314"/>
      <c r="Q1198" s="314"/>
      <c r="R1198" s="314"/>
      <c r="S1198" s="314"/>
      <c r="T1198" s="314"/>
    </row>
    <row r="1199" spans="1:20">
      <c r="A1199" s="314"/>
      <c r="B1199" s="314"/>
      <c r="C1199" s="314"/>
      <c r="D1199" s="314"/>
      <c r="E1199" s="314"/>
      <c r="F1199" s="314"/>
      <c r="G1199" s="314"/>
      <c r="H1199" s="314"/>
      <c r="I1199" s="314"/>
      <c r="J1199" s="314"/>
      <c r="K1199" s="314"/>
      <c r="L1199" s="314"/>
      <c r="M1199" s="314"/>
      <c r="N1199" s="314"/>
      <c r="O1199" s="314"/>
      <c r="P1199" s="314"/>
      <c r="Q1199" s="314"/>
      <c r="R1199" s="314"/>
      <c r="S1199" s="314"/>
      <c r="T1199" s="314"/>
    </row>
    <row r="1200" spans="1:20">
      <c r="A1200" s="314"/>
      <c r="B1200" s="314"/>
      <c r="C1200" s="314"/>
      <c r="D1200" s="314"/>
      <c r="E1200" s="314"/>
      <c r="F1200" s="314"/>
      <c r="G1200" s="314"/>
      <c r="H1200" s="314"/>
      <c r="I1200" s="314"/>
      <c r="J1200" s="314"/>
      <c r="K1200" s="314"/>
      <c r="L1200" s="314"/>
      <c r="M1200" s="314"/>
      <c r="N1200" s="314"/>
      <c r="O1200" s="314"/>
      <c r="P1200" s="314"/>
      <c r="Q1200" s="314"/>
      <c r="R1200" s="314"/>
      <c r="S1200" s="314"/>
      <c r="T1200" s="314"/>
    </row>
    <row r="1201" spans="1:20">
      <c r="A1201" s="314"/>
      <c r="B1201" s="314"/>
      <c r="C1201" s="314"/>
      <c r="D1201" s="314"/>
      <c r="E1201" s="314"/>
      <c r="F1201" s="314"/>
      <c r="G1201" s="314"/>
      <c r="H1201" s="314"/>
      <c r="I1201" s="314"/>
      <c r="J1201" s="314"/>
      <c r="K1201" s="314"/>
      <c r="L1201" s="314"/>
      <c r="M1201" s="314"/>
      <c r="N1201" s="314"/>
      <c r="O1201" s="314"/>
      <c r="P1201" s="314"/>
      <c r="Q1201" s="314"/>
      <c r="R1201" s="314"/>
      <c r="S1201" s="314"/>
      <c r="T1201" s="314"/>
    </row>
    <row r="1202" spans="1:20">
      <c r="A1202" s="314"/>
      <c r="B1202" s="314"/>
      <c r="C1202" s="314"/>
      <c r="D1202" s="314"/>
      <c r="E1202" s="314"/>
      <c r="F1202" s="314"/>
      <c r="G1202" s="314"/>
      <c r="H1202" s="314"/>
      <c r="I1202" s="314"/>
      <c r="J1202" s="314"/>
      <c r="K1202" s="314"/>
      <c r="L1202" s="314"/>
      <c r="M1202" s="314"/>
      <c r="N1202" s="314"/>
      <c r="O1202" s="314"/>
      <c r="P1202" s="314"/>
      <c r="Q1202" s="314"/>
      <c r="R1202" s="314"/>
      <c r="S1202" s="314"/>
      <c r="T1202" s="314"/>
    </row>
    <row r="1203" spans="1:20">
      <c r="A1203" s="314"/>
      <c r="B1203" s="314"/>
      <c r="C1203" s="314"/>
      <c r="D1203" s="314"/>
      <c r="E1203" s="314"/>
      <c r="F1203" s="314"/>
      <c r="G1203" s="314"/>
      <c r="H1203" s="314"/>
      <c r="I1203" s="314"/>
      <c r="J1203" s="314"/>
      <c r="K1203" s="314"/>
      <c r="L1203" s="314"/>
      <c r="M1203" s="314"/>
      <c r="N1203" s="314"/>
      <c r="O1203" s="314"/>
      <c r="P1203" s="314"/>
      <c r="Q1203" s="314"/>
      <c r="R1203" s="314"/>
      <c r="S1203" s="314"/>
      <c r="T1203" s="314"/>
    </row>
    <row r="1204" spans="1:20">
      <c r="A1204" s="314"/>
      <c r="B1204" s="314"/>
      <c r="C1204" s="314"/>
      <c r="D1204" s="314"/>
      <c r="E1204" s="314"/>
      <c r="F1204" s="314"/>
      <c r="G1204" s="314"/>
      <c r="H1204" s="314"/>
      <c r="I1204" s="314"/>
      <c r="J1204" s="314"/>
      <c r="K1204" s="314"/>
      <c r="L1204" s="314"/>
      <c r="M1204" s="314"/>
      <c r="N1204" s="314"/>
      <c r="O1204" s="314"/>
      <c r="P1204" s="314"/>
      <c r="Q1204" s="314"/>
      <c r="R1204" s="314"/>
      <c r="S1204" s="314"/>
      <c r="T1204" s="314"/>
    </row>
    <row r="1205" spans="1:20">
      <c r="A1205" s="314"/>
      <c r="B1205" s="314"/>
      <c r="C1205" s="314"/>
      <c r="D1205" s="314"/>
      <c r="E1205" s="314"/>
      <c r="F1205" s="314"/>
      <c r="G1205" s="314"/>
      <c r="H1205" s="314"/>
      <c r="I1205" s="314"/>
      <c r="J1205" s="314"/>
      <c r="K1205" s="314"/>
      <c r="L1205" s="314"/>
      <c r="M1205" s="314"/>
      <c r="N1205" s="314"/>
      <c r="O1205" s="314"/>
      <c r="P1205" s="314"/>
      <c r="Q1205" s="314"/>
      <c r="R1205" s="314"/>
      <c r="S1205" s="314"/>
      <c r="T1205" s="314"/>
    </row>
    <row r="1206" spans="1:20">
      <c r="A1206" s="314"/>
      <c r="B1206" s="314"/>
      <c r="C1206" s="314"/>
      <c r="D1206" s="314"/>
      <c r="E1206" s="314"/>
      <c r="F1206" s="314"/>
      <c r="G1206" s="314"/>
      <c r="H1206" s="314"/>
      <c r="I1206" s="314"/>
      <c r="J1206" s="314"/>
      <c r="K1206" s="314"/>
      <c r="L1206" s="314"/>
      <c r="M1206" s="314"/>
      <c r="N1206" s="314"/>
      <c r="O1206" s="314"/>
      <c r="P1206" s="314"/>
      <c r="Q1206" s="314"/>
      <c r="R1206" s="314"/>
      <c r="S1206" s="314"/>
      <c r="T1206" s="314"/>
    </row>
    <row r="1207" spans="1:20">
      <c r="A1207" s="314"/>
      <c r="B1207" s="314"/>
      <c r="C1207" s="314"/>
      <c r="D1207" s="314"/>
      <c r="E1207" s="314"/>
      <c r="F1207" s="314"/>
      <c r="G1207" s="314"/>
      <c r="H1207" s="314"/>
      <c r="I1207" s="314"/>
      <c r="J1207" s="314"/>
      <c r="K1207" s="314"/>
      <c r="L1207" s="314"/>
      <c r="M1207" s="314"/>
      <c r="N1207" s="314"/>
      <c r="O1207" s="314"/>
      <c r="P1207" s="314"/>
      <c r="Q1207" s="314"/>
      <c r="R1207" s="314"/>
      <c r="S1207" s="314"/>
      <c r="T1207" s="314"/>
    </row>
    <row r="1208" spans="1:20">
      <c r="A1208" s="314"/>
      <c r="B1208" s="314"/>
      <c r="C1208" s="314"/>
      <c r="D1208" s="314"/>
      <c r="E1208" s="314"/>
      <c r="F1208" s="314"/>
      <c r="G1208" s="314"/>
      <c r="H1208" s="314"/>
      <c r="I1208" s="314"/>
      <c r="J1208" s="314"/>
      <c r="K1208" s="314"/>
      <c r="L1208" s="314"/>
      <c r="M1208" s="314"/>
      <c r="N1208" s="314"/>
      <c r="O1208" s="314"/>
      <c r="P1208" s="314"/>
      <c r="Q1208" s="314"/>
      <c r="R1208" s="314"/>
      <c r="S1208" s="314"/>
      <c r="T1208" s="314"/>
    </row>
    <row r="1209" spans="1:20">
      <c r="A1209" s="314"/>
      <c r="B1209" s="314"/>
      <c r="C1209" s="314"/>
      <c r="D1209" s="314"/>
      <c r="E1209" s="314"/>
      <c r="F1209" s="314"/>
      <c r="G1209" s="314"/>
      <c r="H1209" s="314"/>
      <c r="I1209" s="314"/>
      <c r="J1209" s="314"/>
      <c r="K1209" s="314"/>
      <c r="L1209" s="314"/>
      <c r="M1209" s="314"/>
      <c r="N1209" s="314"/>
      <c r="O1209" s="314"/>
      <c r="P1209" s="314"/>
      <c r="Q1209" s="314"/>
      <c r="R1209" s="314"/>
      <c r="S1209" s="314"/>
      <c r="T1209" s="314"/>
    </row>
    <row r="1210" spans="1:20">
      <c r="A1210" s="314"/>
      <c r="B1210" s="314"/>
      <c r="C1210" s="314"/>
      <c r="D1210" s="314"/>
      <c r="E1210" s="314"/>
      <c r="F1210" s="314"/>
      <c r="G1210" s="314"/>
      <c r="H1210" s="314"/>
      <c r="I1210" s="314"/>
      <c r="J1210" s="314"/>
      <c r="K1210" s="314"/>
      <c r="L1210" s="314"/>
      <c r="M1210" s="314"/>
      <c r="N1210" s="314"/>
      <c r="O1210" s="314"/>
      <c r="P1210" s="314"/>
      <c r="Q1210" s="314"/>
      <c r="R1210" s="314"/>
      <c r="S1210" s="314"/>
      <c r="T1210" s="314"/>
    </row>
    <row r="1211" spans="1:20">
      <c r="A1211" s="314"/>
      <c r="B1211" s="314"/>
      <c r="C1211" s="314"/>
      <c r="D1211" s="314"/>
      <c r="E1211" s="314"/>
      <c r="F1211" s="314"/>
      <c r="G1211" s="314"/>
      <c r="H1211" s="314"/>
      <c r="I1211" s="314"/>
      <c r="J1211" s="314"/>
      <c r="K1211" s="314"/>
      <c r="L1211" s="314"/>
      <c r="M1211" s="314"/>
      <c r="N1211" s="314"/>
      <c r="O1211" s="314"/>
      <c r="P1211" s="314"/>
      <c r="Q1211" s="314"/>
      <c r="R1211" s="314"/>
      <c r="S1211" s="314"/>
      <c r="T1211" s="314"/>
    </row>
    <row r="1212" spans="1:20">
      <c r="A1212" s="314"/>
      <c r="B1212" s="314"/>
      <c r="C1212" s="314"/>
      <c r="D1212" s="314"/>
      <c r="E1212" s="314"/>
      <c r="F1212" s="314"/>
      <c r="G1212" s="314"/>
      <c r="H1212" s="314"/>
      <c r="I1212" s="314"/>
      <c r="J1212" s="314"/>
      <c r="K1212" s="314"/>
      <c r="L1212" s="314"/>
      <c r="M1212" s="314"/>
      <c r="N1212" s="314"/>
      <c r="O1212" s="314"/>
      <c r="P1212" s="314"/>
      <c r="Q1212" s="314"/>
      <c r="R1212" s="314"/>
      <c r="S1212" s="314"/>
      <c r="T1212" s="314"/>
    </row>
    <row r="1213" spans="1:20">
      <c r="A1213" s="314"/>
      <c r="B1213" s="314"/>
      <c r="C1213" s="314"/>
      <c r="D1213" s="314"/>
      <c r="E1213" s="314"/>
      <c r="F1213" s="314"/>
      <c r="G1213" s="314"/>
      <c r="H1213" s="314"/>
      <c r="I1213" s="314"/>
      <c r="J1213" s="314"/>
      <c r="K1213" s="314"/>
      <c r="L1213" s="314"/>
      <c r="M1213" s="314"/>
      <c r="N1213" s="314"/>
      <c r="O1213" s="314"/>
      <c r="P1213" s="314"/>
      <c r="Q1213" s="314"/>
      <c r="R1213" s="314"/>
      <c r="S1213" s="314"/>
      <c r="T1213" s="314"/>
    </row>
    <row r="1214" spans="1:20">
      <c r="A1214" s="314"/>
      <c r="B1214" s="314"/>
      <c r="C1214" s="314"/>
      <c r="D1214" s="314"/>
      <c r="E1214" s="314"/>
      <c r="F1214" s="314"/>
      <c r="G1214" s="314"/>
      <c r="H1214" s="314"/>
      <c r="I1214" s="314"/>
      <c r="J1214" s="314"/>
      <c r="K1214" s="314"/>
      <c r="L1214" s="314"/>
      <c r="M1214" s="314"/>
      <c r="N1214" s="314"/>
      <c r="O1214" s="314"/>
      <c r="P1214" s="314"/>
      <c r="Q1214" s="314"/>
      <c r="R1214" s="314"/>
      <c r="S1214" s="314"/>
      <c r="T1214" s="314"/>
    </row>
    <row r="1215" spans="1:20">
      <c r="A1215" s="314"/>
      <c r="B1215" s="314"/>
      <c r="C1215" s="314"/>
      <c r="D1215" s="314"/>
      <c r="E1215" s="314"/>
      <c r="F1215" s="314"/>
      <c r="G1215" s="314"/>
      <c r="H1215" s="314"/>
      <c r="I1215" s="314"/>
      <c r="J1215" s="314"/>
      <c r="K1215" s="314"/>
      <c r="L1215" s="314"/>
      <c r="M1215" s="314"/>
      <c r="N1215" s="314"/>
      <c r="O1215" s="314"/>
      <c r="P1215" s="314"/>
      <c r="Q1215" s="314"/>
      <c r="R1215" s="314"/>
      <c r="S1215" s="314"/>
      <c r="T1215" s="314"/>
    </row>
    <row r="1216" spans="1:20">
      <c r="A1216" s="314"/>
      <c r="B1216" s="314"/>
      <c r="C1216" s="314"/>
      <c r="D1216" s="314"/>
      <c r="E1216" s="314"/>
      <c r="F1216" s="314"/>
      <c r="G1216" s="314"/>
      <c r="H1216" s="314"/>
      <c r="I1216" s="314"/>
      <c r="J1216" s="314"/>
      <c r="K1216" s="314"/>
      <c r="L1216" s="314"/>
      <c r="M1216" s="314"/>
      <c r="N1216" s="314"/>
      <c r="O1216" s="314"/>
      <c r="P1216" s="314"/>
      <c r="Q1216" s="314"/>
      <c r="R1216" s="314"/>
      <c r="S1216" s="314"/>
      <c r="T1216" s="314"/>
    </row>
    <row r="1217" spans="1:20">
      <c r="A1217" s="314"/>
      <c r="B1217" s="314"/>
      <c r="C1217" s="314"/>
      <c r="D1217" s="314"/>
      <c r="E1217" s="314"/>
      <c r="F1217" s="314"/>
      <c r="G1217" s="314"/>
      <c r="H1217" s="314"/>
      <c r="I1217" s="314"/>
      <c r="J1217" s="314"/>
      <c r="K1217" s="314"/>
      <c r="L1217" s="314"/>
      <c r="M1217" s="314"/>
      <c r="N1217" s="314"/>
      <c r="O1217" s="314"/>
      <c r="P1217" s="314"/>
      <c r="Q1217" s="314"/>
      <c r="R1217" s="314"/>
      <c r="S1217" s="314"/>
      <c r="T1217" s="314"/>
    </row>
    <row r="1218" spans="1:20">
      <c r="A1218" s="314"/>
      <c r="B1218" s="314"/>
      <c r="C1218" s="314"/>
      <c r="D1218" s="314"/>
      <c r="E1218" s="314"/>
      <c r="F1218" s="314"/>
      <c r="G1218" s="314"/>
      <c r="H1218" s="314"/>
      <c r="I1218" s="314"/>
      <c r="J1218" s="314"/>
      <c r="K1218" s="314"/>
      <c r="L1218" s="314"/>
      <c r="M1218" s="314"/>
      <c r="N1218" s="314"/>
      <c r="O1218" s="314"/>
      <c r="P1218" s="314"/>
      <c r="Q1218" s="314"/>
      <c r="R1218" s="314"/>
      <c r="S1218" s="314"/>
      <c r="T1218" s="314"/>
    </row>
    <row r="1219" spans="1:20">
      <c r="A1219" s="314"/>
      <c r="B1219" s="314"/>
      <c r="C1219" s="314"/>
      <c r="D1219" s="314"/>
      <c r="E1219" s="314"/>
      <c r="F1219" s="314"/>
      <c r="G1219" s="314"/>
      <c r="H1219" s="314"/>
      <c r="I1219" s="314"/>
      <c r="J1219" s="314"/>
      <c r="K1219" s="314"/>
      <c r="L1219" s="314"/>
      <c r="M1219" s="314"/>
      <c r="N1219" s="314"/>
      <c r="O1219" s="314"/>
      <c r="P1219" s="314"/>
      <c r="Q1219" s="314"/>
      <c r="R1219" s="314"/>
      <c r="S1219" s="314"/>
      <c r="T1219" s="314"/>
    </row>
    <row r="1220" spans="1:20">
      <c r="A1220" s="314"/>
      <c r="B1220" s="314"/>
      <c r="C1220" s="314"/>
      <c r="D1220" s="314"/>
      <c r="E1220" s="314"/>
      <c r="F1220" s="314"/>
      <c r="G1220" s="314"/>
      <c r="H1220" s="314"/>
      <c r="I1220" s="314"/>
      <c r="J1220" s="314"/>
      <c r="K1220" s="314"/>
      <c r="L1220" s="314"/>
      <c r="M1220" s="314"/>
      <c r="N1220" s="314"/>
      <c r="O1220" s="314"/>
      <c r="P1220" s="314"/>
      <c r="Q1220" s="314"/>
      <c r="R1220" s="314"/>
      <c r="S1220" s="314"/>
      <c r="T1220" s="314"/>
    </row>
    <row r="1221" spans="1:20">
      <c r="A1221" s="314"/>
      <c r="B1221" s="314"/>
      <c r="C1221" s="314"/>
      <c r="D1221" s="314"/>
      <c r="E1221" s="314"/>
      <c r="F1221" s="314"/>
      <c r="G1221" s="314"/>
      <c r="H1221" s="314"/>
      <c r="I1221" s="314"/>
      <c r="J1221" s="314"/>
      <c r="K1221" s="314"/>
      <c r="L1221" s="314"/>
      <c r="M1221" s="314"/>
      <c r="N1221" s="314"/>
      <c r="O1221" s="314"/>
      <c r="P1221" s="314"/>
      <c r="Q1221" s="314"/>
      <c r="R1221" s="314"/>
      <c r="S1221" s="314"/>
      <c r="T1221" s="314"/>
    </row>
    <row r="1222" spans="1:20">
      <c r="A1222" s="314"/>
      <c r="B1222" s="314"/>
      <c r="C1222" s="314"/>
      <c r="D1222" s="314"/>
      <c r="E1222" s="314"/>
      <c r="F1222" s="314"/>
      <c r="G1222" s="314"/>
      <c r="H1222" s="314"/>
      <c r="I1222" s="314"/>
      <c r="J1222" s="314"/>
      <c r="K1222" s="314"/>
      <c r="L1222" s="314"/>
      <c r="M1222" s="314"/>
      <c r="N1222" s="314"/>
      <c r="O1222" s="314"/>
      <c r="P1222" s="314"/>
      <c r="Q1222" s="314"/>
      <c r="R1222" s="314"/>
      <c r="S1222" s="314"/>
      <c r="T1222" s="314"/>
    </row>
    <row r="1223" spans="1:20">
      <c r="A1223" s="314"/>
      <c r="B1223" s="314"/>
      <c r="C1223" s="314"/>
      <c r="D1223" s="314"/>
      <c r="E1223" s="314"/>
      <c r="F1223" s="314"/>
      <c r="G1223" s="314"/>
      <c r="H1223" s="314"/>
      <c r="I1223" s="314"/>
      <c r="J1223" s="314"/>
      <c r="K1223" s="314"/>
      <c r="L1223" s="314"/>
      <c r="M1223" s="314"/>
      <c r="N1223" s="314"/>
      <c r="O1223" s="314"/>
      <c r="P1223" s="314"/>
      <c r="Q1223" s="314"/>
      <c r="R1223" s="314"/>
      <c r="S1223" s="314"/>
      <c r="T1223" s="314"/>
    </row>
    <row r="1224" spans="1:20">
      <c r="A1224" s="314"/>
      <c r="B1224" s="314"/>
      <c r="C1224" s="314"/>
      <c r="D1224" s="314"/>
      <c r="E1224" s="314"/>
      <c r="F1224" s="314"/>
      <c r="G1224" s="314"/>
      <c r="H1224" s="314"/>
      <c r="I1224" s="314"/>
      <c r="J1224" s="314"/>
      <c r="K1224" s="314"/>
      <c r="L1224" s="314"/>
      <c r="M1224" s="314"/>
      <c r="N1224" s="314"/>
      <c r="O1224" s="314"/>
      <c r="P1224" s="314"/>
      <c r="Q1224" s="314"/>
      <c r="R1224" s="314"/>
      <c r="S1224" s="314"/>
      <c r="T1224" s="314"/>
    </row>
    <row r="1225" spans="1:20">
      <c r="A1225" s="314"/>
      <c r="B1225" s="314"/>
      <c r="C1225" s="314"/>
      <c r="D1225" s="314"/>
      <c r="E1225" s="314"/>
      <c r="F1225" s="314"/>
      <c r="G1225" s="314"/>
      <c r="H1225" s="314"/>
      <c r="I1225" s="314"/>
      <c r="J1225" s="314"/>
      <c r="K1225" s="314"/>
      <c r="L1225" s="314"/>
      <c r="M1225" s="314"/>
      <c r="N1225" s="314"/>
      <c r="O1225" s="314"/>
      <c r="P1225" s="314"/>
      <c r="Q1225" s="314"/>
      <c r="R1225" s="314"/>
      <c r="S1225" s="314"/>
      <c r="T1225" s="314"/>
    </row>
    <row r="1226" spans="1:20">
      <c r="A1226" s="314"/>
      <c r="B1226" s="314"/>
      <c r="C1226" s="314"/>
      <c r="D1226" s="314"/>
      <c r="E1226" s="314"/>
      <c r="F1226" s="314"/>
      <c r="G1226" s="314"/>
      <c r="H1226" s="314"/>
      <c r="I1226" s="314"/>
      <c r="J1226" s="314"/>
      <c r="K1226" s="314"/>
      <c r="L1226" s="314"/>
      <c r="M1226" s="314"/>
      <c r="N1226" s="314"/>
      <c r="O1226" s="314"/>
      <c r="P1226" s="314"/>
      <c r="Q1226" s="314"/>
      <c r="R1226" s="314"/>
      <c r="S1226" s="314"/>
      <c r="T1226" s="314"/>
    </row>
    <row r="1227" spans="1:20">
      <c r="A1227" s="314"/>
      <c r="B1227" s="314"/>
      <c r="C1227" s="314"/>
      <c r="D1227" s="314"/>
      <c r="E1227" s="314"/>
      <c r="F1227" s="314"/>
      <c r="G1227" s="314"/>
      <c r="H1227" s="314"/>
      <c r="I1227" s="314"/>
      <c r="J1227" s="314"/>
      <c r="K1227" s="314"/>
      <c r="L1227" s="314"/>
      <c r="M1227" s="314"/>
      <c r="N1227" s="314"/>
      <c r="O1227" s="314"/>
      <c r="P1227" s="314"/>
      <c r="Q1227" s="314"/>
      <c r="R1227" s="314"/>
      <c r="S1227" s="314"/>
      <c r="T1227" s="314"/>
    </row>
    <row r="1228" spans="1:20">
      <c r="A1228" s="314"/>
      <c r="B1228" s="314"/>
      <c r="C1228" s="314"/>
      <c r="D1228" s="314"/>
      <c r="E1228" s="314"/>
      <c r="F1228" s="314"/>
      <c r="G1228" s="314"/>
      <c r="H1228" s="314"/>
      <c r="I1228" s="314"/>
      <c r="J1228" s="314"/>
      <c r="K1228" s="314"/>
      <c r="L1228" s="314"/>
      <c r="M1228" s="314"/>
      <c r="N1228" s="314"/>
      <c r="O1228" s="314"/>
      <c r="P1228" s="314"/>
      <c r="Q1228" s="314"/>
      <c r="R1228" s="314"/>
      <c r="S1228" s="314"/>
      <c r="T1228" s="314"/>
    </row>
    <row r="1229" spans="1:20">
      <c r="A1229" s="314"/>
      <c r="B1229" s="314"/>
      <c r="C1229" s="314"/>
      <c r="D1229" s="314"/>
      <c r="E1229" s="314"/>
      <c r="F1229" s="314"/>
      <c r="G1229" s="314"/>
      <c r="H1229" s="314"/>
      <c r="I1229" s="314"/>
      <c r="J1229" s="314"/>
      <c r="K1229" s="314"/>
      <c r="L1229" s="314"/>
      <c r="M1229" s="314"/>
      <c r="N1229" s="314"/>
      <c r="O1229" s="314"/>
      <c r="P1229" s="314"/>
      <c r="Q1229" s="314"/>
      <c r="R1229" s="314"/>
      <c r="S1229" s="314"/>
      <c r="T1229" s="314"/>
    </row>
    <row r="1230" spans="1:20">
      <c r="A1230" s="314"/>
      <c r="B1230" s="314"/>
      <c r="C1230" s="314"/>
      <c r="D1230" s="314"/>
      <c r="E1230" s="314"/>
      <c r="F1230" s="314"/>
      <c r="G1230" s="314"/>
      <c r="H1230" s="314"/>
      <c r="I1230" s="314"/>
      <c r="J1230" s="314"/>
      <c r="K1230" s="314"/>
      <c r="L1230" s="314"/>
      <c r="M1230" s="314"/>
      <c r="N1230" s="314"/>
      <c r="O1230" s="314"/>
      <c r="P1230" s="314"/>
      <c r="Q1230" s="314"/>
      <c r="R1230" s="314"/>
      <c r="S1230" s="314"/>
      <c r="T1230" s="314"/>
    </row>
    <row r="1231" spans="1:20">
      <c r="A1231" s="314"/>
      <c r="B1231" s="314"/>
      <c r="C1231" s="314"/>
      <c r="D1231" s="314"/>
      <c r="E1231" s="314"/>
      <c r="F1231" s="314"/>
      <c r="G1231" s="314"/>
      <c r="H1231" s="314"/>
      <c r="I1231" s="314"/>
      <c r="J1231" s="314"/>
      <c r="K1231" s="314"/>
      <c r="L1231" s="314"/>
      <c r="M1231" s="314"/>
      <c r="N1231" s="314"/>
      <c r="O1231" s="314"/>
      <c r="P1231" s="314"/>
      <c r="Q1231" s="314"/>
      <c r="R1231" s="314"/>
      <c r="S1231" s="314"/>
      <c r="T1231" s="314"/>
    </row>
    <row r="1232" spans="1:20">
      <c r="A1232" s="314"/>
      <c r="B1232" s="314"/>
      <c r="C1232" s="314"/>
      <c r="D1232" s="314"/>
      <c r="E1232" s="314"/>
      <c r="F1232" s="314"/>
      <c r="G1232" s="314"/>
      <c r="H1232" s="314"/>
      <c r="I1232" s="314"/>
      <c r="J1232" s="314"/>
      <c r="K1232" s="314"/>
      <c r="L1232" s="314"/>
      <c r="M1232" s="314"/>
      <c r="N1232" s="314"/>
      <c r="O1232" s="314"/>
      <c r="P1232" s="314"/>
      <c r="Q1232" s="314"/>
      <c r="R1232" s="314"/>
      <c r="S1232" s="314"/>
      <c r="T1232" s="314"/>
    </row>
    <row r="1233" spans="1:20">
      <c r="A1233" s="314"/>
      <c r="B1233" s="314"/>
      <c r="C1233" s="314"/>
      <c r="D1233" s="314"/>
      <c r="E1233" s="314"/>
      <c r="F1233" s="314"/>
      <c r="G1233" s="314"/>
      <c r="H1233" s="314"/>
      <c r="I1233" s="314"/>
      <c r="J1233" s="314"/>
      <c r="K1233" s="314"/>
      <c r="L1233" s="314"/>
      <c r="M1233" s="314"/>
      <c r="N1233" s="314"/>
      <c r="O1233" s="314"/>
      <c r="P1233" s="314"/>
      <c r="Q1233" s="314"/>
      <c r="R1233" s="314"/>
      <c r="S1233" s="314"/>
      <c r="T1233" s="314"/>
    </row>
    <row r="1234" spans="1:20">
      <c r="A1234" s="314"/>
      <c r="B1234" s="314"/>
      <c r="C1234" s="314"/>
      <c r="D1234" s="314"/>
      <c r="E1234" s="314"/>
      <c r="F1234" s="314"/>
      <c r="G1234" s="314"/>
      <c r="H1234" s="314"/>
      <c r="I1234" s="314"/>
      <c r="J1234" s="314"/>
      <c r="K1234" s="314"/>
      <c r="L1234" s="314"/>
      <c r="M1234" s="314"/>
      <c r="N1234" s="314"/>
      <c r="O1234" s="314"/>
      <c r="P1234" s="314"/>
      <c r="Q1234" s="314"/>
      <c r="R1234" s="314"/>
      <c r="S1234" s="314"/>
      <c r="T1234" s="314"/>
    </row>
    <row r="1235" spans="1:20">
      <c r="A1235" s="314"/>
      <c r="B1235" s="314"/>
      <c r="C1235" s="314"/>
      <c r="D1235" s="314"/>
      <c r="E1235" s="314"/>
      <c r="F1235" s="314"/>
      <c r="G1235" s="314"/>
      <c r="H1235" s="314"/>
      <c r="I1235" s="314"/>
      <c r="J1235" s="314"/>
      <c r="K1235" s="314"/>
      <c r="L1235" s="314"/>
      <c r="M1235" s="314"/>
      <c r="N1235" s="314"/>
      <c r="O1235" s="314"/>
      <c r="P1235" s="314"/>
      <c r="Q1235" s="314"/>
      <c r="R1235" s="314"/>
      <c r="S1235" s="314"/>
      <c r="T1235" s="314"/>
    </row>
    <row r="1236" spans="1:20">
      <c r="A1236" s="314"/>
      <c r="B1236" s="314"/>
      <c r="C1236" s="314"/>
      <c r="D1236" s="314"/>
      <c r="E1236" s="314"/>
      <c r="F1236" s="314"/>
      <c r="G1236" s="314"/>
      <c r="H1236" s="314"/>
      <c r="I1236" s="314"/>
      <c r="J1236" s="314"/>
      <c r="K1236" s="314"/>
      <c r="L1236" s="314"/>
      <c r="M1236" s="314"/>
      <c r="N1236" s="314"/>
      <c r="O1236" s="314"/>
      <c r="P1236" s="314"/>
      <c r="Q1236" s="314"/>
      <c r="R1236" s="314"/>
      <c r="S1236" s="314"/>
      <c r="T1236" s="314"/>
    </row>
    <row r="1237" spans="1:20">
      <c r="A1237" s="314"/>
      <c r="B1237" s="314"/>
      <c r="C1237" s="314"/>
      <c r="D1237" s="314"/>
      <c r="E1237" s="314"/>
      <c r="F1237" s="314"/>
      <c r="G1237" s="314"/>
      <c r="H1237" s="314"/>
      <c r="I1237" s="314"/>
      <c r="J1237" s="314"/>
      <c r="K1237" s="314"/>
      <c r="L1237" s="314"/>
      <c r="M1237" s="314"/>
      <c r="N1237" s="314"/>
      <c r="O1237" s="314"/>
      <c r="P1237" s="314"/>
      <c r="Q1237" s="314"/>
      <c r="R1237" s="314"/>
      <c r="S1237" s="314"/>
      <c r="T1237" s="314"/>
    </row>
    <row r="1238" spans="1:20">
      <c r="A1238" s="314"/>
      <c r="B1238" s="314"/>
      <c r="C1238" s="314"/>
      <c r="D1238" s="314"/>
      <c r="E1238" s="314"/>
      <c r="F1238" s="314"/>
      <c r="G1238" s="314"/>
      <c r="H1238" s="314"/>
      <c r="I1238" s="314"/>
      <c r="J1238" s="314"/>
      <c r="K1238" s="314"/>
      <c r="L1238" s="314"/>
      <c r="M1238" s="314"/>
      <c r="N1238" s="314"/>
      <c r="O1238" s="314"/>
      <c r="P1238" s="314"/>
      <c r="Q1238" s="314"/>
      <c r="R1238" s="314"/>
      <c r="S1238" s="314"/>
      <c r="T1238" s="314"/>
    </row>
    <row r="1239" spans="1:20">
      <c r="A1239" s="314"/>
      <c r="B1239" s="314"/>
      <c r="C1239" s="314"/>
      <c r="D1239" s="314"/>
      <c r="E1239" s="314"/>
      <c r="F1239" s="314"/>
      <c r="G1239" s="314"/>
      <c r="H1239" s="314"/>
      <c r="I1239" s="314"/>
      <c r="J1239" s="314"/>
      <c r="K1239" s="314"/>
      <c r="L1239" s="314"/>
      <c r="M1239" s="314"/>
      <c r="N1239" s="314"/>
      <c r="O1239" s="314"/>
      <c r="P1239" s="314"/>
      <c r="Q1239" s="314"/>
      <c r="R1239" s="314"/>
      <c r="S1239" s="314"/>
      <c r="T1239" s="314"/>
    </row>
    <row r="1240" spans="1:20">
      <c r="A1240" s="314"/>
      <c r="B1240" s="314"/>
      <c r="C1240" s="314"/>
      <c r="D1240" s="314"/>
      <c r="E1240" s="314"/>
      <c r="F1240" s="314"/>
      <c r="G1240" s="314"/>
      <c r="H1240" s="314"/>
      <c r="I1240" s="314"/>
      <c r="J1240" s="314"/>
      <c r="K1240" s="314"/>
      <c r="L1240" s="314"/>
      <c r="M1240" s="314"/>
      <c r="N1240" s="314"/>
      <c r="O1240" s="314"/>
      <c r="P1240" s="314"/>
      <c r="Q1240" s="314"/>
      <c r="R1240" s="314"/>
      <c r="S1240" s="314"/>
      <c r="T1240" s="314"/>
    </row>
    <row r="1241" spans="1:20">
      <c r="A1241" s="314"/>
      <c r="B1241" s="314"/>
      <c r="C1241" s="314"/>
      <c r="D1241" s="314"/>
      <c r="E1241" s="314"/>
      <c r="F1241" s="314"/>
      <c r="G1241" s="314"/>
      <c r="H1241" s="314"/>
      <c r="I1241" s="314"/>
      <c r="J1241" s="314"/>
      <c r="K1241" s="314"/>
      <c r="L1241" s="314"/>
      <c r="M1241" s="314"/>
      <c r="N1241" s="314"/>
      <c r="O1241" s="314"/>
      <c r="P1241" s="314"/>
      <c r="Q1241" s="314"/>
      <c r="R1241" s="314"/>
      <c r="S1241" s="314"/>
      <c r="T1241" s="314"/>
    </row>
    <row r="1242" spans="1:20">
      <c r="A1242" s="314"/>
      <c r="B1242" s="314"/>
      <c r="C1242" s="314"/>
      <c r="D1242" s="314"/>
      <c r="E1242" s="314"/>
      <c r="F1242" s="314"/>
      <c r="G1242" s="314"/>
      <c r="H1242" s="314"/>
      <c r="I1242" s="314"/>
      <c r="J1242" s="314"/>
      <c r="K1242" s="314"/>
      <c r="L1242" s="314"/>
      <c r="M1242" s="314"/>
      <c r="N1242" s="314"/>
      <c r="O1242" s="314"/>
      <c r="P1242" s="314"/>
      <c r="Q1242" s="314"/>
      <c r="R1242" s="314"/>
      <c r="S1242" s="314"/>
      <c r="T1242" s="314"/>
    </row>
    <row r="1243" spans="1:20">
      <c r="A1243" s="314"/>
      <c r="B1243" s="314"/>
      <c r="C1243" s="314"/>
      <c r="D1243" s="314"/>
      <c r="E1243" s="314"/>
      <c r="F1243" s="314"/>
      <c r="G1243" s="314"/>
      <c r="H1243" s="314"/>
      <c r="I1243" s="314"/>
      <c r="J1243" s="314"/>
      <c r="K1243" s="314"/>
      <c r="L1243" s="314"/>
      <c r="M1243" s="314"/>
      <c r="N1243" s="314"/>
      <c r="O1243" s="314"/>
      <c r="P1243" s="314"/>
      <c r="Q1243" s="314"/>
      <c r="R1243" s="314"/>
      <c r="S1243" s="314"/>
      <c r="T1243" s="314"/>
    </row>
    <row r="1244" spans="1:20">
      <c r="A1244" s="314"/>
      <c r="B1244" s="314"/>
      <c r="C1244" s="314"/>
      <c r="D1244" s="314"/>
      <c r="E1244" s="314"/>
      <c r="F1244" s="314"/>
      <c r="G1244" s="314"/>
      <c r="H1244" s="314"/>
      <c r="I1244" s="314"/>
      <c r="J1244" s="314"/>
      <c r="K1244" s="314"/>
      <c r="L1244" s="314"/>
      <c r="M1244" s="314"/>
      <c r="N1244" s="314"/>
      <c r="O1244" s="314"/>
      <c r="P1244" s="314"/>
      <c r="Q1244" s="314"/>
      <c r="R1244" s="314"/>
      <c r="S1244" s="314"/>
      <c r="T1244" s="314"/>
    </row>
    <row r="1245" spans="1:20">
      <c r="A1245" s="314"/>
      <c r="B1245" s="314"/>
      <c r="C1245" s="314"/>
      <c r="D1245" s="314"/>
      <c r="E1245" s="314"/>
      <c r="F1245" s="314"/>
      <c r="G1245" s="314"/>
      <c r="H1245" s="314"/>
      <c r="I1245" s="314"/>
      <c r="J1245" s="314"/>
      <c r="K1245" s="314"/>
      <c r="L1245" s="314"/>
      <c r="M1245" s="314"/>
      <c r="N1245" s="314"/>
      <c r="O1245" s="314"/>
      <c r="P1245" s="314"/>
      <c r="Q1245" s="314"/>
      <c r="R1245" s="314"/>
      <c r="S1245" s="314"/>
      <c r="T1245" s="314"/>
    </row>
    <row r="1246" spans="1:20">
      <c r="A1246" s="314"/>
      <c r="B1246" s="314"/>
      <c r="C1246" s="314"/>
      <c r="D1246" s="314"/>
      <c r="E1246" s="314"/>
      <c r="F1246" s="314"/>
      <c r="G1246" s="314"/>
      <c r="H1246" s="314"/>
      <c r="I1246" s="314"/>
      <c r="J1246" s="314"/>
      <c r="K1246" s="314"/>
      <c r="L1246" s="314"/>
      <c r="M1246" s="314"/>
      <c r="N1246" s="314"/>
      <c r="O1246" s="314"/>
      <c r="P1246" s="314"/>
      <c r="Q1246" s="314"/>
      <c r="R1246" s="314"/>
      <c r="S1246" s="314"/>
      <c r="T1246" s="314"/>
    </row>
    <row r="1247" spans="1:20">
      <c r="A1247" s="314"/>
      <c r="B1247" s="314"/>
      <c r="C1247" s="314"/>
      <c r="D1247" s="314"/>
      <c r="E1247" s="314"/>
      <c r="F1247" s="314"/>
      <c r="G1247" s="314"/>
      <c r="H1247" s="314"/>
      <c r="I1247" s="314"/>
      <c r="J1247" s="314"/>
      <c r="K1247" s="314"/>
      <c r="L1247" s="314"/>
      <c r="M1247" s="314"/>
      <c r="N1247" s="314"/>
      <c r="O1247" s="314"/>
      <c r="P1247" s="314"/>
      <c r="Q1247" s="314"/>
      <c r="R1247" s="314"/>
      <c r="S1247" s="314"/>
      <c r="T1247" s="314"/>
    </row>
    <row r="1248" spans="1:20">
      <c r="A1248" s="314"/>
      <c r="B1248" s="314"/>
      <c r="C1248" s="314"/>
      <c r="D1248" s="314"/>
      <c r="E1248" s="314"/>
      <c r="F1248" s="314"/>
      <c r="G1248" s="314"/>
      <c r="H1248" s="314"/>
      <c r="I1248" s="314"/>
      <c r="J1248" s="314"/>
      <c r="K1248" s="314"/>
      <c r="L1248" s="314"/>
      <c r="M1248" s="314"/>
      <c r="N1248" s="314"/>
      <c r="O1248" s="314"/>
      <c r="P1248" s="314"/>
      <c r="Q1248" s="314"/>
      <c r="R1248" s="314"/>
      <c r="S1248" s="314"/>
      <c r="T1248" s="314"/>
    </row>
    <row r="1249" spans="1:20">
      <c r="A1249" s="314"/>
      <c r="B1249" s="314"/>
      <c r="C1249" s="314"/>
      <c r="D1249" s="314"/>
      <c r="E1249" s="314"/>
      <c r="F1249" s="314"/>
      <c r="G1249" s="314"/>
      <c r="H1249" s="314"/>
      <c r="I1249" s="314"/>
      <c r="J1249" s="314"/>
      <c r="K1249" s="314"/>
      <c r="L1249" s="314"/>
      <c r="M1249" s="314"/>
      <c r="N1249" s="314"/>
      <c r="O1249" s="314"/>
      <c r="P1249" s="314"/>
      <c r="Q1249" s="314"/>
      <c r="R1249" s="314"/>
      <c r="S1249" s="314"/>
      <c r="T1249" s="314"/>
    </row>
    <row r="1250" spans="1:20">
      <c r="A1250" s="314"/>
      <c r="B1250" s="314"/>
      <c r="C1250" s="314"/>
      <c r="D1250" s="314"/>
      <c r="E1250" s="314"/>
      <c r="F1250" s="314"/>
      <c r="G1250" s="314"/>
      <c r="H1250" s="314"/>
      <c r="I1250" s="314"/>
      <c r="J1250" s="314"/>
      <c r="K1250" s="314"/>
      <c r="L1250" s="314"/>
      <c r="M1250" s="314"/>
      <c r="N1250" s="314"/>
      <c r="O1250" s="314"/>
      <c r="P1250" s="314"/>
      <c r="Q1250" s="314"/>
      <c r="R1250" s="314"/>
      <c r="S1250" s="314"/>
      <c r="T1250" s="314"/>
    </row>
    <row r="1251" spans="1:20">
      <c r="A1251" s="314"/>
      <c r="B1251" s="314"/>
      <c r="C1251" s="314"/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</row>
    <row r="1252" spans="1:20">
      <c r="A1252" s="314"/>
      <c r="B1252" s="314"/>
      <c r="C1252" s="314"/>
      <c r="D1252" s="314"/>
      <c r="E1252" s="314"/>
      <c r="F1252" s="314"/>
      <c r="G1252" s="314"/>
      <c r="H1252" s="314"/>
      <c r="I1252" s="314"/>
      <c r="J1252" s="314"/>
      <c r="K1252" s="314"/>
      <c r="L1252" s="314"/>
      <c r="M1252" s="314"/>
      <c r="N1252" s="314"/>
      <c r="O1252" s="314"/>
      <c r="P1252" s="314"/>
      <c r="Q1252" s="314"/>
      <c r="R1252" s="314"/>
      <c r="S1252" s="314"/>
      <c r="T1252" s="314"/>
    </row>
    <row r="1253" spans="1:20">
      <c r="A1253" s="314"/>
      <c r="B1253" s="314"/>
      <c r="C1253" s="314"/>
      <c r="D1253" s="314"/>
      <c r="E1253" s="314"/>
      <c r="F1253" s="314"/>
      <c r="G1253" s="314"/>
      <c r="H1253" s="314"/>
      <c r="I1253" s="314"/>
      <c r="J1253" s="314"/>
      <c r="K1253" s="314"/>
      <c r="L1253" s="314"/>
      <c r="M1253" s="314"/>
      <c r="N1253" s="314"/>
      <c r="O1253" s="314"/>
      <c r="P1253" s="314"/>
      <c r="Q1253" s="314"/>
      <c r="R1253" s="314"/>
      <c r="S1253" s="314"/>
      <c r="T1253" s="314"/>
    </row>
    <row r="1254" spans="1:20">
      <c r="A1254" s="314"/>
      <c r="B1254" s="314"/>
      <c r="C1254" s="314"/>
      <c r="D1254" s="314"/>
      <c r="E1254" s="314"/>
      <c r="F1254" s="314"/>
      <c r="G1254" s="314"/>
      <c r="H1254" s="314"/>
      <c r="I1254" s="314"/>
      <c r="J1254" s="314"/>
      <c r="K1254" s="314"/>
      <c r="L1254" s="314"/>
      <c r="M1254" s="314"/>
      <c r="N1254" s="314"/>
      <c r="O1254" s="314"/>
      <c r="P1254" s="314"/>
      <c r="Q1254" s="314"/>
      <c r="R1254" s="314"/>
      <c r="S1254" s="314"/>
      <c r="T1254" s="314"/>
    </row>
    <row r="1255" spans="1:20">
      <c r="A1255" s="314"/>
      <c r="B1255" s="314"/>
      <c r="C1255" s="314"/>
      <c r="D1255" s="314"/>
      <c r="E1255" s="314"/>
      <c r="F1255" s="314"/>
      <c r="G1255" s="314"/>
      <c r="H1255" s="314"/>
      <c r="I1255" s="314"/>
      <c r="J1255" s="314"/>
      <c r="K1255" s="314"/>
      <c r="L1255" s="314"/>
      <c r="M1255" s="314"/>
      <c r="N1255" s="314"/>
      <c r="O1255" s="314"/>
      <c r="P1255" s="314"/>
      <c r="Q1255" s="314"/>
      <c r="R1255" s="314"/>
      <c r="S1255" s="314"/>
      <c r="T1255" s="314"/>
    </row>
    <row r="1256" spans="1:20">
      <c r="A1256" s="314"/>
      <c r="B1256" s="314"/>
      <c r="C1256" s="314"/>
      <c r="D1256" s="314"/>
      <c r="E1256" s="314"/>
      <c r="F1256" s="314"/>
      <c r="G1256" s="314"/>
      <c r="H1256" s="314"/>
      <c r="I1256" s="314"/>
      <c r="J1256" s="314"/>
      <c r="K1256" s="314"/>
      <c r="L1256" s="314"/>
      <c r="M1256" s="314"/>
      <c r="N1256" s="314"/>
      <c r="O1256" s="314"/>
      <c r="P1256" s="314"/>
      <c r="Q1256" s="314"/>
      <c r="R1256" s="314"/>
      <c r="S1256" s="314"/>
      <c r="T1256" s="314"/>
    </row>
    <row r="1257" spans="1:20">
      <c r="A1257" s="314"/>
      <c r="B1257" s="314"/>
      <c r="C1257" s="314"/>
      <c r="D1257" s="314"/>
      <c r="E1257" s="314"/>
      <c r="F1257" s="314"/>
      <c r="G1257" s="314"/>
      <c r="H1257" s="314"/>
      <c r="I1257" s="314"/>
      <c r="J1257" s="314"/>
      <c r="K1257" s="314"/>
      <c r="L1257" s="314"/>
      <c r="M1257" s="314"/>
      <c r="N1257" s="314"/>
      <c r="O1257" s="314"/>
      <c r="P1257" s="314"/>
      <c r="Q1257" s="314"/>
      <c r="R1257" s="314"/>
      <c r="S1257" s="314"/>
      <c r="T1257" s="314"/>
    </row>
    <row r="1258" spans="1:20">
      <c r="A1258" s="314"/>
      <c r="B1258" s="314"/>
      <c r="C1258" s="314"/>
      <c r="D1258" s="314"/>
      <c r="E1258" s="314"/>
      <c r="F1258" s="314"/>
      <c r="G1258" s="314"/>
      <c r="H1258" s="314"/>
      <c r="I1258" s="314"/>
      <c r="J1258" s="314"/>
      <c r="K1258" s="314"/>
      <c r="L1258" s="314"/>
      <c r="M1258" s="314"/>
      <c r="N1258" s="314"/>
      <c r="O1258" s="314"/>
      <c r="P1258" s="314"/>
      <c r="Q1258" s="314"/>
      <c r="R1258" s="314"/>
      <c r="S1258" s="314"/>
      <c r="T1258" s="314"/>
    </row>
    <row r="1259" spans="1:20">
      <c r="A1259" s="314"/>
      <c r="B1259" s="314"/>
      <c r="C1259" s="314"/>
      <c r="D1259" s="314"/>
      <c r="E1259" s="314"/>
      <c r="F1259" s="314"/>
      <c r="G1259" s="314"/>
      <c r="H1259" s="314"/>
      <c r="I1259" s="314"/>
      <c r="J1259" s="314"/>
      <c r="K1259" s="314"/>
      <c r="L1259" s="314"/>
      <c r="M1259" s="314"/>
      <c r="N1259" s="314"/>
      <c r="O1259" s="314"/>
      <c r="P1259" s="314"/>
      <c r="Q1259" s="314"/>
      <c r="R1259" s="314"/>
      <c r="S1259" s="314"/>
      <c r="T1259" s="314"/>
    </row>
    <row r="1260" spans="1:20">
      <c r="A1260" s="314"/>
      <c r="B1260" s="314"/>
      <c r="C1260" s="314"/>
      <c r="D1260" s="314"/>
      <c r="E1260" s="314"/>
      <c r="F1260" s="314"/>
      <c r="G1260" s="314"/>
      <c r="H1260" s="314"/>
      <c r="I1260" s="314"/>
      <c r="J1260" s="314"/>
      <c r="K1260" s="314"/>
      <c r="L1260" s="314"/>
      <c r="M1260" s="314"/>
      <c r="N1260" s="314"/>
      <c r="O1260" s="314"/>
      <c r="P1260" s="314"/>
      <c r="Q1260" s="314"/>
      <c r="R1260" s="314"/>
      <c r="S1260" s="314"/>
      <c r="T1260" s="314"/>
    </row>
    <row r="1261" spans="1:20">
      <c r="A1261" s="314"/>
      <c r="B1261" s="314"/>
      <c r="C1261" s="314"/>
      <c r="D1261" s="314"/>
      <c r="E1261" s="314"/>
      <c r="F1261" s="314"/>
      <c r="G1261" s="314"/>
      <c r="H1261" s="314"/>
      <c r="I1261" s="314"/>
      <c r="J1261" s="314"/>
      <c r="K1261" s="314"/>
      <c r="L1261" s="314"/>
      <c r="M1261" s="314"/>
      <c r="N1261" s="314"/>
      <c r="O1261" s="314"/>
      <c r="P1261" s="314"/>
      <c r="Q1261" s="314"/>
      <c r="R1261" s="314"/>
      <c r="S1261" s="314"/>
      <c r="T1261" s="314"/>
    </row>
    <row r="1262" spans="1:20">
      <c r="A1262" s="314"/>
      <c r="B1262" s="314"/>
      <c r="C1262" s="314"/>
      <c r="D1262" s="314"/>
      <c r="E1262" s="314"/>
      <c r="F1262" s="314"/>
      <c r="G1262" s="314"/>
      <c r="H1262" s="314"/>
      <c r="I1262" s="314"/>
      <c r="J1262" s="314"/>
      <c r="K1262" s="314"/>
      <c r="L1262" s="314"/>
      <c r="M1262" s="314"/>
      <c r="N1262" s="314"/>
      <c r="O1262" s="314"/>
      <c r="P1262" s="314"/>
      <c r="Q1262" s="314"/>
      <c r="R1262" s="314"/>
      <c r="S1262" s="314"/>
      <c r="T1262" s="314"/>
    </row>
    <row r="1263" spans="1:20">
      <c r="A1263" s="314"/>
      <c r="B1263" s="314"/>
      <c r="C1263" s="314"/>
      <c r="D1263" s="314"/>
      <c r="E1263" s="314"/>
      <c r="F1263" s="314"/>
      <c r="G1263" s="314"/>
      <c r="H1263" s="314"/>
      <c r="I1263" s="314"/>
      <c r="J1263" s="314"/>
      <c r="K1263" s="314"/>
      <c r="L1263" s="314"/>
      <c r="M1263" s="314"/>
      <c r="N1263" s="314"/>
      <c r="O1263" s="314"/>
      <c r="P1263" s="314"/>
      <c r="Q1263" s="314"/>
      <c r="R1263" s="314"/>
      <c r="S1263" s="314"/>
      <c r="T1263" s="314"/>
    </row>
    <row r="1264" spans="1:20">
      <c r="A1264" s="314"/>
      <c r="B1264" s="314"/>
      <c r="C1264" s="314"/>
      <c r="D1264" s="314"/>
      <c r="E1264" s="314"/>
      <c r="F1264" s="314"/>
      <c r="G1264" s="314"/>
      <c r="H1264" s="314"/>
      <c r="I1264" s="314"/>
      <c r="J1264" s="314"/>
      <c r="K1264" s="314"/>
      <c r="L1264" s="314"/>
      <c r="M1264" s="314"/>
      <c r="N1264" s="314"/>
      <c r="O1264" s="314"/>
      <c r="P1264" s="314"/>
      <c r="Q1264" s="314"/>
      <c r="R1264" s="314"/>
      <c r="S1264" s="314"/>
      <c r="T1264" s="314"/>
    </row>
    <row r="1265" spans="1:20">
      <c r="A1265" s="314"/>
      <c r="B1265" s="314"/>
      <c r="C1265" s="314"/>
      <c r="D1265" s="314"/>
      <c r="E1265" s="314"/>
      <c r="F1265" s="314"/>
      <c r="G1265" s="314"/>
      <c r="H1265" s="314"/>
      <c r="I1265" s="314"/>
      <c r="J1265" s="314"/>
      <c r="K1265" s="314"/>
      <c r="L1265" s="314"/>
      <c r="M1265" s="314"/>
      <c r="N1265" s="314"/>
      <c r="O1265" s="314"/>
      <c r="P1265" s="314"/>
      <c r="Q1265" s="314"/>
      <c r="R1265" s="314"/>
      <c r="S1265" s="314"/>
      <c r="T1265" s="314"/>
    </row>
    <row r="1266" spans="1:20">
      <c r="A1266" s="314"/>
      <c r="B1266" s="314"/>
      <c r="C1266" s="314"/>
      <c r="D1266" s="314"/>
      <c r="E1266" s="314"/>
      <c r="F1266" s="314"/>
      <c r="G1266" s="314"/>
      <c r="H1266" s="314"/>
      <c r="I1266" s="314"/>
      <c r="J1266" s="314"/>
      <c r="K1266" s="314"/>
      <c r="L1266" s="314"/>
      <c r="M1266" s="314"/>
      <c r="N1266" s="314"/>
      <c r="O1266" s="314"/>
      <c r="P1266" s="314"/>
      <c r="Q1266" s="314"/>
      <c r="R1266" s="314"/>
      <c r="S1266" s="314"/>
      <c r="T1266" s="314"/>
    </row>
    <row r="1267" spans="1:20">
      <c r="A1267" s="314"/>
      <c r="B1267" s="314"/>
      <c r="C1267" s="314"/>
      <c r="D1267" s="314"/>
      <c r="E1267" s="314"/>
      <c r="F1267" s="314"/>
      <c r="G1267" s="314"/>
      <c r="H1267" s="314"/>
      <c r="I1267" s="314"/>
      <c r="J1267" s="314"/>
      <c r="K1267" s="314"/>
      <c r="L1267" s="314"/>
      <c r="M1267" s="314"/>
      <c r="N1267" s="314"/>
      <c r="O1267" s="314"/>
      <c r="P1267" s="314"/>
      <c r="Q1267" s="314"/>
      <c r="R1267" s="314"/>
      <c r="S1267" s="314"/>
      <c r="T1267" s="314"/>
    </row>
    <row r="1268" spans="1:20">
      <c r="A1268" s="314"/>
      <c r="B1268" s="314"/>
      <c r="C1268" s="314"/>
      <c r="D1268" s="314"/>
      <c r="E1268" s="314"/>
      <c r="F1268" s="314"/>
      <c r="G1268" s="314"/>
      <c r="H1268" s="314"/>
      <c r="I1268" s="314"/>
      <c r="J1268" s="314"/>
      <c r="K1268" s="314"/>
      <c r="L1268" s="314"/>
      <c r="M1268" s="314"/>
      <c r="N1268" s="314"/>
      <c r="O1268" s="314"/>
      <c r="P1268" s="314"/>
      <c r="Q1268" s="314"/>
      <c r="R1268" s="314"/>
      <c r="S1268" s="314"/>
      <c r="T1268" s="314"/>
    </row>
    <row r="1269" spans="1:20">
      <c r="A1269" s="314"/>
      <c r="B1269" s="314"/>
      <c r="C1269" s="314"/>
      <c r="D1269" s="314"/>
      <c r="E1269" s="314"/>
      <c r="F1269" s="314"/>
      <c r="G1269" s="314"/>
      <c r="H1269" s="314"/>
      <c r="I1269" s="314"/>
      <c r="J1269" s="314"/>
      <c r="K1269" s="314"/>
      <c r="L1269" s="314"/>
      <c r="M1269" s="314"/>
      <c r="N1269" s="314"/>
      <c r="O1269" s="314"/>
      <c r="P1269" s="314"/>
      <c r="Q1269" s="314"/>
      <c r="R1269" s="314"/>
      <c r="S1269" s="314"/>
      <c r="T1269" s="314"/>
    </row>
    <row r="1270" spans="1:20">
      <c r="A1270" s="314"/>
      <c r="B1270" s="314"/>
      <c r="C1270" s="314"/>
      <c r="D1270" s="314"/>
      <c r="E1270" s="314"/>
      <c r="F1270" s="314"/>
      <c r="G1270" s="314"/>
      <c r="H1270" s="314"/>
      <c r="I1270" s="314"/>
      <c r="J1270" s="314"/>
      <c r="K1270" s="314"/>
      <c r="L1270" s="314"/>
      <c r="M1270" s="314"/>
      <c r="N1270" s="314"/>
      <c r="O1270" s="314"/>
      <c r="P1270" s="314"/>
      <c r="Q1270" s="314"/>
      <c r="R1270" s="314"/>
      <c r="S1270" s="314"/>
      <c r="T1270" s="314"/>
    </row>
    <row r="1271" spans="1:20">
      <c r="A1271" s="314"/>
      <c r="B1271" s="314"/>
      <c r="C1271" s="314"/>
      <c r="D1271" s="314"/>
      <c r="E1271" s="314"/>
      <c r="F1271" s="314"/>
      <c r="G1271" s="314"/>
      <c r="H1271" s="314"/>
      <c r="I1271" s="314"/>
      <c r="J1271" s="314"/>
      <c r="K1271" s="314"/>
      <c r="L1271" s="314"/>
      <c r="M1271" s="314"/>
      <c r="N1271" s="314"/>
      <c r="O1271" s="314"/>
      <c r="P1271" s="314"/>
      <c r="Q1271" s="314"/>
      <c r="R1271" s="314"/>
      <c r="S1271" s="314"/>
      <c r="T1271" s="314"/>
    </row>
    <row r="1272" spans="1:20">
      <c r="A1272" s="314"/>
      <c r="B1272" s="314"/>
      <c r="C1272" s="314"/>
      <c r="D1272" s="314"/>
      <c r="E1272" s="314"/>
      <c r="F1272" s="314"/>
      <c r="G1272" s="314"/>
      <c r="H1272" s="314"/>
      <c r="I1272" s="314"/>
      <c r="J1272" s="314"/>
      <c r="K1272" s="314"/>
      <c r="L1272" s="314"/>
      <c r="M1272" s="314"/>
      <c r="N1272" s="314"/>
      <c r="O1272" s="314"/>
      <c r="P1272" s="314"/>
      <c r="Q1272" s="314"/>
      <c r="R1272" s="314"/>
      <c r="S1272" s="314"/>
      <c r="T1272" s="314"/>
    </row>
    <row r="1273" spans="1:20">
      <c r="A1273" s="314"/>
      <c r="B1273" s="314"/>
      <c r="C1273" s="314"/>
      <c r="D1273" s="314"/>
      <c r="E1273" s="314"/>
      <c r="F1273" s="314"/>
      <c r="G1273" s="314"/>
      <c r="H1273" s="314"/>
      <c r="I1273" s="314"/>
      <c r="J1273" s="314"/>
      <c r="K1273" s="314"/>
      <c r="L1273" s="314"/>
      <c r="M1273" s="314"/>
      <c r="N1273" s="314"/>
      <c r="O1273" s="314"/>
      <c r="P1273" s="314"/>
      <c r="Q1273" s="314"/>
      <c r="R1273" s="314"/>
      <c r="S1273" s="314"/>
      <c r="T1273" s="314"/>
    </row>
    <row r="1274" spans="1:20">
      <c r="A1274" s="314"/>
      <c r="B1274" s="314"/>
      <c r="C1274" s="314"/>
      <c r="D1274" s="314"/>
      <c r="E1274" s="314"/>
      <c r="F1274" s="314"/>
      <c r="G1274" s="314"/>
      <c r="H1274" s="314"/>
      <c r="I1274" s="314"/>
      <c r="J1274" s="314"/>
      <c r="K1274" s="314"/>
      <c r="L1274" s="314"/>
      <c r="M1274" s="314"/>
      <c r="N1274" s="314"/>
      <c r="O1274" s="314"/>
      <c r="P1274" s="314"/>
      <c r="Q1274" s="314"/>
      <c r="R1274" s="314"/>
      <c r="S1274" s="314"/>
      <c r="T1274" s="314"/>
    </row>
    <row r="1275" spans="1:20">
      <c r="A1275" s="314"/>
      <c r="B1275" s="314"/>
      <c r="C1275" s="314"/>
      <c r="D1275" s="314"/>
      <c r="E1275" s="314"/>
      <c r="F1275" s="314"/>
      <c r="G1275" s="314"/>
      <c r="H1275" s="314"/>
      <c r="I1275" s="314"/>
      <c r="J1275" s="314"/>
      <c r="K1275" s="314"/>
      <c r="L1275" s="314"/>
      <c r="M1275" s="314"/>
      <c r="N1275" s="314"/>
      <c r="O1275" s="314"/>
      <c r="P1275" s="314"/>
      <c r="Q1275" s="314"/>
      <c r="R1275" s="314"/>
      <c r="S1275" s="314"/>
      <c r="T1275" s="314"/>
    </row>
    <row r="1276" spans="1:20">
      <c r="A1276" s="314"/>
      <c r="B1276" s="314"/>
      <c r="C1276" s="314"/>
      <c r="D1276" s="314"/>
      <c r="E1276" s="314"/>
      <c r="F1276" s="314"/>
      <c r="G1276" s="314"/>
      <c r="H1276" s="314"/>
      <c r="I1276" s="314"/>
      <c r="J1276" s="314"/>
      <c r="K1276" s="314"/>
      <c r="L1276" s="314"/>
      <c r="M1276" s="314"/>
      <c r="N1276" s="314"/>
      <c r="O1276" s="314"/>
      <c r="P1276" s="314"/>
      <c r="Q1276" s="314"/>
      <c r="R1276" s="314"/>
      <c r="S1276" s="314"/>
      <c r="T1276" s="314"/>
    </row>
    <row r="1277" spans="1:20">
      <c r="A1277" s="314"/>
      <c r="B1277" s="314"/>
      <c r="C1277" s="314"/>
      <c r="D1277" s="314"/>
      <c r="E1277" s="314"/>
      <c r="F1277" s="314"/>
      <c r="G1277" s="314"/>
      <c r="H1277" s="314"/>
      <c r="I1277" s="314"/>
      <c r="J1277" s="314"/>
      <c r="K1277" s="314"/>
      <c r="L1277" s="314"/>
      <c r="M1277" s="314"/>
      <c r="N1277" s="314"/>
      <c r="O1277" s="314"/>
      <c r="P1277" s="314"/>
      <c r="Q1277" s="314"/>
      <c r="R1277" s="314"/>
      <c r="S1277" s="314"/>
      <c r="T1277" s="314"/>
    </row>
    <row r="1278" spans="1:20">
      <c r="A1278" s="314"/>
      <c r="B1278" s="314"/>
      <c r="C1278" s="314"/>
      <c r="D1278" s="314"/>
      <c r="E1278" s="314"/>
      <c r="F1278" s="314"/>
      <c r="G1278" s="314"/>
      <c r="H1278" s="314"/>
      <c r="I1278" s="314"/>
      <c r="J1278" s="314"/>
      <c r="K1278" s="314"/>
      <c r="L1278" s="314"/>
      <c r="M1278" s="314"/>
      <c r="N1278" s="314"/>
      <c r="O1278" s="314"/>
      <c r="P1278" s="314"/>
      <c r="Q1278" s="314"/>
      <c r="R1278" s="314"/>
      <c r="S1278" s="314"/>
      <c r="T1278" s="314"/>
    </row>
    <row r="1279" spans="1:20">
      <c r="A1279" s="314"/>
      <c r="B1279" s="314"/>
      <c r="C1279" s="314"/>
      <c r="D1279" s="314"/>
      <c r="E1279" s="314"/>
      <c r="F1279" s="314"/>
      <c r="G1279" s="314"/>
      <c r="H1279" s="314"/>
      <c r="I1279" s="314"/>
      <c r="J1279" s="314"/>
      <c r="K1279" s="314"/>
      <c r="L1279" s="314"/>
      <c r="M1279" s="314"/>
      <c r="N1279" s="314"/>
      <c r="O1279" s="314"/>
      <c r="P1279" s="314"/>
      <c r="Q1279" s="314"/>
      <c r="R1279" s="314"/>
      <c r="S1279" s="314"/>
      <c r="T1279" s="314"/>
    </row>
    <row r="1280" spans="1:20">
      <c r="A1280" s="314"/>
      <c r="B1280" s="314"/>
      <c r="C1280" s="314"/>
      <c r="D1280" s="314"/>
      <c r="E1280" s="314"/>
      <c r="F1280" s="314"/>
      <c r="G1280" s="314"/>
      <c r="H1280" s="314"/>
      <c r="I1280" s="314"/>
      <c r="J1280" s="314"/>
      <c r="K1280" s="314"/>
      <c r="L1280" s="314"/>
      <c r="M1280" s="314"/>
      <c r="N1280" s="314"/>
      <c r="O1280" s="314"/>
      <c r="P1280" s="314"/>
      <c r="Q1280" s="314"/>
      <c r="R1280" s="314"/>
      <c r="S1280" s="314"/>
      <c r="T1280" s="314"/>
    </row>
    <row r="1281" spans="1:20">
      <c r="A1281" s="314"/>
      <c r="B1281" s="314"/>
      <c r="C1281" s="314"/>
      <c r="D1281" s="314"/>
      <c r="E1281" s="314"/>
      <c r="F1281" s="314"/>
      <c r="G1281" s="314"/>
      <c r="H1281" s="314"/>
      <c r="I1281" s="314"/>
      <c r="J1281" s="314"/>
      <c r="K1281" s="314"/>
      <c r="L1281" s="314"/>
      <c r="M1281" s="314"/>
      <c r="N1281" s="314"/>
      <c r="O1281" s="314"/>
      <c r="P1281" s="314"/>
      <c r="Q1281" s="314"/>
      <c r="R1281" s="314"/>
      <c r="S1281" s="314"/>
      <c r="T1281" s="314"/>
    </row>
    <row r="1282" spans="1:20">
      <c r="A1282" s="314"/>
      <c r="B1282" s="314"/>
      <c r="C1282" s="314"/>
      <c r="D1282" s="314"/>
      <c r="E1282" s="314"/>
      <c r="F1282" s="314"/>
      <c r="G1282" s="314"/>
      <c r="H1282" s="314"/>
      <c r="I1282" s="314"/>
      <c r="J1282" s="314"/>
      <c r="K1282" s="314"/>
      <c r="L1282" s="314"/>
      <c r="M1282" s="314"/>
      <c r="N1282" s="314"/>
      <c r="O1282" s="314"/>
      <c r="P1282" s="314"/>
      <c r="Q1282" s="314"/>
      <c r="R1282" s="314"/>
      <c r="S1282" s="314"/>
      <c r="T1282" s="314"/>
    </row>
    <row r="1283" spans="1:20">
      <c r="A1283" s="314"/>
      <c r="B1283" s="314"/>
      <c r="C1283" s="314"/>
      <c r="D1283" s="314"/>
      <c r="E1283" s="314"/>
      <c r="F1283" s="314"/>
      <c r="G1283" s="314"/>
      <c r="H1283" s="314"/>
      <c r="I1283" s="314"/>
      <c r="J1283" s="314"/>
      <c r="K1283" s="314"/>
      <c r="L1283" s="314"/>
      <c r="M1283" s="314"/>
      <c r="N1283" s="314"/>
      <c r="O1283" s="314"/>
      <c r="P1283" s="314"/>
      <c r="Q1283" s="314"/>
      <c r="R1283" s="314"/>
      <c r="S1283" s="314"/>
      <c r="T1283" s="314"/>
    </row>
    <row r="1284" spans="1:20">
      <c r="A1284" s="314"/>
      <c r="B1284" s="314"/>
      <c r="C1284" s="314"/>
      <c r="D1284" s="314"/>
      <c r="E1284" s="314"/>
      <c r="F1284" s="314"/>
      <c r="G1284" s="314"/>
      <c r="H1284" s="314"/>
      <c r="I1284" s="314"/>
      <c r="J1284" s="314"/>
      <c r="K1284" s="314"/>
      <c r="L1284" s="314"/>
      <c r="M1284" s="314"/>
      <c r="N1284" s="314"/>
      <c r="O1284" s="314"/>
      <c r="P1284" s="314"/>
      <c r="Q1284" s="314"/>
      <c r="R1284" s="314"/>
      <c r="S1284" s="314"/>
      <c r="T1284" s="314"/>
    </row>
    <row r="1285" spans="1:20">
      <c r="A1285" s="314"/>
      <c r="B1285" s="314"/>
      <c r="C1285" s="314"/>
      <c r="D1285" s="314"/>
      <c r="E1285" s="314"/>
      <c r="F1285" s="314"/>
      <c r="G1285" s="314"/>
      <c r="H1285" s="314"/>
      <c r="I1285" s="314"/>
      <c r="J1285" s="314"/>
      <c r="K1285" s="314"/>
      <c r="L1285" s="314"/>
      <c r="M1285" s="314"/>
      <c r="N1285" s="314"/>
      <c r="O1285" s="314"/>
      <c r="P1285" s="314"/>
      <c r="Q1285" s="314"/>
      <c r="R1285" s="314"/>
      <c r="S1285" s="314"/>
      <c r="T1285" s="314"/>
    </row>
    <row r="1286" spans="1:20">
      <c r="A1286" s="314"/>
      <c r="B1286" s="314"/>
      <c r="C1286" s="314"/>
      <c r="D1286" s="314"/>
      <c r="E1286" s="314"/>
      <c r="F1286" s="314"/>
      <c r="G1286" s="314"/>
      <c r="H1286" s="314"/>
      <c r="I1286" s="314"/>
      <c r="J1286" s="314"/>
      <c r="K1286" s="314"/>
      <c r="L1286" s="314"/>
      <c r="M1286" s="314"/>
      <c r="N1286" s="314"/>
      <c r="O1286" s="314"/>
      <c r="P1286" s="314"/>
      <c r="Q1286" s="314"/>
      <c r="R1286" s="314"/>
      <c r="S1286" s="314"/>
      <c r="T1286" s="314"/>
    </row>
    <row r="1287" spans="1:20">
      <c r="A1287" s="314"/>
      <c r="B1287" s="314"/>
      <c r="C1287" s="314"/>
      <c r="D1287" s="314"/>
      <c r="E1287" s="314"/>
      <c r="F1287" s="314"/>
      <c r="G1287" s="314"/>
      <c r="H1287" s="314"/>
      <c r="I1287" s="314"/>
      <c r="J1287" s="314"/>
      <c r="K1287" s="314"/>
      <c r="L1287" s="314"/>
      <c r="M1287" s="314"/>
      <c r="N1287" s="314"/>
      <c r="O1287" s="314"/>
      <c r="P1287" s="314"/>
      <c r="Q1287" s="314"/>
      <c r="R1287" s="314"/>
      <c r="S1287" s="314"/>
      <c r="T1287" s="314"/>
    </row>
    <row r="1288" spans="1:20">
      <c r="A1288" s="314"/>
      <c r="B1288" s="314"/>
      <c r="C1288" s="314"/>
      <c r="D1288" s="314"/>
      <c r="E1288" s="314"/>
      <c r="F1288" s="314"/>
      <c r="G1288" s="314"/>
      <c r="H1288" s="314"/>
      <c r="I1288" s="314"/>
      <c r="J1288" s="314"/>
      <c r="K1288" s="314"/>
      <c r="L1288" s="314"/>
      <c r="M1288" s="314"/>
      <c r="N1288" s="314"/>
      <c r="O1288" s="314"/>
      <c r="P1288" s="314"/>
      <c r="Q1288" s="314"/>
      <c r="R1288" s="314"/>
      <c r="S1288" s="314"/>
      <c r="T1288" s="314"/>
    </row>
    <row r="1289" spans="1:20">
      <c r="A1289" s="314"/>
      <c r="B1289" s="314"/>
      <c r="C1289" s="314"/>
      <c r="D1289" s="314"/>
      <c r="E1289" s="314"/>
      <c r="F1289" s="314"/>
      <c r="G1289" s="314"/>
      <c r="H1289" s="314"/>
      <c r="I1289" s="314"/>
      <c r="J1289" s="314"/>
      <c r="K1289" s="314"/>
      <c r="L1289" s="314"/>
      <c r="M1289" s="314"/>
      <c r="N1289" s="314"/>
      <c r="O1289" s="314"/>
      <c r="P1289" s="314"/>
      <c r="Q1289" s="314"/>
      <c r="R1289" s="314"/>
      <c r="S1289" s="314"/>
      <c r="T1289" s="314"/>
    </row>
    <row r="1290" spans="1:20">
      <c r="A1290" s="314"/>
      <c r="B1290" s="314"/>
      <c r="C1290" s="314"/>
      <c r="D1290" s="314"/>
      <c r="E1290" s="314"/>
      <c r="F1290" s="314"/>
      <c r="G1290" s="314"/>
      <c r="H1290" s="314"/>
      <c r="I1290" s="314"/>
      <c r="J1290" s="314"/>
      <c r="K1290" s="314"/>
      <c r="L1290" s="314"/>
      <c r="M1290" s="314"/>
      <c r="N1290" s="314"/>
      <c r="O1290" s="314"/>
      <c r="P1290" s="314"/>
      <c r="Q1290" s="314"/>
      <c r="R1290" s="314"/>
      <c r="S1290" s="314"/>
      <c r="T1290" s="314"/>
    </row>
    <row r="1291" spans="1:20">
      <c r="A1291" s="314"/>
      <c r="B1291" s="314"/>
      <c r="C1291" s="314"/>
      <c r="D1291" s="314"/>
      <c r="E1291" s="314"/>
      <c r="F1291" s="314"/>
      <c r="G1291" s="314"/>
      <c r="H1291" s="314"/>
      <c r="I1291" s="314"/>
      <c r="J1291" s="314"/>
      <c r="K1291" s="314"/>
      <c r="L1291" s="314"/>
      <c r="M1291" s="314"/>
      <c r="N1291" s="314"/>
      <c r="O1291" s="314"/>
      <c r="P1291" s="314"/>
      <c r="Q1291" s="314"/>
      <c r="R1291" s="314"/>
      <c r="S1291" s="314"/>
      <c r="T1291" s="314"/>
    </row>
    <row r="1292" spans="1:20">
      <c r="A1292" s="314"/>
      <c r="B1292" s="314"/>
      <c r="C1292" s="314"/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</row>
    <row r="1293" spans="1:20">
      <c r="A1293" s="314"/>
      <c r="B1293" s="314"/>
      <c r="C1293" s="314"/>
      <c r="D1293" s="314"/>
      <c r="E1293" s="314"/>
      <c r="F1293" s="314"/>
      <c r="G1293" s="314"/>
      <c r="H1293" s="314"/>
      <c r="I1293" s="314"/>
      <c r="J1293" s="314"/>
      <c r="K1293" s="314"/>
      <c r="L1293" s="314"/>
      <c r="M1293" s="314"/>
      <c r="N1293" s="314"/>
      <c r="O1293" s="314"/>
      <c r="P1293" s="314"/>
      <c r="Q1293" s="314"/>
      <c r="R1293" s="314"/>
      <c r="S1293" s="314"/>
      <c r="T1293" s="314"/>
    </row>
    <row r="1294" spans="1:20">
      <c r="A1294" s="314"/>
      <c r="B1294" s="314"/>
      <c r="C1294" s="314"/>
      <c r="D1294" s="314"/>
      <c r="E1294" s="314"/>
      <c r="F1294" s="314"/>
      <c r="G1294" s="314"/>
      <c r="H1294" s="314"/>
      <c r="I1294" s="314"/>
      <c r="J1294" s="314"/>
      <c r="K1294" s="314"/>
      <c r="L1294" s="314"/>
      <c r="M1294" s="314"/>
      <c r="N1294" s="314"/>
      <c r="O1294" s="314"/>
      <c r="P1294" s="314"/>
      <c r="Q1294" s="314"/>
      <c r="R1294" s="314"/>
      <c r="S1294" s="314"/>
      <c r="T1294" s="314"/>
    </row>
    <row r="1295" spans="1:20">
      <c r="A1295" s="314"/>
      <c r="B1295" s="314"/>
      <c r="C1295" s="314"/>
      <c r="D1295" s="314"/>
      <c r="E1295" s="314"/>
      <c r="F1295" s="314"/>
      <c r="G1295" s="314"/>
      <c r="H1295" s="314"/>
      <c r="I1295" s="314"/>
      <c r="J1295" s="314"/>
      <c r="K1295" s="314"/>
      <c r="L1295" s="314"/>
      <c r="M1295" s="314"/>
      <c r="N1295" s="314"/>
      <c r="O1295" s="314"/>
      <c r="P1295" s="314"/>
      <c r="Q1295" s="314"/>
      <c r="R1295" s="314"/>
      <c r="S1295" s="314"/>
      <c r="T1295" s="314"/>
    </row>
    <row r="1296" spans="1:20">
      <c r="A1296" s="314"/>
      <c r="B1296" s="314"/>
      <c r="C1296" s="314"/>
      <c r="D1296" s="314"/>
      <c r="E1296" s="314"/>
      <c r="F1296" s="314"/>
      <c r="G1296" s="314"/>
      <c r="H1296" s="314"/>
      <c r="I1296" s="314"/>
      <c r="J1296" s="314"/>
      <c r="K1296" s="314"/>
      <c r="L1296" s="314"/>
      <c r="M1296" s="314"/>
      <c r="N1296" s="314"/>
      <c r="O1296" s="314"/>
      <c r="P1296" s="314"/>
      <c r="Q1296" s="314"/>
      <c r="R1296" s="314"/>
      <c r="S1296" s="314"/>
      <c r="T1296" s="314"/>
    </row>
    <row r="1297" spans="1:20">
      <c r="A1297" s="314"/>
      <c r="B1297" s="314"/>
      <c r="C1297" s="314"/>
      <c r="D1297" s="314"/>
      <c r="E1297" s="314"/>
      <c r="F1297" s="314"/>
      <c r="G1297" s="314"/>
      <c r="H1297" s="314"/>
      <c r="I1297" s="314"/>
      <c r="J1297" s="314"/>
      <c r="K1297" s="314"/>
      <c r="L1297" s="314"/>
      <c r="M1297" s="314"/>
      <c r="N1297" s="314"/>
      <c r="O1297" s="314"/>
      <c r="P1297" s="314"/>
      <c r="Q1297" s="314"/>
      <c r="R1297" s="314"/>
      <c r="S1297" s="314"/>
      <c r="T1297" s="314"/>
    </row>
    <row r="1298" spans="1:20">
      <c r="A1298" s="314"/>
      <c r="B1298" s="314"/>
      <c r="C1298" s="314"/>
      <c r="D1298" s="314"/>
      <c r="E1298" s="314"/>
      <c r="F1298" s="314"/>
      <c r="G1298" s="314"/>
      <c r="H1298" s="314"/>
      <c r="I1298" s="314"/>
      <c r="J1298" s="314"/>
      <c r="K1298" s="314"/>
      <c r="L1298" s="314"/>
      <c r="M1298" s="314"/>
      <c r="N1298" s="314"/>
      <c r="O1298" s="314"/>
      <c r="P1298" s="314"/>
      <c r="Q1298" s="314"/>
      <c r="R1298" s="314"/>
      <c r="S1298" s="314"/>
      <c r="T1298" s="314"/>
    </row>
    <row r="1299" spans="1:20">
      <c r="A1299" s="314"/>
      <c r="B1299" s="314"/>
      <c r="C1299" s="314"/>
      <c r="D1299" s="314"/>
      <c r="E1299" s="314"/>
      <c r="F1299" s="314"/>
      <c r="G1299" s="314"/>
      <c r="H1299" s="314"/>
      <c r="I1299" s="314"/>
      <c r="J1299" s="314"/>
      <c r="K1299" s="314"/>
      <c r="L1299" s="314"/>
      <c r="M1299" s="314"/>
      <c r="N1299" s="314"/>
      <c r="O1299" s="314"/>
      <c r="P1299" s="314"/>
      <c r="Q1299" s="314"/>
      <c r="R1299" s="314"/>
      <c r="S1299" s="314"/>
      <c r="T1299" s="314"/>
    </row>
    <row r="1300" spans="1:20">
      <c r="A1300" s="314"/>
      <c r="B1300" s="314"/>
      <c r="C1300" s="314"/>
      <c r="D1300" s="314"/>
      <c r="E1300" s="314"/>
      <c r="F1300" s="314"/>
      <c r="G1300" s="314"/>
      <c r="H1300" s="314"/>
      <c r="I1300" s="314"/>
      <c r="J1300" s="314"/>
      <c r="K1300" s="314"/>
      <c r="L1300" s="314"/>
      <c r="M1300" s="314"/>
      <c r="N1300" s="314"/>
      <c r="O1300" s="314"/>
      <c r="P1300" s="314"/>
      <c r="Q1300" s="314"/>
      <c r="R1300" s="314"/>
      <c r="S1300" s="314"/>
      <c r="T1300" s="314"/>
    </row>
    <row r="1301" spans="1:20">
      <c r="A1301" s="314"/>
      <c r="B1301" s="314"/>
      <c r="C1301" s="314"/>
      <c r="D1301" s="314"/>
      <c r="E1301" s="314"/>
      <c r="F1301" s="314"/>
      <c r="G1301" s="314"/>
      <c r="H1301" s="314"/>
      <c r="I1301" s="314"/>
      <c r="J1301" s="314"/>
      <c r="K1301" s="314"/>
      <c r="L1301" s="314"/>
      <c r="M1301" s="314"/>
      <c r="N1301" s="314"/>
      <c r="O1301" s="314"/>
      <c r="P1301" s="314"/>
      <c r="Q1301" s="314"/>
      <c r="R1301" s="314"/>
      <c r="S1301" s="314"/>
      <c r="T1301" s="314"/>
    </row>
    <row r="1302" spans="1:20">
      <c r="A1302" s="314"/>
      <c r="B1302" s="314"/>
      <c r="C1302" s="314"/>
      <c r="D1302" s="314"/>
      <c r="E1302" s="314"/>
      <c r="F1302" s="314"/>
      <c r="G1302" s="314"/>
      <c r="H1302" s="314"/>
      <c r="I1302" s="314"/>
      <c r="J1302" s="314"/>
      <c r="K1302" s="314"/>
      <c r="L1302" s="314"/>
      <c r="M1302" s="314"/>
      <c r="N1302" s="314"/>
      <c r="O1302" s="314"/>
      <c r="P1302" s="314"/>
      <c r="Q1302" s="314"/>
      <c r="R1302" s="314"/>
      <c r="S1302" s="314"/>
      <c r="T1302" s="314"/>
    </row>
    <row r="1303" spans="1:20">
      <c r="A1303" s="314"/>
      <c r="B1303" s="314"/>
      <c r="C1303" s="314"/>
      <c r="D1303" s="314"/>
      <c r="E1303" s="314"/>
      <c r="F1303" s="314"/>
      <c r="G1303" s="314"/>
      <c r="H1303" s="314"/>
      <c r="I1303" s="314"/>
      <c r="J1303" s="314"/>
      <c r="K1303" s="314"/>
      <c r="L1303" s="314"/>
      <c r="M1303" s="314"/>
      <c r="N1303" s="314"/>
      <c r="O1303" s="314"/>
      <c r="P1303" s="314"/>
      <c r="Q1303" s="314"/>
      <c r="R1303" s="314"/>
      <c r="S1303" s="314"/>
      <c r="T1303" s="314"/>
    </row>
    <row r="1304" spans="1:20">
      <c r="A1304" s="314"/>
      <c r="B1304" s="314"/>
      <c r="C1304" s="314"/>
      <c r="D1304" s="314"/>
      <c r="E1304" s="314"/>
      <c r="F1304" s="314"/>
      <c r="G1304" s="314"/>
      <c r="H1304" s="314"/>
      <c r="I1304" s="314"/>
      <c r="J1304" s="314"/>
      <c r="K1304" s="314"/>
      <c r="L1304" s="314"/>
      <c r="M1304" s="314"/>
      <c r="N1304" s="314"/>
      <c r="O1304" s="314"/>
      <c r="P1304" s="314"/>
      <c r="Q1304" s="314"/>
      <c r="R1304" s="314"/>
      <c r="S1304" s="314"/>
      <c r="T1304" s="314"/>
    </row>
    <row r="1305" spans="1:20">
      <c r="A1305" s="314"/>
      <c r="B1305" s="314"/>
      <c r="C1305" s="314"/>
      <c r="D1305" s="314"/>
      <c r="E1305" s="314"/>
      <c r="F1305" s="314"/>
      <c r="G1305" s="314"/>
      <c r="H1305" s="314"/>
      <c r="I1305" s="314"/>
      <c r="J1305" s="314"/>
      <c r="K1305" s="314"/>
      <c r="L1305" s="314"/>
      <c r="M1305" s="314"/>
      <c r="N1305" s="314"/>
      <c r="O1305" s="314"/>
      <c r="P1305" s="314"/>
      <c r="Q1305" s="314"/>
      <c r="R1305" s="314"/>
      <c r="S1305" s="314"/>
      <c r="T1305" s="314"/>
    </row>
    <row r="1306" spans="1:20">
      <c r="A1306" s="314"/>
      <c r="B1306" s="314"/>
      <c r="C1306" s="314"/>
      <c r="D1306" s="314"/>
      <c r="E1306" s="314"/>
      <c r="F1306" s="314"/>
      <c r="G1306" s="314"/>
      <c r="H1306" s="314"/>
      <c r="I1306" s="314"/>
      <c r="J1306" s="314"/>
      <c r="K1306" s="314"/>
      <c r="L1306" s="314"/>
      <c r="M1306" s="314"/>
      <c r="N1306" s="314"/>
      <c r="O1306" s="314"/>
      <c r="P1306" s="314"/>
      <c r="Q1306" s="314"/>
      <c r="R1306" s="314"/>
      <c r="S1306" s="314"/>
      <c r="T1306" s="314"/>
    </row>
    <row r="1307" spans="1:20">
      <c r="A1307" s="314"/>
      <c r="B1307" s="314"/>
      <c r="C1307" s="314"/>
      <c r="D1307" s="314"/>
      <c r="E1307" s="314"/>
      <c r="F1307" s="314"/>
      <c r="G1307" s="314"/>
      <c r="H1307" s="314"/>
      <c r="I1307" s="314"/>
      <c r="J1307" s="314"/>
      <c r="K1307" s="314"/>
      <c r="L1307" s="314"/>
      <c r="M1307" s="314"/>
      <c r="N1307" s="314"/>
      <c r="O1307" s="314"/>
      <c r="P1307" s="314"/>
      <c r="Q1307" s="314"/>
      <c r="R1307" s="314"/>
      <c r="S1307" s="314"/>
      <c r="T1307" s="314"/>
    </row>
    <row r="1308" spans="1:20">
      <c r="A1308" s="314"/>
      <c r="B1308" s="314"/>
      <c r="C1308" s="314"/>
      <c r="D1308" s="314"/>
      <c r="E1308" s="314"/>
      <c r="F1308" s="314"/>
      <c r="G1308" s="314"/>
      <c r="H1308" s="314"/>
      <c r="I1308" s="314"/>
      <c r="J1308" s="314"/>
      <c r="K1308" s="314"/>
      <c r="L1308" s="314"/>
      <c r="M1308" s="314"/>
      <c r="N1308" s="314"/>
      <c r="O1308" s="314"/>
      <c r="P1308" s="314"/>
      <c r="Q1308" s="314"/>
      <c r="R1308" s="314"/>
      <c r="S1308" s="314"/>
      <c r="T1308" s="314"/>
    </row>
    <row r="1309" spans="1:20">
      <c r="A1309" s="314"/>
      <c r="B1309" s="314"/>
      <c r="C1309" s="314"/>
      <c r="D1309" s="314"/>
      <c r="E1309" s="314"/>
      <c r="F1309" s="314"/>
      <c r="G1309" s="314"/>
      <c r="H1309" s="314"/>
      <c r="I1309" s="314"/>
      <c r="J1309" s="314"/>
      <c r="K1309" s="314"/>
      <c r="L1309" s="314"/>
      <c r="M1309" s="314"/>
      <c r="N1309" s="314"/>
      <c r="O1309" s="314"/>
      <c r="P1309" s="314"/>
      <c r="Q1309" s="314"/>
      <c r="R1309" s="314"/>
      <c r="S1309" s="314"/>
      <c r="T1309" s="314"/>
    </row>
    <row r="1310" spans="1:20">
      <c r="A1310" s="314"/>
      <c r="B1310" s="314"/>
      <c r="C1310" s="314"/>
      <c r="D1310" s="314"/>
      <c r="E1310" s="314"/>
      <c r="F1310" s="314"/>
      <c r="G1310" s="314"/>
      <c r="H1310" s="314"/>
      <c r="I1310" s="314"/>
      <c r="J1310" s="314"/>
      <c r="K1310" s="314"/>
      <c r="L1310" s="314"/>
      <c r="M1310" s="314"/>
      <c r="N1310" s="314"/>
      <c r="O1310" s="314"/>
      <c r="P1310" s="314"/>
      <c r="Q1310" s="314"/>
      <c r="R1310" s="314"/>
      <c r="S1310" s="314"/>
      <c r="T1310" s="314"/>
    </row>
    <row r="1311" spans="1:20">
      <c r="A1311" s="314"/>
      <c r="B1311" s="314"/>
      <c r="C1311" s="314"/>
      <c r="D1311" s="314"/>
      <c r="E1311" s="314"/>
      <c r="F1311" s="314"/>
      <c r="G1311" s="314"/>
      <c r="H1311" s="314"/>
      <c r="I1311" s="314"/>
      <c r="J1311" s="314"/>
      <c r="K1311" s="314"/>
      <c r="L1311" s="314"/>
      <c r="M1311" s="314"/>
      <c r="N1311" s="314"/>
      <c r="O1311" s="314"/>
      <c r="P1311" s="314"/>
      <c r="Q1311" s="314"/>
      <c r="R1311" s="314"/>
      <c r="S1311" s="314"/>
      <c r="T1311" s="314"/>
    </row>
    <row r="1312" spans="1:20">
      <c r="A1312" s="314"/>
      <c r="B1312" s="314"/>
      <c r="C1312" s="314"/>
      <c r="D1312" s="314"/>
      <c r="E1312" s="314"/>
      <c r="F1312" s="314"/>
      <c r="G1312" s="314"/>
      <c r="H1312" s="314"/>
      <c r="I1312" s="314"/>
      <c r="J1312" s="314"/>
      <c r="K1312" s="314"/>
      <c r="L1312" s="314"/>
      <c r="M1312" s="314"/>
      <c r="N1312" s="314"/>
      <c r="O1312" s="314"/>
      <c r="P1312" s="314"/>
      <c r="Q1312" s="314"/>
      <c r="R1312" s="314"/>
      <c r="S1312" s="314"/>
      <c r="T1312" s="314"/>
    </row>
    <row r="1313" spans="1:20">
      <c r="A1313" s="314"/>
      <c r="B1313" s="314"/>
      <c r="C1313" s="314"/>
      <c r="D1313" s="314"/>
      <c r="E1313" s="314"/>
      <c r="F1313" s="314"/>
      <c r="G1313" s="314"/>
      <c r="H1313" s="314"/>
      <c r="I1313" s="314"/>
      <c r="J1313" s="314"/>
      <c r="K1313" s="314"/>
      <c r="L1313" s="314"/>
      <c r="M1313" s="314"/>
      <c r="N1313" s="314"/>
      <c r="O1313" s="314"/>
      <c r="P1313" s="314"/>
      <c r="Q1313" s="314"/>
      <c r="R1313" s="314"/>
      <c r="S1313" s="314"/>
      <c r="T1313" s="314"/>
    </row>
    <row r="1314" spans="1:20">
      <c r="A1314" s="314"/>
      <c r="B1314" s="314"/>
      <c r="C1314" s="314"/>
      <c r="D1314" s="314"/>
      <c r="E1314" s="314"/>
      <c r="F1314" s="314"/>
      <c r="G1314" s="314"/>
      <c r="H1314" s="314"/>
      <c r="I1314" s="314"/>
      <c r="J1314" s="314"/>
      <c r="K1314" s="314"/>
      <c r="L1314" s="314"/>
      <c r="M1314" s="314"/>
      <c r="N1314" s="314"/>
      <c r="O1314" s="314"/>
      <c r="P1314" s="314"/>
      <c r="Q1314" s="314"/>
      <c r="R1314" s="314"/>
      <c r="S1314" s="314"/>
      <c r="T1314" s="314"/>
    </row>
    <row r="1315" spans="1:20">
      <c r="A1315" s="314"/>
      <c r="B1315" s="314"/>
      <c r="C1315" s="314"/>
      <c r="D1315" s="314"/>
      <c r="E1315" s="314"/>
      <c r="F1315" s="314"/>
      <c r="G1315" s="314"/>
      <c r="H1315" s="314"/>
      <c r="I1315" s="314"/>
      <c r="J1315" s="314"/>
      <c r="K1315" s="314"/>
      <c r="L1315" s="314"/>
      <c r="M1315" s="314"/>
      <c r="N1315" s="314"/>
      <c r="O1315" s="314"/>
      <c r="P1315" s="314"/>
      <c r="Q1315" s="314"/>
      <c r="R1315" s="314"/>
      <c r="S1315" s="314"/>
      <c r="T1315" s="314"/>
    </row>
    <row r="1316" spans="1:20">
      <c r="A1316" s="314"/>
      <c r="B1316" s="314"/>
      <c r="C1316" s="314"/>
      <c r="D1316" s="314"/>
      <c r="E1316" s="314"/>
      <c r="F1316" s="314"/>
      <c r="G1316" s="314"/>
      <c r="H1316" s="314"/>
      <c r="I1316" s="314"/>
      <c r="J1316" s="314"/>
      <c r="K1316" s="314"/>
      <c r="L1316" s="314"/>
      <c r="M1316" s="314"/>
      <c r="N1316" s="314"/>
      <c r="O1316" s="314"/>
      <c r="P1316" s="314"/>
      <c r="Q1316" s="314"/>
      <c r="R1316" s="314"/>
      <c r="S1316" s="314"/>
      <c r="T1316" s="314"/>
    </row>
    <row r="1317" spans="1:20">
      <c r="A1317" s="314"/>
      <c r="B1317" s="314"/>
      <c r="C1317" s="314"/>
      <c r="D1317" s="314"/>
      <c r="E1317" s="314"/>
      <c r="F1317" s="314"/>
      <c r="G1317" s="314"/>
      <c r="H1317" s="314"/>
      <c r="I1317" s="314"/>
      <c r="J1317" s="314"/>
      <c r="K1317" s="314"/>
      <c r="L1317" s="314"/>
      <c r="M1317" s="314"/>
      <c r="N1317" s="314"/>
      <c r="O1317" s="314"/>
      <c r="P1317" s="314"/>
      <c r="Q1317" s="314"/>
      <c r="R1317" s="314"/>
      <c r="S1317" s="314"/>
      <c r="T1317" s="314"/>
    </row>
    <row r="1318" spans="1:20">
      <c r="A1318" s="314"/>
      <c r="B1318" s="314"/>
      <c r="C1318" s="314"/>
      <c r="D1318" s="314"/>
      <c r="E1318" s="314"/>
      <c r="F1318" s="314"/>
      <c r="G1318" s="314"/>
      <c r="H1318" s="314"/>
      <c r="I1318" s="314"/>
      <c r="J1318" s="314"/>
      <c r="K1318" s="314"/>
      <c r="L1318" s="314"/>
      <c r="M1318" s="314"/>
      <c r="N1318" s="314"/>
      <c r="O1318" s="314"/>
      <c r="P1318" s="314"/>
      <c r="Q1318" s="314"/>
      <c r="R1318" s="314"/>
      <c r="S1318" s="314"/>
      <c r="T1318" s="314"/>
    </row>
    <row r="1319" spans="1:20">
      <c r="A1319" s="314"/>
      <c r="B1319" s="314"/>
      <c r="C1319" s="314"/>
      <c r="D1319" s="314"/>
      <c r="E1319" s="314"/>
      <c r="F1319" s="314"/>
      <c r="G1319" s="314"/>
      <c r="H1319" s="314"/>
      <c r="I1319" s="314"/>
      <c r="J1319" s="314"/>
      <c r="K1319" s="314"/>
      <c r="L1319" s="314"/>
      <c r="M1319" s="314"/>
      <c r="N1319" s="314"/>
      <c r="O1319" s="314"/>
      <c r="P1319" s="314"/>
      <c r="Q1319" s="314"/>
      <c r="R1319" s="314"/>
      <c r="S1319" s="314"/>
      <c r="T1319" s="314"/>
    </row>
    <row r="1320" spans="1:20">
      <c r="A1320" s="314"/>
      <c r="B1320" s="314"/>
      <c r="C1320" s="314"/>
      <c r="D1320" s="314"/>
      <c r="E1320" s="314"/>
      <c r="F1320" s="314"/>
      <c r="G1320" s="314"/>
      <c r="H1320" s="314"/>
      <c r="I1320" s="314"/>
      <c r="J1320" s="314"/>
      <c r="K1320" s="314"/>
      <c r="L1320" s="314"/>
      <c r="M1320" s="314"/>
      <c r="N1320" s="314"/>
      <c r="O1320" s="314"/>
      <c r="P1320" s="314"/>
      <c r="Q1320" s="314"/>
      <c r="R1320" s="314"/>
      <c r="S1320" s="314"/>
      <c r="T1320" s="314"/>
    </row>
    <row r="1321" spans="1:20">
      <c r="A1321" s="314"/>
      <c r="B1321" s="314"/>
      <c r="C1321" s="314"/>
      <c r="D1321" s="314"/>
      <c r="E1321" s="314"/>
      <c r="F1321" s="314"/>
      <c r="G1321" s="314"/>
      <c r="H1321" s="314"/>
      <c r="I1321" s="314"/>
      <c r="J1321" s="314"/>
      <c r="K1321" s="314"/>
      <c r="L1321" s="314"/>
      <c r="M1321" s="314"/>
      <c r="N1321" s="314"/>
      <c r="O1321" s="314"/>
      <c r="P1321" s="314"/>
      <c r="Q1321" s="314"/>
      <c r="R1321" s="314"/>
      <c r="S1321" s="314"/>
      <c r="T1321" s="314"/>
    </row>
    <row r="1322" spans="1:20">
      <c r="A1322" s="314"/>
      <c r="B1322" s="314"/>
      <c r="C1322" s="314"/>
      <c r="D1322" s="314"/>
      <c r="E1322" s="314"/>
      <c r="F1322" s="314"/>
      <c r="G1322" s="314"/>
      <c r="H1322" s="314"/>
      <c r="I1322" s="314"/>
      <c r="J1322" s="314"/>
      <c r="K1322" s="314"/>
      <c r="L1322" s="314"/>
      <c r="M1322" s="314"/>
      <c r="N1322" s="314"/>
      <c r="O1322" s="314"/>
      <c r="P1322" s="314"/>
      <c r="Q1322" s="314"/>
      <c r="R1322" s="314"/>
      <c r="S1322" s="314"/>
      <c r="T1322" s="314"/>
    </row>
    <row r="1323" spans="1:20">
      <c r="A1323" s="314"/>
      <c r="B1323" s="314"/>
      <c r="C1323" s="314"/>
      <c r="D1323" s="314"/>
      <c r="E1323" s="314"/>
      <c r="F1323" s="314"/>
      <c r="G1323" s="314"/>
      <c r="H1323" s="314"/>
      <c r="I1323" s="314"/>
      <c r="J1323" s="314"/>
      <c r="K1323" s="314"/>
      <c r="L1323" s="314"/>
      <c r="M1323" s="314"/>
      <c r="N1323" s="314"/>
      <c r="O1323" s="314"/>
      <c r="P1323" s="314"/>
      <c r="Q1323" s="314"/>
      <c r="R1323" s="314"/>
      <c r="S1323" s="314"/>
      <c r="T1323" s="314"/>
    </row>
    <row r="1324" spans="1:20">
      <c r="A1324" s="314"/>
      <c r="B1324" s="314"/>
      <c r="C1324" s="314"/>
      <c r="D1324" s="314"/>
      <c r="E1324" s="314"/>
      <c r="F1324" s="314"/>
      <c r="G1324" s="314"/>
      <c r="H1324" s="314"/>
      <c r="I1324" s="314"/>
      <c r="J1324" s="314"/>
      <c r="K1324" s="314"/>
      <c r="L1324" s="314"/>
      <c r="M1324" s="314"/>
      <c r="N1324" s="314"/>
      <c r="O1324" s="314"/>
      <c r="P1324" s="314"/>
      <c r="Q1324" s="314"/>
      <c r="R1324" s="314"/>
      <c r="S1324" s="314"/>
      <c r="T1324" s="314"/>
    </row>
    <row r="1325" spans="1:20">
      <c r="A1325" s="314"/>
      <c r="B1325" s="314"/>
      <c r="C1325" s="314"/>
      <c r="D1325" s="314"/>
      <c r="E1325" s="314"/>
      <c r="F1325" s="314"/>
      <c r="G1325" s="314"/>
      <c r="H1325" s="314"/>
      <c r="I1325" s="314"/>
      <c r="J1325" s="314"/>
      <c r="K1325" s="314"/>
      <c r="L1325" s="314"/>
      <c r="M1325" s="314"/>
      <c r="N1325" s="314"/>
      <c r="O1325" s="314"/>
      <c r="P1325" s="314"/>
      <c r="Q1325" s="314"/>
      <c r="R1325" s="314"/>
      <c r="S1325" s="314"/>
      <c r="T1325" s="314"/>
    </row>
    <row r="1326" spans="1:20">
      <c r="A1326" s="314"/>
      <c r="B1326" s="314"/>
      <c r="C1326" s="314"/>
      <c r="D1326" s="314"/>
      <c r="E1326" s="314"/>
      <c r="F1326" s="314"/>
      <c r="G1326" s="314"/>
      <c r="H1326" s="314"/>
      <c r="I1326" s="314"/>
      <c r="J1326" s="314"/>
      <c r="K1326" s="314"/>
      <c r="L1326" s="314"/>
      <c r="M1326" s="314"/>
      <c r="N1326" s="314"/>
      <c r="O1326" s="314"/>
      <c r="P1326" s="314"/>
      <c r="Q1326" s="314"/>
      <c r="R1326" s="314"/>
      <c r="S1326" s="314"/>
      <c r="T1326" s="314"/>
    </row>
    <row r="1327" spans="1:20">
      <c r="A1327" s="314"/>
      <c r="B1327" s="314"/>
      <c r="C1327" s="314"/>
      <c r="D1327" s="314"/>
      <c r="E1327" s="314"/>
      <c r="F1327" s="314"/>
      <c r="G1327" s="314"/>
      <c r="H1327" s="314"/>
      <c r="I1327" s="314"/>
      <c r="J1327" s="314"/>
      <c r="K1327" s="314"/>
      <c r="L1327" s="314"/>
      <c r="M1327" s="314"/>
      <c r="N1327" s="314"/>
      <c r="O1327" s="314"/>
      <c r="P1327" s="314"/>
      <c r="Q1327" s="314"/>
      <c r="R1327" s="314"/>
      <c r="S1327" s="314"/>
      <c r="T1327" s="314"/>
    </row>
    <row r="1328" spans="1:20">
      <c r="A1328" s="314"/>
      <c r="B1328" s="314"/>
      <c r="C1328" s="314"/>
      <c r="D1328" s="314"/>
      <c r="E1328" s="314"/>
      <c r="F1328" s="314"/>
      <c r="G1328" s="314"/>
      <c r="H1328" s="314"/>
      <c r="I1328" s="314"/>
      <c r="J1328" s="314"/>
      <c r="K1328" s="314"/>
      <c r="L1328" s="314"/>
      <c r="M1328" s="314"/>
      <c r="N1328" s="314"/>
      <c r="O1328" s="314"/>
      <c r="P1328" s="314"/>
      <c r="Q1328" s="314"/>
      <c r="R1328" s="314"/>
      <c r="S1328" s="314"/>
      <c r="T1328" s="314"/>
    </row>
    <row r="1329" spans="1:20">
      <c r="A1329" s="314"/>
      <c r="B1329" s="314"/>
      <c r="C1329" s="314"/>
      <c r="D1329" s="314"/>
      <c r="E1329" s="314"/>
      <c r="F1329" s="314"/>
      <c r="G1329" s="314"/>
      <c r="H1329" s="314"/>
      <c r="I1329" s="314"/>
      <c r="J1329" s="314"/>
      <c r="K1329" s="314"/>
      <c r="L1329" s="314"/>
      <c r="M1329" s="314"/>
      <c r="N1329" s="314"/>
      <c r="O1329" s="314"/>
      <c r="P1329" s="314"/>
      <c r="Q1329" s="314"/>
      <c r="R1329" s="314"/>
      <c r="S1329" s="314"/>
      <c r="T1329" s="314"/>
    </row>
    <row r="1330" spans="1:20">
      <c r="A1330" s="314"/>
      <c r="B1330" s="314"/>
      <c r="C1330" s="314"/>
      <c r="D1330" s="314"/>
      <c r="E1330" s="314"/>
      <c r="F1330" s="314"/>
      <c r="G1330" s="314"/>
      <c r="H1330" s="314"/>
      <c r="I1330" s="314"/>
      <c r="J1330" s="314"/>
      <c r="K1330" s="314"/>
      <c r="L1330" s="314"/>
      <c r="M1330" s="314"/>
      <c r="N1330" s="314"/>
      <c r="O1330" s="314"/>
      <c r="P1330" s="314"/>
      <c r="Q1330" s="314"/>
      <c r="R1330" s="314"/>
      <c r="S1330" s="314"/>
      <c r="T1330" s="314"/>
    </row>
    <row r="1331" spans="1:20">
      <c r="A1331" s="314"/>
      <c r="B1331" s="314"/>
      <c r="C1331" s="314"/>
      <c r="D1331" s="314"/>
      <c r="E1331" s="314"/>
      <c r="F1331" s="314"/>
      <c r="G1331" s="314"/>
      <c r="H1331" s="314"/>
      <c r="I1331" s="314"/>
      <c r="J1331" s="314"/>
      <c r="K1331" s="314"/>
      <c r="L1331" s="314"/>
      <c r="M1331" s="314"/>
      <c r="N1331" s="314"/>
      <c r="O1331" s="314"/>
      <c r="P1331" s="314"/>
      <c r="Q1331" s="314"/>
      <c r="R1331" s="314"/>
      <c r="S1331" s="314"/>
      <c r="T1331" s="314"/>
    </row>
    <row r="1332" spans="1:20">
      <c r="A1332" s="314"/>
      <c r="B1332" s="314"/>
      <c r="C1332" s="314"/>
      <c r="D1332" s="314"/>
      <c r="E1332" s="314"/>
      <c r="F1332" s="314"/>
      <c r="G1332" s="314"/>
      <c r="H1332" s="314"/>
      <c r="I1332" s="314"/>
      <c r="J1332" s="314"/>
      <c r="K1332" s="314"/>
      <c r="L1332" s="314"/>
      <c r="M1332" s="314"/>
      <c r="N1332" s="314"/>
      <c r="O1332" s="314"/>
      <c r="P1332" s="314"/>
      <c r="Q1332" s="314"/>
      <c r="R1332" s="314"/>
      <c r="S1332" s="314"/>
      <c r="T1332" s="314"/>
    </row>
    <row r="1333" spans="1:20">
      <c r="A1333" s="314"/>
      <c r="B1333" s="314"/>
      <c r="C1333" s="314"/>
      <c r="D1333" s="314"/>
      <c r="E1333" s="314"/>
      <c r="F1333" s="314"/>
      <c r="G1333" s="314"/>
      <c r="H1333" s="314"/>
      <c r="I1333" s="314"/>
      <c r="J1333" s="314"/>
      <c r="K1333" s="314"/>
      <c r="L1333" s="314"/>
      <c r="M1333" s="314"/>
      <c r="N1333" s="314"/>
      <c r="O1333" s="314"/>
      <c r="P1333" s="314"/>
      <c r="Q1333" s="314"/>
      <c r="R1333" s="314"/>
      <c r="S1333" s="314"/>
      <c r="T1333" s="314"/>
    </row>
    <row r="1334" spans="1:20">
      <c r="A1334" s="314"/>
      <c r="B1334" s="314"/>
      <c r="C1334" s="314"/>
      <c r="D1334" s="314"/>
      <c r="E1334" s="314"/>
      <c r="F1334" s="314"/>
      <c r="G1334" s="314"/>
      <c r="H1334" s="314"/>
      <c r="I1334" s="314"/>
      <c r="J1334" s="314"/>
      <c r="K1334" s="314"/>
      <c r="L1334" s="314"/>
      <c r="M1334" s="314"/>
      <c r="N1334" s="314"/>
      <c r="O1334" s="314"/>
      <c r="P1334" s="314"/>
      <c r="Q1334" s="314"/>
      <c r="R1334" s="314"/>
      <c r="S1334" s="314"/>
      <c r="T1334" s="314"/>
    </row>
    <row r="1335" spans="1:20">
      <c r="A1335" s="314"/>
      <c r="B1335" s="314"/>
      <c r="C1335" s="314"/>
      <c r="D1335" s="314"/>
      <c r="E1335" s="314"/>
      <c r="F1335" s="314"/>
      <c r="G1335" s="314"/>
      <c r="H1335" s="314"/>
      <c r="I1335" s="314"/>
      <c r="J1335" s="314"/>
      <c r="K1335" s="314"/>
      <c r="L1335" s="314"/>
      <c r="M1335" s="314"/>
      <c r="N1335" s="314"/>
      <c r="O1335" s="314"/>
      <c r="P1335" s="314"/>
      <c r="Q1335" s="314"/>
      <c r="R1335" s="314"/>
      <c r="S1335" s="314"/>
      <c r="T1335" s="314"/>
    </row>
    <row r="1336" spans="1:20">
      <c r="A1336" s="314"/>
      <c r="B1336" s="314"/>
      <c r="C1336" s="314"/>
      <c r="D1336" s="314"/>
      <c r="E1336" s="314"/>
      <c r="F1336" s="314"/>
      <c r="G1336" s="314"/>
      <c r="H1336" s="314"/>
      <c r="I1336" s="314"/>
      <c r="J1336" s="314"/>
      <c r="K1336" s="314"/>
      <c r="L1336" s="314"/>
      <c r="M1336" s="314"/>
      <c r="N1336" s="314"/>
      <c r="O1336" s="314"/>
      <c r="P1336" s="314"/>
      <c r="Q1336" s="314"/>
      <c r="R1336" s="314"/>
      <c r="S1336" s="314"/>
      <c r="T1336" s="314"/>
    </row>
    <row r="1337" spans="1:20">
      <c r="A1337" s="314"/>
      <c r="B1337" s="314"/>
      <c r="C1337" s="314"/>
      <c r="D1337" s="314"/>
      <c r="E1337" s="314"/>
      <c r="F1337" s="314"/>
      <c r="G1337" s="314"/>
      <c r="H1337" s="314"/>
      <c r="I1337" s="314"/>
      <c r="J1337" s="314"/>
      <c r="K1337" s="314"/>
      <c r="L1337" s="314"/>
      <c r="M1337" s="314"/>
      <c r="N1337" s="314"/>
      <c r="O1337" s="314"/>
      <c r="P1337" s="314"/>
      <c r="Q1337" s="314"/>
      <c r="R1337" s="314"/>
      <c r="S1337" s="314"/>
      <c r="T1337" s="314"/>
    </row>
    <row r="1338" spans="1:20">
      <c r="A1338" s="314"/>
      <c r="B1338" s="314"/>
      <c r="C1338" s="314"/>
      <c r="D1338" s="314"/>
      <c r="E1338" s="314"/>
      <c r="F1338" s="314"/>
      <c r="G1338" s="314"/>
      <c r="H1338" s="314"/>
      <c r="I1338" s="314"/>
      <c r="J1338" s="314"/>
      <c r="K1338" s="314"/>
      <c r="L1338" s="314"/>
      <c r="M1338" s="314"/>
      <c r="N1338" s="314"/>
      <c r="O1338" s="314"/>
      <c r="P1338" s="314"/>
      <c r="Q1338" s="314"/>
      <c r="R1338" s="314"/>
      <c r="S1338" s="314"/>
      <c r="T1338" s="314"/>
    </row>
    <row r="1339" spans="1:20">
      <c r="A1339" s="314"/>
      <c r="B1339" s="314"/>
      <c r="C1339" s="314"/>
      <c r="D1339" s="314"/>
      <c r="E1339" s="314"/>
      <c r="F1339" s="314"/>
      <c r="G1339" s="314"/>
      <c r="H1339" s="314"/>
      <c r="I1339" s="314"/>
      <c r="J1339" s="314"/>
      <c r="K1339" s="314"/>
      <c r="L1339" s="314"/>
      <c r="M1339" s="314"/>
      <c r="N1339" s="314"/>
      <c r="O1339" s="314"/>
      <c r="P1339" s="314"/>
      <c r="Q1339" s="314"/>
      <c r="R1339" s="314"/>
      <c r="S1339" s="314"/>
      <c r="T1339" s="314"/>
    </row>
    <row r="1340" spans="1:20">
      <c r="A1340" s="314"/>
      <c r="B1340" s="314"/>
      <c r="C1340" s="314"/>
      <c r="D1340" s="314"/>
      <c r="E1340" s="314"/>
      <c r="F1340" s="314"/>
      <c r="G1340" s="314"/>
      <c r="H1340" s="314"/>
      <c r="I1340" s="314"/>
      <c r="J1340" s="314"/>
      <c r="K1340" s="314"/>
      <c r="L1340" s="314"/>
      <c r="M1340" s="314"/>
      <c r="N1340" s="314"/>
      <c r="O1340" s="314"/>
      <c r="P1340" s="314"/>
      <c r="Q1340" s="314"/>
      <c r="R1340" s="314"/>
      <c r="S1340" s="314"/>
      <c r="T1340" s="314"/>
    </row>
    <row r="1341" spans="1:20">
      <c r="A1341" s="314"/>
      <c r="B1341" s="314"/>
      <c r="C1341" s="314"/>
      <c r="D1341" s="314"/>
      <c r="E1341" s="314"/>
      <c r="F1341" s="314"/>
      <c r="G1341" s="314"/>
      <c r="H1341" s="314"/>
      <c r="I1341" s="314"/>
      <c r="J1341" s="314"/>
      <c r="K1341" s="314"/>
      <c r="L1341" s="314"/>
      <c r="M1341" s="314"/>
      <c r="N1341" s="314"/>
      <c r="O1341" s="314"/>
      <c r="P1341" s="314"/>
      <c r="Q1341" s="314"/>
      <c r="R1341" s="314"/>
      <c r="S1341" s="314"/>
      <c r="T1341" s="314"/>
    </row>
    <row r="1342" spans="1:20">
      <c r="A1342" s="314"/>
      <c r="B1342" s="314"/>
      <c r="C1342" s="314"/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</row>
    <row r="1343" spans="1:20">
      <c r="A1343" s="314"/>
      <c r="B1343" s="314"/>
      <c r="C1343" s="314"/>
      <c r="D1343" s="314"/>
      <c r="E1343" s="314"/>
      <c r="F1343" s="314"/>
      <c r="G1343" s="314"/>
      <c r="H1343" s="314"/>
      <c r="I1343" s="314"/>
      <c r="J1343" s="314"/>
      <c r="K1343" s="314"/>
      <c r="L1343" s="314"/>
      <c r="M1343" s="314"/>
      <c r="N1343" s="314"/>
      <c r="O1343" s="314"/>
      <c r="P1343" s="314"/>
      <c r="Q1343" s="314"/>
      <c r="R1343" s="314"/>
      <c r="S1343" s="314"/>
      <c r="T1343" s="314"/>
    </row>
    <row r="1344" spans="1:20">
      <c r="A1344" s="314"/>
      <c r="B1344" s="314"/>
      <c r="C1344" s="314"/>
      <c r="D1344" s="314"/>
      <c r="E1344" s="314"/>
      <c r="F1344" s="314"/>
      <c r="G1344" s="314"/>
      <c r="H1344" s="314"/>
      <c r="I1344" s="314"/>
      <c r="J1344" s="314"/>
      <c r="K1344" s="314"/>
      <c r="L1344" s="314"/>
      <c r="M1344" s="314"/>
      <c r="N1344" s="314"/>
      <c r="O1344" s="314"/>
      <c r="P1344" s="314"/>
      <c r="Q1344" s="314"/>
      <c r="R1344" s="314"/>
      <c r="S1344" s="314"/>
      <c r="T1344" s="314"/>
    </row>
    <row r="1345" spans="1:20">
      <c r="A1345" s="314"/>
      <c r="B1345" s="314"/>
      <c r="C1345" s="314"/>
      <c r="D1345" s="314"/>
      <c r="E1345" s="314"/>
      <c r="F1345" s="314"/>
      <c r="G1345" s="314"/>
      <c r="H1345" s="314"/>
      <c r="I1345" s="314"/>
      <c r="J1345" s="314"/>
      <c r="K1345" s="314"/>
      <c r="L1345" s="314"/>
      <c r="M1345" s="314"/>
      <c r="N1345" s="314"/>
      <c r="O1345" s="314"/>
      <c r="P1345" s="314"/>
      <c r="Q1345" s="314"/>
      <c r="R1345" s="314"/>
      <c r="S1345" s="314"/>
      <c r="T1345" s="314"/>
    </row>
    <row r="1346" spans="1:20">
      <c r="A1346" s="314"/>
      <c r="B1346" s="314"/>
      <c r="C1346" s="314"/>
      <c r="D1346" s="314"/>
      <c r="E1346" s="314"/>
      <c r="F1346" s="314"/>
      <c r="G1346" s="314"/>
      <c r="H1346" s="314"/>
      <c r="I1346" s="314"/>
      <c r="J1346" s="314"/>
      <c r="K1346" s="314"/>
      <c r="L1346" s="314"/>
      <c r="M1346" s="314"/>
      <c r="N1346" s="314"/>
      <c r="O1346" s="314"/>
      <c r="P1346" s="314"/>
      <c r="Q1346" s="314"/>
      <c r="R1346" s="314"/>
      <c r="S1346" s="314"/>
      <c r="T1346" s="314"/>
    </row>
    <row r="1347" spans="1:20">
      <c r="A1347" s="314"/>
      <c r="B1347" s="314"/>
      <c r="C1347" s="314"/>
      <c r="D1347" s="314"/>
      <c r="E1347" s="314"/>
      <c r="F1347" s="314"/>
      <c r="G1347" s="314"/>
      <c r="H1347" s="314"/>
      <c r="I1347" s="314"/>
      <c r="J1347" s="314"/>
      <c r="K1347" s="314"/>
      <c r="L1347" s="314"/>
      <c r="M1347" s="314"/>
      <c r="N1347" s="314"/>
      <c r="O1347" s="314"/>
      <c r="P1347" s="314"/>
      <c r="Q1347" s="314"/>
      <c r="R1347" s="314"/>
      <c r="S1347" s="314"/>
      <c r="T1347" s="314"/>
    </row>
    <row r="1348" spans="1:20">
      <c r="A1348" s="314"/>
      <c r="B1348" s="314"/>
      <c r="C1348" s="314"/>
      <c r="D1348" s="314"/>
      <c r="E1348" s="314"/>
      <c r="F1348" s="314"/>
      <c r="G1348" s="314"/>
      <c r="H1348" s="314"/>
      <c r="I1348" s="314"/>
      <c r="J1348" s="314"/>
      <c r="K1348" s="314"/>
      <c r="L1348" s="314"/>
      <c r="M1348" s="314"/>
      <c r="N1348" s="314"/>
      <c r="O1348" s="314"/>
      <c r="P1348" s="314"/>
      <c r="Q1348" s="314"/>
      <c r="R1348" s="314"/>
      <c r="S1348" s="314"/>
      <c r="T1348" s="314"/>
    </row>
    <row r="1349" spans="1:20">
      <c r="A1349" s="314"/>
      <c r="B1349" s="314"/>
      <c r="C1349" s="314"/>
      <c r="D1349" s="314"/>
      <c r="E1349" s="314"/>
      <c r="F1349" s="314"/>
      <c r="G1349" s="314"/>
      <c r="H1349" s="314"/>
      <c r="I1349" s="314"/>
      <c r="J1349" s="314"/>
      <c r="K1349" s="314"/>
      <c r="L1349" s="314"/>
      <c r="M1349" s="314"/>
      <c r="N1349" s="314"/>
      <c r="O1349" s="314"/>
      <c r="P1349" s="314"/>
      <c r="Q1349" s="314"/>
      <c r="R1349" s="314"/>
      <c r="S1349" s="314"/>
      <c r="T1349" s="314"/>
    </row>
    <row r="1350" spans="1:20">
      <c r="A1350" s="314"/>
      <c r="B1350" s="314"/>
      <c r="C1350" s="314"/>
      <c r="D1350" s="314"/>
      <c r="E1350" s="314"/>
      <c r="F1350" s="314"/>
      <c r="G1350" s="314"/>
      <c r="H1350" s="314"/>
      <c r="I1350" s="314"/>
      <c r="J1350" s="314"/>
      <c r="K1350" s="314"/>
      <c r="L1350" s="314"/>
      <c r="M1350" s="314"/>
      <c r="N1350" s="314"/>
      <c r="O1350" s="314"/>
      <c r="P1350" s="314"/>
      <c r="Q1350" s="314"/>
      <c r="R1350" s="314"/>
      <c r="S1350" s="314"/>
      <c r="T1350" s="314"/>
    </row>
    <row r="1351" spans="1:20">
      <c r="A1351" s="314"/>
      <c r="B1351" s="314"/>
      <c r="C1351" s="314"/>
      <c r="D1351" s="314"/>
      <c r="E1351" s="314"/>
      <c r="F1351" s="314"/>
      <c r="G1351" s="314"/>
      <c r="H1351" s="314"/>
      <c r="I1351" s="314"/>
      <c r="J1351" s="314"/>
      <c r="K1351" s="314"/>
      <c r="L1351" s="314"/>
      <c r="M1351" s="314"/>
      <c r="N1351" s="314"/>
      <c r="O1351" s="314"/>
      <c r="P1351" s="314"/>
      <c r="Q1351" s="314"/>
      <c r="R1351" s="314"/>
      <c r="S1351" s="314"/>
      <c r="T1351" s="314"/>
    </row>
    <row r="1352" spans="1:20">
      <c r="A1352" s="314"/>
      <c r="B1352" s="314"/>
      <c r="C1352" s="314"/>
      <c r="D1352" s="314"/>
      <c r="E1352" s="314"/>
      <c r="F1352" s="314"/>
      <c r="G1352" s="314"/>
      <c r="H1352" s="314"/>
      <c r="I1352" s="314"/>
      <c r="J1352" s="314"/>
      <c r="K1352" s="314"/>
      <c r="L1352" s="314"/>
      <c r="M1352" s="314"/>
      <c r="N1352" s="314"/>
      <c r="O1352" s="314"/>
      <c r="P1352" s="314"/>
      <c r="Q1352" s="314"/>
      <c r="R1352" s="314"/>
      <c r="S1352" s="314"/>
      <c r="T1352" s="314"/>
    </row>
    <row r="1353" spans="1:20">
      <c r="A1353" s="314"/>
      <c r="B1353" s="314"/>
      <c r="C1353" s="314"/>
      <c r="D1353" s="314"/>
      <c r="E1353" s="314"/>
      <c r="F1353" s="314"/>
      <c r="G1353" s="314"/>
      <c r="H1353" s="314"/>
      <c r="I1353" s="314"/>
      <c r="J1353" s="314"/>
      <c r="K1353" s="314"/>
      <c r="L1353" s="314"/>
      <c r="M1353" s="314"/>
      <c r="N1353" s="314"/>
      <c r="O1353" s="314"/>
      <c r="P1353" s="314"/>
      <c r="Q1353" s="314"/>
      <c r="R1353" s="314"/>
      <c r="S1353" s="314"/>
      <c r="T1353" s="314"/>
    </row>
    <row r="1354" spans="1:20">
      <c r="A1354" s="314"/>
      <c r="B1354" s="314"/>
      <c r="C1354" s="314"/>
      <c r="D1354" s="314"/>
      <c r="E1354" s="314"/>
      <c r="F1354" s="314"/>
      <c r="G1354" s="314"/>
      <c r="H1354" s="314"/>
      <c r="I1354" s="314"/>
      <c r="J1354" s="314"/>
      <c r="K1354" s="314"/>
      <c r="L1354" s="314"/>
      <c r="M1354" s="314"/>
      <c r="N1354" s="314"/>
      <c r="O1354" s="314"/>
      <c r="P1354" s="314"/>
      <c r="Q1354" s="314"/>
      <c r="R1354" s="314"/>
      <c r="S1354" s="314"/>
      <c r="T1354" s="314"/>
    </row>
    <row r="1355" spans="1:20">
      <c r="A1355" s="314"/>
      <c r="B1355" s="314"/>
      <c r="C1355" s="314"/>
      <c r="D1355" s="314"/>
      <c r="E1355" s="314"/>
      <c r="F1355" s="314"/>
      <c r="G1355" s="314"/>
      <c r="H1355" s="314"/>
      <c r="I1355" s="314"/>
      <c r="J1355" s="314"/>
      <c r="K1355" s="314"/>
      <c r="L1355" s="314"/>
      <c r="M1355" s="314"/>
      <c r="N1355" s="314"/>
      <c r="O1355" s="314"/>
      <c r="P1355" s="314"/>
      <c r="Q1355" s="314"/>
      <c r="R1355" s="314"/>
      <c r="S1355" s="314"/>
      <c r="T1355" s="314"/>
    </row>
    <row r="1356" spans="1:20">
      <c r="A1356" s="314"/>
      <c r="B1356" s="314"/>
      <c r="C1356" s="314"/>
      <c r="D1356" s="314"/>
      <c r="E1356" s="314"/>
      <c r="F1356" s="314"/>
      <c r="G1356" s="314"/>
      <c r="H1356" s="314"/>
      <c r="I1356" s="314"/>
      <c r="J1356" s="314"/>
      <c r="K1356" s="314"/>
      <c r="L1356" s="314"/>
      <c r="M1356" s="314"/>
      <c r="N1356" s="314"/>
      <c r="O1356" s="314"/>
      <c r="P1356" s="314"/>
      <c r="Q1356" s="314"/>
      <c r="R1356" s="314"/>
      <c r="S1356" s="314"/>
      <c r="T1356" s="314"/>
    </row>
    <row r="1357" spans="1:20">
      <c r="A1357" s="314"/>
      <c r="B1357" s="314"/>
      <c r="C1357" s="314"/>
      <c r="D1357" s="314"/>
      <c r="E1357" s="314"/>
      <c r="F1357" s="314"/>
      <c r="G1357" s="314"/>
      <c r="H1357" s="314"/>
      <c r="I1357" s="314"/>
      <c r="J1357" s="314"/>
      <c r="K1357" s="314"/>
      <c r="L1357" s="314"/>
      <c r="M1357" s="314"/>
      <c r="N1357" s="314"/>
      <c r="O1357" s="314"/>
      <c r="P1357" s="314"/>
      <c r="Q1357" s="314"/>
      <c r="R1357" s="314"/>
      <c r="S1357" s="314"/>
      <c r="T1357" s="314"/>
    </row>
    <row r="1358" spans="1:20">
      <c r="A1358" s="314"/>
      <c r="B1358" s="314"/>
      <c r="C1358" s="314"/>
      <c r="D1358" s="314"/>
      <c r="E1358" s="314"/>
      <c r="F1358" s="314"/>
      <c r="G1358" s="314"/>
      <c r="H1358" s="314"/>
      <c r="I1358" s="314"/>
      <c r="J1358" s="314"/>
      <c r="K1358" s="314"/>
      <c r="L1358" s="314"/>
      <c r="M1358" s="314"/>
      <c r="N1358" s="314"/>
      <c r="O1358" s="314"/>
      <c r="P1358" s="314"/>
      <c r="Q1358" s="314"/>
      <c r="R1358" s="314"/>
      <c r="S1358" s="314"/>
      <c r="T1358" s="314"/>
    </row>
    <row r="1359" spans="1:20">
      <c r="A1359" s="314"/>
      <c r="B1359" s="314"/>
      <c r="C1359" s="314"/>
      <c r="D1359" s="314"/>
      <c r="E1359" s="314"/>
      <c r="F1359" s="314"/>
      <c r="G1359" s="314"/>
      <c r="H1359" s="314"/>
      <c r="I1359" s="314"/>
      <c r="J1359" s="314"/>
      <c r="K1359" s="314"/>
      <c r="L1359" s="314"/>
      <c r="M1359" s="314"/>
      <c r="N1359" s="314"/>
      <c r="O1359" s="314"/>
      <c r="P1359" s="314"/>
      <c r="Q1359" s="314"/>
      <c r="R1359" s="314"/>
      <c r="S1359" s="314"/>
      <c r="T1359" s="314"/>
    </row>
    <row r="1360" spans="1:20">
      <c r="A1360" s="314"/>
      <c r="B1360" s="314"/>
      <c r="C1360" s="314"/>
      <c r="D1360" s="314"/>
      <c r="E1360" s="314"/>
      <c r="F1360" s="314"/>
      <c r="G1360" s="314"/>
      <c r="H1360" s="314"/>
      <c r="I1360" s="314"/>
      <c r="J1360" s="314"/>
      <c r="K1360" s="314"/>
      <c r="L1360" s="314"/>
      <c r="M1360" s="314"/>
      <c r="N1360" s="314"/>
      <c r="O1360" s="314"/>
      <c r="P1360" s="314"/>
      <c r="Q1360" s="314"/>
      <c r="R1360" s="314"/>
      <c r="S1360" s="314"/>
      <c r="T1360" s="314"/>
    </row>
    <row r="1361" spans="1:20">
      <c r="A1361" s="314"/>
      <c r="B1361" s="314"/>
      <c r="C1361" s="314"/>
      <c r="D1361" s="314"/>
      <c r="E1361" s="314"/>
      <c r="F1361" s="314"/>
      <c r="G1361" s="314"/>
      <c r="H1361" s="314"/>
      <c r="I1361" s="314"/>
      <c r="J1361" s="314"/>
      <c r="K1361" s="314"/>
      <c r="L1361" s="314"/>
      <c r="M1361" s="314"/>
      <c r="N1361" s="314"/>
      <c r="O1361" s="314"/>
      <c r="P1361" s="314"/>
      <c r="Q1361" s="314"/>
      <c r="R1361" s="314"/>
      <c r="S1361" s="314"/>
      <c r="T1361" s="314"/>
    </row>
    <row r="1362" spans="1:20">
      <c r="A1362" s="314"/>
      <c r="B1362" s="314"/>
      <c r="C1362" s="314"/>
      <c r="D1362" s="314"/>
      <c r="E1362" s="314"/>
      <c r="F1362" s="314"/>
      <c r="G1362" s="314"/>
      <c r="H1362" s="314"/>
      <c r="I1362" s="314"/>
      <c r="J1362" s="314"/>
      <c r="K1362" s="314"/>
      <c r="L1362" s="314"/>
      <c r="M1362" s="314"/>
      <c r="N1362" s="314"/>
      <c r="O1362" s="314"/>
      <c r="P1362" s="314"/>
      <c r="Q1362" s="314"/>
      <c r="R1362" s="314"/>
      <c r="S1362" s="314"/>
      <c r="T1362" s="314"/>
    </row>
    <row r="1363" spans="1:20">
      <c r="A1363" s="314"/>
      <c r="B1363" s="314"/>
      <c r="C1363" s="314"/>
      <c r="D1363" s="314"/>
      <c r="E1363" s="314"/>
      <c r="F1363" s="314"/>
      <c r="G1363" s="314"/>
      <c r="H1363" s="314"/>
      <c r="I1363" s="314"/>
      <c r="J1363" s="314"/>
      <c r="K1363" s="314"/>
      <c r="L1363" s="314"/>
      <c r="M1363" s="314"/>
      <c r="N1363" s="314"/>
      <c r="O1363" s="314"/>
      <c r="P1363" s="314"/>
      <c r="Q1363" s="314"/>
      <c r="R1363" s="314"/>
      <c r="S1363" s="314"/>
      <c r="T1363" s="314"/>
    </row>
    <row r="1364" spans="1:20">
      <c r="A1364" s="314"/>
      <c r="B1364" s="314"/>
      <c r="C1364" s="314"/>
      <c r="D1364" s="314"/>
      <c r="E1364" s="314"/>
      <c r="F1364" s="314"/>
      <c r="G1364" s="314"/>
      <c r="H1364" s="314"/>
      <c r="I1364" s="314"/>
      <c r="J1364" s="314"/>
      <c r="K1364" s="314"/>
      <c r="L1364" s="314"/>
      <c r="M1364" s="314"/>
      <c r="N1364" s="314"/>
      <c r="O1364" s="314"/>
      <c r="P1364" s="314"/>
      <c r="Q1364" s="314"/>
      <c r="R1364" s="314"/>
      <c r="S1364" s="314"/>
      <c r="T1364" s="314"/>
    </row>
    <row r="1365" spans="1:20">
      <c r="A1365" s="314"/>
      <c r="B1365" s="314"/>
      <c r="C1365" s="314"/>
      <c r="D1365" s="314"/>
      <c r="E1365" s="314"/>
      <c r="F1365" s="314"/>
      <c r="G1365" s="314"/>
      <c r="H1365" s="314"/>
      <c r="I1365" s="314"/>
      <c r="J1365" s="314"/>
      <c r="K1365" s="314"/>
      <c r="L1365" s="314"/>
      <c r="M1365" s="314"/>
      <c r="N1365" s="314"/>
      <c r="O1365" s="314"/>
      <c r="P1365" s="314"/>
      <c r="Q1365" s="314"/>
      <c r="R1365" s="314"/>
      <c r="S1365" s="314"/>
      <c r="T1365" s="314"/>
    </row>
    <row r="1366" spans="1:20">
      <c r="A1366" s="314"/>
      <c r="B1366" s="314"/>
      <c r="C1366" s="314"/>
      <c r="D1366" s="314"/>
      <c r="E1366" s="314"/>
      <c r="F1366" s="314"/>
      <c r="G1366" s="314"/>
      <c r="H1366" s="314"/>
      <c r="I1366" s="314"/>
      <c r="J1366" s="314"/>
      <c r="K1366" s="314"/>
      <c r="L1366" s="314"/>
      <c r="M1366" s="314"/>
      <c r="N1366" s="314"/>
      <c r="O1366" s="314"/>
      <c r="P1366" s="314"/>
      <c r="Q1366" s="314"/>
      <c r="R1366" s="314"/>
      <c r="S1366" s="314"/>
      <c r="T1366" s="314"/>
    </row>
    <row r="1367" spans="1:20">
      <c r="A1367" s="314"/>
      <c r="B1367" s="314"/>
      <c r="C1367" s="314"/>
      <c r="D1367" s="314"/>
      <c r="E1367" s="314"/>
      <c r="F1367" s="314"/>
      <c r="G1367" s="314"/>
      <c r="H1367" s="314"/>
      <c r="I1367" s="314"/>
      <c r="J1367" s="314"/>
      <c r="K1367" s="314"/>
      <c r="L1367" s="314"/>
      <c r="M1367" s="314"/>
      <c r="N1367" s="314"/>
      <c r="O1367" s="314"/>
      <c r="P1367" s="314"/>
      <c r="Q1367" s="314"/>
      <c r="R1367" s="314"/>
      <c r="S1367" s="314"/>
      <c r="T1367" s="314"/>
    </row>
    <row r="1368" spans="1:20">
      <c r="A1368" s="314"/>
      <c r="B1368" s="314"/>
      <c r="C1368" s="314"/>
      <c r="D1368" s="314"/>
      <c r="E1368" s="314"/>
      <c r="F1368" s="314"/>
      <c r="G1368" s="314"/>
      <c r="H1368" s="314"/>
      <c r="I1368" s="314"/>
      <c r="J1368" s="314"/>
      <c r="K1368" s="314"/>
      <c r="L1368" s="314"/>
      <c r="M1368" s="314"/>
      <c r="N1368" s="314"/>
      <c r="O1368" s="314"/>
      <c r="P1368" s="314"/>
      <c r="Q1368" s="314"/>
      <c r="R1368" s="314"/>
      <c r="S1368" s="314"/>
      <c r="T1368" s="314"/>
    </row>
    <row r="1369" spans="1:20">
      <c r="A1369" s="314"/>
      <c r="B1369" s="314"/>
      <c r="C1369" s="314"/>
      <c r="D1369" s="314"/>
      <c r="E1369" s="314"/>
      <c r="F1369" s="314"/>
      <c r="G1369" s="314"/>
      <c r="H1369" s="314"/>
      <c r="I1369" s="314"/>
      <c r="J1369" s="314"/>
      <c r="K1369" s="314"/>
      <c r="L1369" s="314"/>
      <c r="M1369" s="314"/>
      <c r="N1369" s="314"/>
      <c r="O1369" s="314"/>
      <c r="P1369" s="314"/>
      <c r="Q1369" s="314"/>
      <c r="R1369" s="314"/>
      <c r="S1369" s="314"/>
      <c r="T1369" s="314"/>
    </row>
    <row r="1370" spans="1:20">
      <c r="A1370" s="314"/>
      <c r="B1370" s="314"/>
      <c r="C1370" s="314"/>
      <c r="D1370" s="314"/>
      <c r="E1370" s="314"/>
      <c r="F1370" s="314"/>
      <c r="G1370" s="314"/>
      <c r="H1370" s="314"/>
      <c r="I1370" s="314"/>
      <c r="J1370" s="314"/>
      <c r="K1370" s="314"/>
      <c r="L1370" s="314"/>
      <c r="M1370" s="314"/>
      <c r="N1370" s="314"/>
      <c r="O1370" s="314"/>
      <c r="P1370" s="314"/>
      <c r="Q1370" s="314"/>
      <c r="R1370" s="314"/>
      <c r="S1370" s="314"/>
      <c r="T1370" s="314"/>
    </row>
    <row r="1371" spans="1:20">
      <c r="A1371" s="314"/>
      <c r="B1371" s="314"/>
      <c r="C1371" s="314"/>
      <c r="D1371" s="314"/>
      <c r="E1371" s="314"/>
      <c r="F1371" s="314"/>
      <c r="G1371" s="314"/>
      <c r="H1371" s="314"/>
      <c r="I1371" s="314"/>
      <c r="J1371" s="314"/>
      <c r="K1371" s="314"/>
      <c r="L1371" s="314"/>
      <c r="M1371" s="314"/>
      <c r="N1371" s="314"/>
      <c r="O1371" s="314"/>
      <c r="P1371" s="314"/>
      <c r="Q1371" s="314"/>
      <c r="R1371" s="314"/>
      <c r="S1371" s="314"/>
      <c r="T1371" s="314"/>
    </row>
    <row r="1372" spans="1:20">
      <c r="A1372" s="314"/>
      <c r="B1372" s="314"/>
      <c r="C1372" s="314"/>
      <c r="D1372" s="314"/>
      <c r="E1372" s="314"/>
      <c r="F1372" s="314"/>
      <c r="G1372" s="314"/>
      <c r="H1372" s="314"/>
      <c r="I1372" s="314"/>
      <c r="J1372" s="314"/>
      <c r="K1372" s="314"/>
      <c r="L1372" s="314"/>
      <c r="M1372" s="314"/>
      <c r="N1372" s="314"/>
      <c r="O1372" s="314"/>
      <c r="P1372" s="314"/>
      <c r="Q1372" s="314"/>
      <c r="R1372" s="314"/>
      <c r="S1372" s="314"/>
      <c r="T1372" s="314"/>
    </row>
    <row r="1373" spans="1:20">
      <c r="A1373" s="314"/>
      <c r="B1373" s="314"/>
      <c r="C1373" s="314"/>
      <c r="D1373" s="314"/>
      <c r="E1373" s="314"/>
      <c r="F1373" s="314"/>
      <c r="G1373" s="314"/>
      <c r="H1373" s="314"/>
      <c r="I1373" s="314"/>
      <c r="J1373" s="314"/>
      <c r="K1373" s="314"/>
      <c r="L1373" s="314"/>
      <c r="M1373" s="314"/>
      <c r="N1373" s="314"/>
      <c r="O1373" s="314"/>
      <c r="P1373" s="314"/>
      <c r="Q1373" s="314"/>
      <c r="R1373" s="314"/>
      <c r="S1373" s="314"/>
      <c r="T1373" s="314"/>
    </row>
    <row r="1374" spans="1:20">
      <c r="A1374" s="314"/>
      <c r="B1374" s="314"/>
      <c r="C1374" s="314"/>
      <c r="D1374" s="314"/>
      <c r="E1374" s="314"/>
      <c r="F1374" s="314"/>
      <c r="G1374" s="314"/>
      <c r="H1374" s="314"/>
      <c r="I1374" s="314"/>
      <c r="J1374" s="314"/>
      <c r="K1374" s="314"/>
      <c r="L1374" s="314"/>
      <c r="M1374" s="314"/>
      <c r="N1374" s="314"/>
      <c r="O1374" s="314"/>
      <c r="P1374" s="314"/>
      <c r="Q1374" s="314"/>
      <c r="R1374" s="314"/>
      <c r="S1374" s="314"/>
      <c r="T1374" s="314"/>
    </row>
    <row r="1375" spans="1:20">
      <c r="A1375" s="314"/>
      <c r="B1375" s="314"/>
      <c r="C1375" s="314"/>
      <c r="D1375" s="314"/>
      <c r="E1375" s="314"/>
      <c r="F1375" s="314"/>
      <c r="G1375" s="314"/>
      <c r="H1375" s="314"/>
      <c r="I1375" s="314"/>
      <c r="J1375" s="314"/>
      <c r="K1375" s="314"/>
      <c r="L1375" s="314"/>
      <c r="M1375" s="314"/>
      <c r="N1375" s="314"/>
      <c r="O1375" s="314"/>
      <c r="P1375" s="314"/>
      <c r="Q1375" s="314"/>
      <c r="R1375" s="314"/>
      <c r="S1375" s="314"/>
      <c r="T1375" s="314"/>
    </row>
    <row r="1376" spans="1:20">
      <c r="A1376" s="314"/>
      <c r="B1376" s="314"/>
      <c r="C1376" s="314"/>
      <c r="D1376" s="314"/>
      <c r="E1376" s="314"/>
      <c r="F1376" s="314"/>
      <c r="G1376" s="314"/>
      <c r="H1376" s="314"/>
      <c r="I1376" s="314"/>
      <c r="J1376" s="314"/>
      <c r="K1376" s="314"/>
      <c r="L1376" s="314"/>
      <c r="M1376" s="314"/>
      <c r="N1376" s="314"/>
      <c r="O1376" s="314"/>
      <c r="P1376" s="314"/>
      <c r="Q1376" s="314"/>
      <c r="R1376" s="314"/>
      <c r="S1376" s="314"/>
      <c r="T1376" s="314"/>
    </row>
    <row r="1377" spans="1:20">
      <c r="A1377" s="314"/>
      <c r="B1377" s="314"/>
      <c r="C1377" s="314"/>
      <c r="D1377" s="314"/>
      <c r="E1377" s="314"/>
      <c r="F1377" s="314"/>
      <c r="G1377" s="314"/>
      <c r="H1377" s="314"/>
      <c r="I1377" s="314"/>
      <c r="J1377" s="314"/>
      <c r="K1377" s="314"/>
      <c r="L1377" s="314"/>
      <c r="M1377" s="314"/>
      <c r="N1377" s="314"/>
      <c r="O1377" s="314"/>
      <c r="P1377" s="314"/>
      <c r="Q1377" s="314"/>
      <c r="R1377" s="314"/>
      <c r="S1377" s="314"/>
      <c r="T1377" s="314"/>
    </row>
    <row r="1378" spans="1:20">
      <c r="A1378" s="314"/>
      <c r="B1378" s="314"/>
      <c r="C1378" s="314"/>
      <c r="D1378" s="314"/>
      <c r="E1378" s="314"/>
      <c r="F1378" s="314"/>
      <c r="G1378" s="314"/>
      <c r="H1378" s="314"/>
      <c r="I1378" s="314"/>
      <c r="J1378" s="314"/>
      <c r="K1378" s="314"/>
      <c r="L1378" s="314"/>
      <c r="M1378" s="314"/>
      <c r="N1378" s="314"/>
      <c r="O1378" s="314"/>
      <c r="P1378" s="314"/>
      <c r="Q1378" s="314"/>
      <c r="R1378" s="314"/>
      <c r="S1378" s="314"/>
      <c r="T1378" s="314"/>
    </row>
    <row r="1379" spans="1:20">
      <c r="A1379" s="314"/>
      <c r="B1379" s="314"/>
      <c r="C1379" s="314"/>
      <c r="D1379" s="314"/>
      <c r="E1379" s="314"/>
      <c r="F1379" s="314"/>
      <c r="G1379" s="314"/>
      <c r="H1379" s="314"/>
      <c r="I1379" s="314"/>
      <c r="J1379" s="314"/>
      <c r="K1379" s="314"/>
      <c r="L1379" s="314"/>
      <c r="M1379" s="314"/>
      <c r="N1379" s="314"/>
      <c r="O1379" s="314"/>
      <c r="P1379" s="314"/>
      <c r="Q1379" s="314"/>
      <c r="R1379" s="314"/>
      <c r="S1379" s="314"/>
      <c r="T1379" s="314"/>
    </row>
    <row r="1380" spans="1:20">
      <c r="A1380" s="314"/>
      <c r="B1380" s="314"/>
      <c r="C1380" s="314"/>
      <c r="D1380" s="314"/>
      <c r="E1380" s="314"/>
      <c r="F1380" s="314"/>
      <c r="G1380" s="314"/>
      <c r="H1380" s="314"/>
      <c r="I1380" s="314"/>
      <c r="J1380" s="314"/>
      <c r="K1380" s="314"/>
      <c r="L1380" s="314"/>
      <c r="M1380" s="314"/>
      <c r="N1380" s="314"/>
      <c r="O1380" s="314"/>
      <c r="P1380" s="314"/>
      <c r="Q1380" s="314"/>
      <c r="R1380" s="314"/>
      <c r="S1380" s="314"/>
      <c r="T1380" s="314"/>
    </row>
    <row r="1381" spans="1:20">
      <c r="A1381" s="314"/>
      <c r="B1381" s="314"/>
      <c r="C1381" s="314"/>
      <c r="D1381" s="314"/>
      <c r="E1381" s="314"/>
      <c r="F1381" s="314"/>
      <c r="G1381" s="314"/>
      <c r="H1381" s="314"/>
      <c r="I1381" s="314"/>
      <c r="J1381" s="314"/>
      <c r="K1381" s="314"/>
      <c r="L1381" s="314"/>
      <c r="M1381" s="314"/>
      <c r="N1381" s="314"/>
      <c r="O1381" s="314"/>
      <c r="P1381" s="314"/>
      <c r="Q1381" s="314"/>
      <c r="R1381" s="314"/>
      <c r="S1381" s="314"/>
      <c r="T1381" s="314"/>
    </row>
    <row r="1382" spans="1:20">
      <c r="A1382" s="314"/>
      <c r="B1382" s="314"/>
      <c r="C1382" s="314"/>
      <c r="D1382" s="314"/>
      <c r="E1382" s="314"/>
      <c r="F1382" s="314"/>
      <c r="G1382" s="314"/>
      <c r="H1382" s="314"/>
      <c r="I1382" s="314"/>
      <c r="J1382" s="314"/>
      <c r="K1382" s="314"/>
      <c r="L1382" s="314"/>
      <c r="M1382" s="314"/>
      <c r="N1382" s="314"/>
      <c r="O1382" s="314"/>
      <c r="P1382" s="314"/>
      <c r="Q1382" s="314"/>
      <c r="R1382" s="314"/>
      <c r="S1382" s="314"/>
      <c r="T1382" s="314"/>
    </row>
    <row r="1383" spans="1:20">
      <c r="A1383" s="314"/>
      <c r="B1383" s="314"/>
      <c r="C1383" s="314"/>
      <c r="D1383" s="314"/>
      <c r="E1383" s="314"/>
      <c r="F1383" s="314"/>
      <c r="G1383" s="314"/>
      <c r="H1383" s="314"/>
      <c r="I1383" s="314"/>
      <c r="J1383" s="314"/>
      <c r="K1383" s="314"/>
      <c r="L1383" s="314"/>
      <c r="M1383" s="314"/>
      <c r="N1383" s="314"/>
      <c r="O1383" s="314"/>
      <c r="P1383" s="314"/>
      <c r="Q1383" s="314"/>
      <c r="R1383" s="314"/>
      <c r="S1383" s="314"/>
      <c r="T1383" s="314"/>
    </row>
    <row r="1384" spans="1:20">
      <c r="A1384" s="314"/>
      <c r="B1384" s="314"/>
      <c r="C1384" s="314"/>
      <c r="D1384" s="314"/>
      <c r="E1384" s="314"/>
      <c r="F1384" s="314"/>
      <c r="G1384" s="314"/>
      <c r="H1384" s="314"/>
      <c r="I1384" s="314"/>
      <c r="J1384" s="314"/>
      <c r="K1384" s="314"/>
      <c r="L1384" s="314"/>
      <c r="M1384" s="314"/>
      <c r="N1384" s="314"/>
      <c r="O1384" s="314"/>
      <c r="P1384" s="314"/>
      <c r="Q1384" s="314"/>
      <c r="R1384" s="314"/>
      <c r="S1384" s="314"/>
      <c r="T1384" s="314"/>
    </row>
    <row r="1385" spans="1:20">
      <c r="A1385" s="314"/>
      <c r="B1385" s="314"/>
      <c r="C1385" s="314"/>
      <c r="D1385" s="314"/>
      <c r="E1385" s="314"/>
      <c r="F1385" s="314"/>
      <c r="G1385" s="314"/>
      <c r="H1385" s="314"/>
      <c r="I1385" s="314"/>
      <c r="J1385" s="314"/>
      <c r="K1385" s="314"/>
      <c r="L1385" s="314"/>
      <c r="M1385" s="314"/>
      <c r="N1385" s="314"/>
      <c r="O1385" s="314"/>
      <c r="P1385" s="314"/>
      <c r="Q1385" s="314"/>
      <c r="R1385" s="314"/>
      <c r="S1385" s="314"/>
      <c r="T1385" s="314"/>
    </row>
    <row r="1386" spans="1:20">
      <c r="A1386" s="314"/>
      <c r="B1386" s="314"/>
      <c r="C1386" s="314"/>
      <c r="D1386" s="314"/>
      <c r="E1386" s="314"/>
      <c r="F1386" s="314"/>
      <c r="G1386" s="314"/>
      <c r="H1386" s="314"/>
      <c r="I1386" s="314"/>
      <c r="J1386" s="314"/>
      <c r="K1386" s="314"/>
      <c r="L1386" s="314"/>
      <c r="M1386" s="314"/>
      <c r="N1386" s="314"/>
      <c r="O1386" s="314"/>
      <c r="P1386" s="314"/>
      <c r="Q1386" s="314"/>
      <c r="R1386" s="314"/>
      <c r="S1386" s="314"/>
      <c r="T1386" s="314"/>
    </row>
    <row r="1387" spans="1:20">
      <c r="A1387" s="314"/>
      <c r="B1387" s="314"/>
      <c r="C1387" s="314"/>
      <c r="D1387" s="314"/>
      <c r="E1387" s="314"/>
      <c r="F1387" s="314"/>
      <c r="G1387" s="314"/>
      <c r="H1387" s="314"/>
      <c r="I1387" s="314"/>
      <c r="J1387" s="314"/>
      <c r="K1387" s="314"/>
      <c r="L1387" s="314"/>
      <c r="M1387" s="314"/>
      <c r="N1387" s="314"/>
      <c r="O1387" s="314"/>
      <c r="P1387" s="314"/>
      <c r="Q1387" s="314"/>
      <c r="R1387" s="314"/>
      <c r="S1387" s="314"/>
      <c r="T1387" s="314"/>
    </row>
    <row r="1388" spans="1:20">
      <c r="A1388" s="314"/>
      <c r="B1388" s="314"/>
      <c r="C1388" s="314"/>
      <c r="D1388" s="314"/>
      <c r="E1388" s="314"/>
      <c r="F1388" s="314"/>
      <c r="G1388" s="314"/>
      <c r="H1388" s="314"/>
      <c r="I1388" s="314"/>
      <c r="J1388" s="314"/>
      <c r="K1388" s="314"/>
      <c r="L1388" s="314"/>
      <c r="M1388" s="314"/>
      <c r="N1388" s="314"/>
      <c r="O1388" s="314"/>
      <c r="P1388" s="314"/>
      <c r="Q1388" s="314"/>
      <c r="R1388" s="314"/>
      <c r="S1388" s="314"/>
      <c r="T1388" s="314"/>
    </row>
    <row r="1389" spans="1:20">
      <c r="A1389" s="314"/>
      <c r="B1389" s="314"/>
      <c r="C1389" s="314"/>
      <c r="D1389" s="314"/>
      <c r="E1389" s="314"/>
      <c r="F1389" s="314"/>
      <c r="G1389" s="314"/>
      <c r="H1389" s="314"/>
      <c r="I1389" s="314"/>
      <c r="J1389" s="314"/>
      <c r="K1389" s="314"/>
      <c r="L1389" s="314"/>
      <c r="M1389" s="314"/>
      <c r="N1389" s="314"/>
      <c r="O1389" s="314"/>
      <c r="P1389" s="314"/>
      <c r="Q1389" s="314"/>
      <c r="R1389" s="314"/>
      <c r="S1389" s="314"/>
      <c r="T1389" s="314"/>
    </row>
    <row r="1390" spans="1:20">
      <c r="A1390" s="314"/>
      <c r="B1390" s="314"/>
      <c r="C1390" s="314"/>
      <c r="D1390" s="314"/>
      <c r="E1390" s="314"/>
      <c r="F1390" s="314"/>
      <c r="G1390" s="314"/>
      <c r="H1390" s="314"/>
      <c r="I1390" s="314"/>
      <c r="J1390" s="314"/>
      <c r="K1390" s="314"/>
      <c r="L1390" s="314"/>
      <c r="M1390" s="314"/>
      <c r="N1390" s="314"/>
      <c r="O1390" s="314"/>
      <c r="P1390" s="314"/>
      <c r="Q1390" s="314"/>
      <c r="R1390" s="314"/>
      <c r="S1390" s="314"/>
      <c r="T1390" s="314"/>
    </row>
    <row r="1391" spans="1:20">
      <c r="A1391" s="314"/>
      <c r="B1391" s="314"/>
      <c r="C1391" s="314"/>
      <c r="D1391" s="314"/>
      <c r="E1391" s="314"/>
      <c r="F1391" s="314"/>
      <c r="G1391" s="314"/>
      <c r="H1391" s="314"/>
      <c r="I1391" s="314"/>
      <c r="J1391" s="314"/>
      <c r="K1391" s="314"/>
      <c r="L1391" s="314"/>
      <c r="M1391" s="314"/>
      <c r="N1391" s="314"/>
      <c r="O1391" s="314"/>
      <c r="P1391" s="314"/>
      <c r="Q1391" s="314"/>
      <c r="R1391" s="314"/>
      <c r="S1391" s="314"/>
      <c r="T1391" s="314"/>
    </row>
    <row r="1392" spans="1:20">
      <c r="A1392" s="314"/>
      <c r="B1392" s="314"/>
      <c r="C1392" s="314"/>
      <c r="D1392" s="314"/>
      <c r="E1392" s="314"/>
      <c r="F1392" s="314"/>
      <c r="G1392" s="314"/>
      <c r="H1392" s="314"/>
      <c r="I1392" s="314"/>
      <c r="J1392" s="314"/>
      <c r="K1392" s="314"/>
      <c r="L1392" s="314"/>
      <c r="M1392" s="314"/>
      <c r="N1392" s="314"/>
      <c r="O1392" s="314"/>
      <c r="P1392" s="314"/>
      <c r="Q1392" s="314"/>
      <c r="R1392" s="314"/>
      <c r="S1392" s="314"/>
      <c r="T1392" s="314"/>
    </row>
    <row r="1393" spans="1:20">
      <c r="A1393" s="314"/>
      <c r="B1393" s="314"/>
      <c r="C1393" s="314"/>
      <c r="D1393" s="314"/>
      <c r="E1393" s="314"/>
      <c r="F1393" s="314"/>
      <c r="G1393" s="314"/>
      <c r="H1393" s="314"/>
      <c r="I1393" s="314"/>
      <c r="J1393" s="314"/>
      <c r="K1393" s="314"/>
      <c r="L1393" s="314"/>
      <c r="M1393" s="314"/>
      <c r="N1393" s="314"/>
      <c r="O1393" s="314"/>
      <c r="P1393" s="314"/>
      <c r="Q1393" s="314"/>
      <c r="R1393" s="314"/>
      <c r="S1393" s="314"/>
      <c r="T1393" s="314"/>
    </row>
    <row r="1394" spans="1:20">
      <c r="A1394" s="314"/>
      <c r="B1394" s="314"/>
      <c r="C1394" s="314"/>
      <c r="D1394" s="314"/>
      <c r="E1394" s="314"/>
      <c r="F1394" s="314"/>
      <c r="G1394" s="314"/>
      <c r="H1394" s="314"/>
      <c r="I1394" s="314"/>
      <c r="J1394" s="314"/>
      <c r="K1394" s="314"/>
      <c r="L1394" s="314"/>
      <c r="M1394" s="314"/>
      <c r="N1394" s="314"/>
      <c r="O1394" s="314"/>
      <c r="P1394" s="314"/>
      <c r="Q1394" s="314"/>
      <c r="R1394" s="314"/>
      <c r="S1394" s="314"/>
      <c r="T1394" s="314"/>
    </row>
    <row r="1395" spans="1:20">
      <c r="A1395" s="314"/>
      <c r="B1395" s="314"/>
      <c r="C1395" s="314"/>
      <c r="D1395" s="314"/>
      <c r="E1395" s="314"/>
      <c r="F1395" s="314"/>
      <c r="G1395" s="314"/>
      <c r="H1395" s="314"/>
      <c r="I1395" s="314"/>
      <c r="J1395" s="314"/>
      <c r="K1395" s="314"/>
      <c r="L1395" s="314"/>
      <c r="M1395" s="314"/>
      <c r="N1395" s="314"/>
      <c r="O1395" s="314"/>
      <c r="P1395" s="314"/>
      <c r="Q1395" s="314"/>
      <c r="R1395" s="314"/>
      <c r="S1395" s="314"/>
      <c r="T1395" s="314"/>
    </row>
    <row r="1396" spans="1:20">
      <c r="A1396" s="314"/>
      <c r="B1396" s="314"/>
      <c r="C1396" s="314"/>
      <c r="D1396" s="314"/>
      <c r="E1396" s="314"/>
      <c r="F1396" s="314"/>
      <c r="G1396" s="314"/>
      <c r="H1396" s="314"/>
      <c r="I1396" s="314"/>
      <c r="J1396" s="314"/>
      <c r="K1396" s="314"/>
      <c r="L1396" s="314"/>
      <c r="M1396" s="314"/>
      <c r="N1396" s="314"/>
      <c r="O1396" s="314"/>
      <c r="P1396" s="314"/>
      <c r="Q1396" s="314"/>
      <c r="R1396" s="314"/>
      <c r="S1396" s="314"/>
      <c r="T1396" s="314"/>
    </row>
    <row r="1397" spans="1:20">
      <c r="A1397" s="314"/>
      <c r="B1397" s="314"/>
      <c r="C1397" s="314"/>
      <c r="D1397" s="314"/>
      <c r="E1397" s="314"/>
      <c r="F1397" s="314"/>
      <c r="G1397" s="314"/>
      <c r="H1397" s="314"/>
      <c r="I1397" s="314"/>
      <c r="J1397" s="314"/>
      <c r="K1397" s="314"/>
      <c r="L1397" s="314"/>
      <c r="M1397" s="314"/>
      <c r="N1397" s="314"/>
      <c r="O1397" s="314"/>
      <c r="P1397" s="314"/>
      <c r="Q1397" s="314"/>
      <c r="R1397" s="314"/>
      <c r="S1397" s="314"/>
      <c r="T1397" s="314"/>
    </row>
    <row r="1398" spans="1:20">
      <c r="A1398" s="314"/>
      <c r="B1398" s="314"/>
      <c r="C1398" s="314"/>
      <c r="D1398" s="314"/>
      <c r="E1398" s="314"/>
      <c r="F1398" s="314"/>
      <c r="G1398" s="314"/>
      <c r="H1398" s="314"/>
      <c r="I1398" s="314"/>
      <c r="J1398" s="314"/>
      <c r="K1398" s="314"/>
      <c r="L1398" s="314"/>
      <c r="M1398" s="314"/>
      <c r="N1398" s="314"/>
      <c r="O1398" s="314"/>
      <c r="P1398" s="314"/>
      <c r="Q1398" s="314"/>
      <c r="R1398" s="314"/>
      <c r="S1398" s="314"/>
      <c r="T1398" s="314"/>
    </row>
    <row r="1399" spans="1:20">
      <c r="A1399" s="314"/>
      <c r="B1399" s="314"/>
      <c r="C1399" s="314"/>
      <c r="D1399" s="314"/>
      <c r="E1399" s="314"/>
      <c r="F1399" s="314"/>
      <c r="G1399" s="314"/>
      <c r="H1399" s="314"/>
      <c r="I1399" s="314"/>
      <c r="J1399" s="314"/>
      <c r="K1399" s="314"/>
      <c r="L1399" s="314"/>
      <c r="M1399" s="314"/>
      <c r="N1399" s="314"/>
      <c r="O1399" s="314"/>
      <c r="P1399" s="314"/>
      <c r="Q1399" s="314"/>
      <c r="R1399" s="314"/>
      <c r="S1399" s="314"/>
      <c r="T1399" s="314"/>
    </row>
    <row r="1400" spans="1:20">
      <c r="A1400" s="314"/>
      <c r="B1400" s="314"/>
      <c r="C1400" s="314"/>
      <c r="D1400" s="314"/>
      <c r="E1400" s="314"/>
      <c r="F1400" s="314"/>
      <c r="G1400" s="314"/>
      <c r="H1400" s="314"/>
      <c r="I1400" s="314"/>
      <c r="J1400" s="314"/>
      <c r="K1400" s="314"/>
      <c r="L1400" s="314"/>
      <c r="M1400" s="314"/>
      <c r="N1400" s="314"/>
      <c r="O1400" s="314"/>
      <c r="P1400" s="314"/>
      <c r="Q1400" s="314"/>
      <c r="R1400" s="314"/>
      <c r="S1400" s="314"/>
      <c r="T1400" s="314"/>
    </row>
    <row r="1401" spans="1:20">
      <c r="A1401" s="314"/>
      <c r="B1401" s="314"/>
      <c r="C1401" s="314"/>
      <c r="D1401" s="314"/>
      <c r="E1401" s="314"/>
      <c r="F1401" s="314"/>
      <c r="G1401" s="314"/>
      <c r="H1401" s="314"/>
      <c r="I1401" s="314"/>
      <c r="J1401" s="314"/>
      <c r="K1401" s="314"/>
      <c r="L1401" s="314"/>
      <c r="M1401" s="314"/>
      <c r="N1401" s="314"/>
      <c r="O1401" s="314"/>
      <c r="P1401" s="314"/>
      <c r="Q1401" s="314"/>
      <c r="R1401" s="314"/>
      <c r="S1401" s="314"/>
      <c r="T1401" s="314"/>
    </row>
    <row r="1402" spans="1:20">
      <c r="A1402" s="314"/>
      <c r="B1402" s="314"/>
      <c r="C1402" s="314"/>
      <c r="D1402" s="314"/>
      <c r="E1402" s="314"/>
      <c r="F1402" s="314"/>
      <c r="G1402" s="314"/>
      <c r="H1402" s="314"/>
      <c r="I1402" s="314"/>
      <c r="J1402" s="314"/>
      <c r="K1402" s="314"/>
      <c r="L1402" s="314"/>
      <c r="M1402" s="314"/>
      <c r="N1402" s="314"/>
      <c r="O1402" s="314"/>
      <c r="P1402" s="314"/>
      <c r="Q1402" s="314"/>
      <c r="R1402" s="314"/>
      <c r="S1402" s="314"/>
      <c r="T1402" s="314"/>
    </row>
    <row r="1403" spans="1:20">
      <c r="A1403" s="314"/>
      <c r="B1403" s="314"/>
      <c r="C1403" s="314"/>
      <c r="D1403" s="314"/>
      <c r="E1403" s="314"/>
      <c r="F1403" s="314"/>
      <c r="G1403" s="314"/>
      <c r="H1403" s="314"/>
      <c r="I1403" s="314"/>
      <c r="J1403" s="314"/>
      <c r="K1403" s="314"/>
      <c r="L1403" s="314"/>
      <c r="M1403" s="314"/>
      <c r="N1403" s="314"/>
      <c r="O1403" s="314"/>
      <c r="P1403" s="314"/>
      <c r="Q1403" s="314"/>
      <c r="R1403" s="314"/>
      <c r="S1403" s="314"/>
      <c r="T1403" s="314"/>
    </row>
    <row r="1404" spans="1:20">
      <c r="A1404" s="314"/>
      <c r="B1404" s="314"/>
      <c r="C1404" s="314"/>
      <c r="D1404" s="314"/>
      <c r="E1404" s="314"/>
      <c r="F1404" s="314"/>
      <c r="G1404" s="314"/>
      <c r="H1404" s="314"/>
      <c r="I1404" s="314"/>
      <c r="J1404" s="314"/>
      <c r="K1404" s="314"/>
      <c r="L1404" s="314"/>
      <c r="M1404" s="314"/>
      <c r="N1404" s="314"/>
      <c r="O1404" s="314"/>
      <c r="P1404" s="314"/>
      <c r="Q1404" s="314"/>
      <c r="R1404" s="314"/>
      <c r="S1404" s="314"/>
      <c r="T1404" s="314"/>
    </row>
    <row r="1405" spans="1:20">
      <c r="A1405" s="314"/>
      <c r="B1405" s="314"/>
      <c r="C1405" s="314"/>
      <c r="D1405" s="314"/>
      <c r="E1405" s="314"/>
      <c r="F1405" s="314"/>
      <c r="G1405" s="314"/>
      <c r="H1405" s="314"/>
      <c r="I1405" s="314"/>
      <c r="J1405" s="314"/>
      <c r="K1405" s="314"/>
      <c r="L1405" s="314"/>
      <c r="M1405" s="314"/>
      <c r="N1405" s="314"/>
      <c r="O1405" s="314"/>
      <c r="P1405" s="314"/>
      <c r="Q1405" s="314"/>
      <c r="R1405" s="314"/>
      <c r="S1405" s="314"/>
      <c r="T1405" s="314"/>
    </row>
    <row r="1406" spans="1:20">
      <c r="A1406" s="314"/>
      <c r="B1406" s="314"/>
      <c r="C1406" s="314"/>
      <c r="D1406" s="314"/>
      <c r="E1406" s="314"/>
      <c r="F1406" s="314"/>
      <c r="G1406" s="314"/>
      <c r="H1406" s="314"/>
      <c r="I1406" s="314"/>
      <c r="J1406" s="314"/>
      <c r="K1406" s="314"/>
      <c r="L1406" s="314"/>
      <c r="M1406" s="314"/>
      <c r="N1406" s="314"/>
      <c r="O1406" s="314"/>
      <c r="P1406" s="314"/>
      <c r="Q1406" s="314"/>
      <c r="R1406" s="314"/>
      <c r="S1406" s="314"/>
      <c r="T1406" s="314"/>
    </row>
    <row r="1407" spans="1:20">
      <c r="A1407" s="314"/>
      <c r="B1407" s="314"/>
      <c r="C1407" s="314"/>
      <c r="D1407" s="314"/>
      <c r="E1407" s="314"/>
      <c r="F1407" s="314"/>
      <c r="G1407" s="314"/>
      <c r="H1407" s="314"/>
      <c r="I1407" s="314"/>
      <c r="J1407" s="314"/>
      <c r="K1407" s="314"/>
      <c r="L1407" s="314"/>
      <c r="M1407" s="314"/>
      <c r="N1407" s="314"/>
      <c r="O1407" s="314"/>
      <c r="P1407" s="314"/>
      <c r="Q1407" s="314"/>
      <c r="R1407" s="314"/>
      <c r="S1407" s="314"/>
      <c r="T1407" s="314"/>
    </row>
    <row r="1408" spans="1:20">
      <c r="A1408" s="314"/>
      <c r="B1408" s="314"/>
      <c r="C1408" s="314"/>
      <c r="D1408" s="314"/>
      <c r="E1408" s="314"/>
      <c r="F1408" s="314"/>
      <c r="G1408" s="314"/>
      <c r="H1408" s="314"/>
      <c r="I1408" s="314"/>
      <c r="J1408" s="314"/>
      <c r="K1408" s="314"/>
      <c r="L1408" s="314"/>
      <c r="M1408" s="314"/>
      <c r="N1408" s="314"/>
      <c r="O1408" s="314"/>
      <c r="P1408" s="314"/>
      <c r="Q1408" s="314"/>
      <c r="R1408" s="314"/>
      <c r="S1408" s="314"/>
      <c r="T1408" s="314"/>
    </row>
    <row r="1409" spans="1:20">
      <c r="A1409" s="314"/>
      <c r="B1409" s="314"/>
      <c r="C1409" s="314"/>
      <c r="D1409" s="314"/>
      <c r="E1409" s="314"/>
      <c r="F1409" s="314"/>
      <c r="G1409" s="314"/>
      <c r="H1409" s="314"/>
      <c r="I1409" s="314"/>
      <c r="J1409" s="314"/>
      <c r="K1409" s="314"/>
      <c r="L1409" s="314"/>
      <c r="M1409" s="314"/>
      <c r="N1409" s="314"/>
      <c r="O1409" s="314"/>
      <c r="P1409" s="314"/>
      <c r="Q1409" s="314"/>
      <c r="R1409" s="314"/>
      <c r="S1409" s="314"/>
      <c r="T1409" s="314"/>
    </row>
    <row r="1410" spans="1:20">
      <c r="A1410" s="314"/>
      <c r="B1410" s="314"/>
      <c r="C1410" s="314"/>
      <c r="D1410" s="314"/>
      <c r="E1410" s="314"/>
      <c r="F1410" s="314"/>
      <c r="G1410" s="314"/>
      <c r="H1410" s="314"/>
      <c r="I1410" s="314"/>
      <c r="J1410" s="314"/>
      <c r="K1410" s="314"/>
      <c r="L1410" s="314"/>
      <c r="M1410" s="314"/>
      <c r="N1410" s="314"/>
      <c r="O1410" s="314"/>
      <c r="P1410" s="314"/>
      <c r="Q1410" s="314"/>
      <c r="R1410" s="314"/>
      <c r="S1410" s="314"/>
      <c r="T1410" s="314"/>
    </row>
    <row r="1411" spans="1:20">
      <c r="A1411" s="314"/>
      <c r="B1411" s="314"/>
      <c r="C1411" s="314"/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</row>
    <row r="1412" spans="1:20">
      <c r="A1412" s="314"/>
      <c r="B1412" s="314"/>
      <c r="C1412" s="314"/>
      <c r="D1412" s="314"/>
      <c r="E1412" s="314"/>
      <c r="F1412" s="314"/>
      <c r="G1412" s="314"/>
      <c r="H1412" s="314"/>
      <c r="I1412" s="314"/>
      <c r="J1412" s="314"/>
      <c r="K1412" s="314"/>
      <c r="L1412" s="314"/>
      <c r="M1412" s="314"/>
      <c r="N1412" s="314"/>
      <c r="O1412" s="314"/>
      <c r="P1412" s="314"/>
      <c r="Q1412" s="314"/>
      <c r="R1412" s="314"/>
      <c r="S1412" s="314"/>
      <c r="T1412" s="314"/>
    </row>
    <row r="1413" spans="1:20">
      <c r="A1413" s="314"/>
      <c r="B1413" s="314"/>
      <c r="C1413" s="314"/>
      <c r="D1413" s="314"/>
      <c r="E1413" s="314"/>
      <c r="F1413" s="314"/>
      <c r="G1413" s="314"/>
      <c r="H1413" s="314"/>
      <c r="I1413" s="314"/>
      <c r="J1413" s="314"/>
      <c r="K1413" s="314"/>
      <c r="L1413" s="314"/>
      <c r="M1413" s="314"/>
      <c r="N1413" s="314"/>
      <c r="O1413" s="314"/>
      <c r="P1413" s="314"/>
      <c r="Q1413" s="314"/>
      <c r="R1413" s="314"/>
      <c r="S1413" s="314"/>
      <c r="T1413" s="314"/>
    </row>
    <row r="1414" spans="1:20">
      <c r="A1414" s="314"/>
      <c r="B1414" s="314"/>
      <c r="C1414" s="314"/>
      <c r="D1414" s="314"/>
      <c r="E1414" s="314"/>
      <c r="F1414" s="314"/>
      <c r="G1414" s="314"/>
      <c r="H1414" s="314"/>
      <c r="I1414" s="314"/>
      <c r="J1414" s="314"/>
      <c r="K1414" s="314"/>
      <c r="L1414" s="314"/>
      <c r="M1414" s="314"/>
      <c r="N1414" s="314"/>
      <c r="O1414" s="314"/>
      <c r="P1414" s="314"/>
      <c r="Q1414" s="314"/>
      <c r="R1414" s="314"/>
      <c r="S1414" s="314"/>
      <c r="T1414" s="314"/>
    </row>
    <row r="1415" spans="1:20">
      <c r="A1415" s="314"/>
      <c r="B1415" s="314"/>
      <c r="C1415" s="314"/>
      <c r="D1415" s="314"/>
      <c r="E1415" s="314"/>
      <c r="F1415" s="314"/>
      <c r="G1415" s="314"/>
      <c r="H1415" s="314"/>
      <c r="I1415" s="314"/>
      <c r="J1415" s="314"/>
      <c r="K1415" s="314"/>
      <c r="L1415" s="314"/>
      <c r="M1415" s="314"/>
      <c r="N1415" s="314"/>
      <c r="O1415" s="314"/>
      <c r="P1415" s="314"/>
      <c r="Q1415" s="314"/>
      <c r="R1415" s="314"/>
      <c r="S1415" s="314"/>
      <c r="T1415" s="314"/>
    </row>
    <row r="1416" spans="1:20">
      <c r="A1416" s="314"/>
      <c r="B1416" s="314"/>
      <c r="C1416" s="314"/>
      <c r="D1416" s="314"/>
      <c r="E1416" s="314"/>
      <c r="F1416" s="314"/>
      <c r="G1416" s="314"/>
      <c r="H1416" s="314"/>
      <c r="I1416" s="314"/>
      <c r="J1416" s="314"/>
      <c r="K1416" s="314"/>
      <c r="L1416" s="314"/>
      <c r="M1416" s="314"/>
      <c r="N1416" s="314"/>
      <c r="O1416" s="314"/>
      <c r="P1416" s="314"/>
      <c r="Q1416" s="314"/>
      <c r="R1416" s="314"/>
      <c r="S1416" s="314"/>
      <c r="T1416" s="314"/>
    </row>
    <row r="1417" spans="1:20">
      <c r="A1417" s="314"/>
      <c r="B1417" s="314"/>
      <c r="C1417" s="314"/>
      <c r="D1417" s="314"/>
      <c r="E1417" s="314"/>
      <c r="F1417" s="314"/>
      <c r="G1417" s="314"/>
      <c r="H1417" s="314"/>
      <c r="I1417" s="314"/>
      <c r="J1417" s="314"/>
      <c r="K1417" s="314"/>
      <c r="L1417" s="314"/>
      <c r="M1417" s="314"/>
      <c r="N1417" s="314"/>
      <c r="O1417" s="314"/>
      <c r="P1417" s="314"/>
      <c r="Q1417" s="314"/>
      <c r="R1417" s="314"/>
      <c r="S1417" s="314"/>
      <c r="T1417" s="314"/>
    </row>
    <row r="1418" spans="1:20">
      <c r="A1418" s="314"/>
      <c r="B1418" s="314"/>
      <c r="C1418" s="314"/>
      <c r="D1418" s="314"/>
      <c r="E1418" s="314"/>
      <c r="F1418" s="314"/>
      <c r="G1418" s="314"/>
      <c r="H1418" s="314"/>
      <c r="I1418" s="314"/>
      <c r="J1418" s="314"/>
      <c r="K1418" s="314"/>
      <c r="L1418" s="314"/>
      <c r="M1418" s="314"/>
      <c r="N1418" s="314"/>
      <c r="O1418" s="314"/>
      <c r="P1418" s="314"/>
      <c r="Q1418" s="314"/>
      <c r="R1418" s="314"/>
      <c r="S1418" s="314"/>
      <c r="T1418" s="314"/>
    </row>
    <row r="1419" spans="1:20">
      <c r="A1419" s="314"/>
      <c r="B1419" s="314"/>
      <c r="C1419" s="314"/>
      <c r="D1419" s="314"/>
      <c r="E1419" s="314"/>
      <c r="F1419" s="314"/>
      <c r="G1419" s="314"/>
      <c r="H1419" s="314"/>
      <c r="I1419" s="314"/>
      <c r="J1419" s="314"/>
      <c r="K1419" s="314"/>
      <c r="L1419" s="314"/>
      <c r="M1419" s="314"/>
      <c r="N1419" s="314"/>
      <c r="O1419" s="314"/>
      <c r="P1419" s="314"/>
      <c r="Q1419" s="314"/>
      <c r="R1419" s="314"/>
      <c r="S1419" s="314"/>
      <c r="T1419" s="314"/>
    </row>
    <row r="1420" spans="1:20">
      <c r="A1420" s="314"/>
      <c r="B1420" s="314"/>
      <c r="C1420" s="314"/>
      <c r="D1420" s="314"/>
      <c r="E1420" s="314"/>
      <c r="F1420" s="314"/>
      <c r="G1420" s="314"/>
      <c r="H1420" s="314"/>
      <c r="I1420" s="314"/>
      <c r="J1420" s="314"/>
      <c r="K1420" s="314"/>
      <c r="L1420" s="314"/>
      <c r="M1420" s="314"/>
      <c r="N1420" s="314"/>
      <c r="O1420" s="314"/>
      <c r="P1420" s="314"/>
      <c r="Q1420" s="314"/>
      <c r="R1420" s="314"/>
      <c r="S1420" s="314"/>
      <c r="T1420" s="314"/>
    </row>
    <row r="1421" spans="1:20">
      <c r="A1421" s="314"/>
      <c r="B1421" s="314"/>
      <c r="C1421" s="314"/>
      <c r="D1421" s="314"/>
      <c r="E1421" s="314"/>
      <c r="F1421" s="314"/>
      <c r="G1421" s="314"/>
      <c r="H1421" s="314"/>
      <c r="I1421" s="314"/>
      <c r="J1421" s="314"/>
      <c r="K1421" s="314"/>
      <c r="L1421" s="314"/>
      <c r="M1421" s="314"/>
      <c r="N1421" s="314"/>
      <c r="O1421" s="314"/>
      <c r="P1421" s="314"/>
      <c r="Q1421" s="314"/>
      <c r="R1421" s="314"/>
      <c r="S1421" s="314"/>
      <c r="T1421" s="314"/>
    </row>
    <row r="1422" spans="1:20">
      <c r="A1422" s="314"/>
      <c r="B1422" s="314"/>
      <c r="C1422" s="314"/>
      <c r="D1422" s="314"/>
      <c r="E1422" s="314"/>
      <c r="F1422" s="314"/>
      <c r="G1422" s="314"/>
      <c r="H1422" s="314"/>
      <c r="I1422" s="314"/>
      <c r="J1422" s="314"/>
      <c r="K1422" s="314"/>
      <c r="L1422" s="314"/>
      <c r="M1422" s="314"/>
      <c r="N1422" s="314"/>
      <c r="O1422" s="314"/>
      <c r="P1422" s="314"/>
      <c r="Q1422" s="314"/>
      <c r="R1422" s="314"/>
      <c r="S1422" s="314"/>
      <c r="T1422" s="314"/>
    </row>
    <row r="1423" spans="1:20">
      <c r="A1423" s="314"/>
      <c r="B1423" s="314"/>
      <c r="C1423" s="314"/>
      <c r="D1423" s="314"/>
      <c r="E1423" s="314"/>
      <c r="F1423" s="314"/>
      <c r="G1423" s="314"/>
      <c r="H1423" s="314"/>
      <c r="I1423" s="314"/>
      <c r="J1423" s="314"/>
      <c r="K1423" s="314"/>
      <c r="L1423" s="314"/>
      <c r="M1423" s="314"/>
      <c r="N1423" s="314"/>
      <c r="O1423" s="314"/>
      <c r="P1423" s="314"/>
      <c r="Q1423" s="314"/>
      <c r="R1423" s="314"/>
      <c r="S1423" s="314"/>
      <c r="T1423" s="314"/>
    </row>
    <row r="1424" spans="1:20">
      <c r="A1424" s="314"/>
      <c r="B1424" s="314"/>
      <c r="C1424" s="314"/>
      <c r="D1424" s="314"/>
      <c r="E1424" s="314"/>
      <c r="F1424" s="314"/>
      <c r="G1424" s="314"/>
      <c r="H1424" s="314"/>
      <c r="I1424" s="314"/>
      <c r="J1424" s="314"/>
      <c r="K1424" s="314"/>
      <c r="L1424" s="314"/>
      <c r="M1424" s="314"/>
      <c r="N1424" s="314"/>
      <c r="O1424" s="314"/>
      <c r="P1424" s="314"/>
      <c r="Q1424" s="314"/>
      <c r="R1424" s="314"/>
      <c r="S1424" s="314"/>
      <c r="T1424" s="314"/>
    </row>
    <row r="1425" spans="1:20">
      <c r="A1425" s="314"/>
      <c r="B1425" s="314"/>
      <c r="C1425" s="314"/>
      <c r="D1425" s="314"/>
      <c r="E1425" s="314"/>
      <c r="F1425" s="314"/>
      <c r="G1425" s="314"/>
      <c r="H1425" s="314"/>
      <c r="I1425" s="314"/>
      <c r="J1425" s="314"/>
      <c r="K1425" s="314"/>
      <c r="L1425" s="314"/>
      <c r="M1425" s="314"/>
      <c r="N1425" s="314"/>
      <c r="O1425" s="314"/>
      <c r="P1425" s="314"/>
      <c r="Q1425" s="314"/>
      <c r="R1425" s="314"/>
      <c r="S1425" s="314"/>
      <c r="T1425" s="314"/>
    </row>
    <row r="1426" spans="1:20">
      <c r="A1426" s="314"/>
      <c r="B1426" s="314"/>
      <c r="C1426" s="314"/>
      <c r="D1426" s="314"/>
      <c r="E1426" s="314"/>
      <c r="F1426" s="314"/>
      <c r="G1426" s="314"/>
      <c r="H1426" s="314"/>
      <c r="I1426" s="314"/>
      <c r="J1426" s="314"/>
      <c r="K1426" s="314"/>
      <c r="L1426" s="314"/>
      <c r="M1426" s="314"/>
      <c r="N1426" s="314"/>
      <c r="O1426" s="314"/>
      <c r="P1426" s="314"/>
      <c r="Q1426" s="314"/>
      <c r="R1426" s="314"/>
      <c r="S1426" s="314"/>
      <c r="T1426" s="314"/>
    </row>
    <row r="1427" spans="1:20">
      <c r="A1427" s="314"/>
      <c r="B1427" s="314"/>
      <c r="C1427" s="314"/>
      <c r="D1427" s="314"/>
      <c r="E1427" s="314"/>
      <c r="F1427" s="314"/>
      <c r="G1427" s="314"/>
      <c r="H1427" s="314"/>
      <c r="I1427" s="314"/>
      <c r="J1427" s="314"/>
      <c r="K1427" s="314"/>
      <c r="L1427" s="314"/>
      <c r="M1427" s="314"/>
      <c r="N1427" s="314"/>
      <c r="O1427" s="314"/>
      <c r="P1427" s="314"/>
      <c r="Q1427" s="314"/>
      <c r="R1427" s="314"/>
      <c r="S1427" s="314"/>
      <c r="T1427" s="314"/>
    </row>
    <row r="1428" spans="1:20">
      <c r="A1428" s="314"/>
      <c r="B1428" s="314"/>
      <c r="C1428" s="314"/>
      <c r="D1428" s="314"/>
      <c r="E1428" s="314"/>
      <c r="F1428" s="314"/>
      <c r="G1428" s="314"/>
      <c r="H1428" s="314"/>
      <c r="I1428" s="314"/>
      <c r="J1428" s="314"/>
      <c r="K1428" s="314"/>
      <c r="L1428" s="314"/>
      <c r="M1428" s="314"/>
      <c r="N1428" s="314"/>
      <c r="O1428" s="314"/>
      <c r="P1428" s="314"/>
      <c r="Q1428" s="314"/>
      <c r="R1428" s="314"/>
      <c r="S1428" s="314"/>
      <c r="T1428" s="314"/>
    </row>
    <row r="1429" spans="1:20">
      <c r="A1429" s="314"/>
      <c r="B1429" s="314"/>
      <c r="C1429" s="314"/>
      <c r="D1429" s="314"/>
      <c r="E1429" s="314"/>
      <c r="F1429" s="314"/>
      <c r="G1429" s="314"/>
      <c r="H1429" s="314"/>
      <c r="I1429" s="314"/>
      <c r="J1429" s="314"/>
      <c r="K1429" s="314"/>
      <c r="L1429" s="314"/>
      <c r="M1429" s="314"/>
      <c r="N1429" s="314"/>
      <c r="O1429" s="314"/>
      <c r="P1429" s="314"/>
      <c r="Q1429" s="314"/>
      <c r="R1429" s="314"/>
      <c r="S1429" s="314"/>
      <c r="T1429" s="314"/>
    </row>
    <row r="1430" spans="1:20">
      <c r="A1430" s="314"/>
      <c r="B1430" s="314"/>
      <c r="C1430" s="314"/>
      <c r="D1430" s="314"/>
      <c r="E1430" s="314"/>
      <c r="F1430" s="314"/>
      <c r="G1430" s="314"/>
      <c r="H1430" s="314"/>
      <c r="I1430" s="314"/>
      <c r="J1430" s="314"/>
      <c r="K1430" s="314"/>
      <c r="L1430" s="314"/>
      <c r="M1430" s="314"/>
      <c r="N1430" s="314"/>
      <c r="O1430" s="314"/>
      <c r="P1430" s="314"/>
      <c r="Q1430" s="314"/>
      <c r="R1430" s="314"/>
      <c r="S1430" s="314"/>
      <c r="T1430" s="314"/>
    </row>
    <row r="1431" spans="1:20">
      <c r="A1431" s="314"/>
      <c r="B1431" s="314"/>
      <c r="C1431" s="314"/>
      <c r="D1431" s="314"/>
      <c r="E1431" s="314"/>
      <c r="F1431" s="314"/>
      <c r="G1431" s="314"/>
      <c r="H1431" s="314"/>
      <c r="I1431" s="314"/>
      <c r="J1431" s="314"/>
      <c r="K1431" s="314"/>
      <c r="L1431" s="314"/>
      <c r="M1431" s="314"/>
      <c r="N1431" s="314"/>
      <c r="O1431" s="314"/>
      <c r="P1431" s="314"/>
      <c r="Q1431" s="314"/>
      <c r="R1431" s="314"/>
      <c r="S1431" s="314"/>
      <c r="T1431" s="314"/>
    </row>
    <row r="1432" spans="1:20">
      <c r="A1432" s="314"/>
      <c r="B1432" s="314"/>
      <c r="C1432" s="314"/>
      <c r="D1432" s="314"/>
      <c r="E1432" s="314"/>
      <c r="F1432" s="314"/>
      <c r="G1432" s="314"/>
      <c r="H1432" s="314"/>
      <c r="I1432" s="314"/>
      <c r="J1432" s="314"/>
      <c r="K1432" s="314"/>
      <c r="L1432" s="314"/>
      <c r="M1432" s="314"/>
      <c r="N1432" s="314"/>
      <c r="O1432" s="314"/>
      <c r="P1432" s="314"/>
      <c r="Q1432" s="314"/>
      <c r="R1432" s="314"/>
      <c r="S1432" s="314"/>
      <c r="T1432" s="314"/>
    </row>
    <row r="1433" spans="1:20">
      <c r="A1433" s="314"/>
      <c r="B1433" s="314"/>
      <c r="C1433" s="314"/>
      <c r="D1433" s="314"/>
      <c r="E1433" s="314"/>
      <c r="F1433" s="314"/>
      <c r="G1433" s="314"/>
      <c r="H1433" s="314"/>
      <c r="I1433" s="314"/>
      <c r="J1433" s="314"/>
      <c r="K1433" s="314"/>
      <c r="L1433" s="314"/>
      <c r="M1433" s="314"/>
      <c r="N1433" s="314"/>
      <c r="O1433" s="314"/>
      <c r="P1433" s="314"/>
      <c r="Q1433" s="314"/>
      <c r="R1433" s="314"/>
      <c r="S1433" s="314"/>
      <c r="T1433" s="314"/>
    </row>
    <row r="1434" spans="1:20">
      <c r="A1434" s="314"/>
      <c r="B1434" s="314"/>
      <c r="C1434" s="314"/>
      <c r="D1434" s="314"/>
      <c r="E1434" s="314"/>
      <c r="F1434" s="314"/>
      <c r="G1434" s="314"/>
      <c r="H1434" s="314"/>
      <c r="I1434" s="314"/>
      <c r="J1434" s="314"/>
      <c r="K1434" s="314"/>
      <c r="L1434" s="314"/>
      <c r="M1434" s="314"/>
      <c r="N1434" s="314"/>
      <c r="O1434" s="314"/>
      <c r="P1434" s="314"/>
      <c r="Q1434" s="314"/>
      <c r="R1434" s="314"/>
      <c r="S1434" s="314"/>
      <c r="T1434" s="314"/>
    </row>
    <row r="1435" spans="1:20">
      <c r="A1435" s="314"/>
      <c r="B1435" s="314"/>
      <c r="C1435" s="314"/>
      <c r="D1435" s="314"/>
      <c r="E1435" s="314"/>
      <c r="F1435" s="314"/>
      <c r="G1435" s="314"/>
      <c r="H1435" s="314"/>
      <c r="I1435" s="314"/>
      <c r="J1435" s="314"/>
      <c r="K1435" s="314"/>
      <c r="L1435" s="314"/>
      <c r="M1435" s="314"/>
      <c r="N1435" s="314"/>
      <c r="O1435" s="314"/>
      <c r="P1435" s="314"/>
      <c r="Q1435" s="314"/>
      <c r="R1435" s="314"/>
      <c r="S1435" s="314"/>
      <c r="T1435" s="314"/>
    </row>
    <row r="1436" spans="1:20">
      <c r="A1436" s="314"/>
      <c r="B1436" s="314"/>
      <c r="C1436" s="314"/>
      <c r="D1436" s="314"/>
      <c r="E1436" s="314"/>
      <c r="F1436" s="314"/>
      <c r="G1436" s="314"/>
      <c r="H1436" s="314"/>
      <c r="I1436" s="314"/>
      <c r="J1436" s="314"/>
      <c r="K1436" s="314"/>
      <c r="L1436" s="314"/>
      <c r="M1436" s="314"/>
      <c r="N1436" s="314"/>
      <c r="O1436" s="314"/>
      <c r="P1436" s="314"/>
      <c r="Q1436" s="314"/>
      <c r="R1436" s="314"/>
      <c r="S1436" s="314"/>
      <c r="T1436" s="314"/>
    </row>
    <row r="1437" spans="1:20">
      <c r="A1437" s="314"/>
      <c r="B1437" s="314"/>
      <c r="C1437" s="314"/>
      <c r="D1437" s="314"/>
      <c r="E1437" s="314"/>
      <c r="F1437" s="314"/>
      <c r="G1437" s="314"/>
      <c r="H1437" s="314"/>
      <c r="I1437" s="314"/>
      <c r="J1437" s="314"/>
      <c r="K1437" s="314"/>
      <c r="L1437" s="314"/>
      <c r="M1437" s="314"/>
      <c r="N1437" s="314"/>
      <c r="O1437" s="314"/>
      <c r="P1437" s="314"/>
      <c r="Q1437" s="314"/>
      <c r="R1437" s="314"/>
      <c r="S1437" s="314"/>
      <c r="T1437" s="314"/>
    </row>
    <row r="1438" spans="1:20">
      <c r="A1438" s="314"/>
      <c r="B1438" s="314"/>
      <c r="C1438" s="314"/>
      <c r="D1438" s="314"/>
      <c r="E1438" s="314"/>
      <c r="F1438" s="314"/>
      <c r="G1438" s="314"/>
      <c r="H1438" s="314"/>
      <c r="I1438" s="314"/>
      <c r="J1438" s="314"/>
      <c r="K1438" s="314"/>
      <c r="L1438" s="314"/>
      <c r="M1438" s="314"/>
      <c r="N1438" s="314"/>
      <c r="O1438" s="314"/>
      <c r="P1438" s="314"/>
      <c r="Q1438" s="314"/>
      <c r="R1438" s="314"/>
      <c r="S1438" s="314"/>
      <c r="T1438" s="314"/>
    </row>
    <row r="1439" spans="1:20">
      <c r="A1439" s="314"/>
      <c r="B1439" s="314"/>
      <c r="C1439" s="314"/>
      <c r="D1439" s="314"/>
      <c r="E1439" s="314"/>
      <c r="F1439" s="314"/>
      <c r="G1439" s="314"/>
      <c r="H1439" s="314"/>
      <c r="I1439" s="314"/>
      <c r="J1439" s="314"/>
      <c r="K1439" s="314"/>
      <c r="L1439" s="314"/>
      <c r="M1439" s="314"/>
      <c r="N1439" s="314"/>
      <c r="O1439" s="314"/>
      <c r="P1439" s="314"/>
      <c r="Q1439" s="314"/>
      <c r="R1439" s="314"/>
      <c r="S1439" s="314"/>
      <c r="T1439" s="314"/>
    </row>
    <row r="1440" spans="1:20">
      <c r="A1440" s="314"/>
      <c r="B1440" s="314"/>
      <c r="C1440" s="314"/>
      <c r="D1440" s="314"/>
      <c r="E1440" s="314"/>
      <c r="F1440" s="314"/>
      <c r="G1440" s="314"/>
      <c r="H1440" s="314"/>
      <c r="I1440" s="314"/>
      <c r="J1440" s="314"/>
      <c r="K1440" s="314"/>
      <c r="L1440" s="314"/>
      <c r="M1440" s="314"/>
      <c r="N1440" s="314"/>
      <c r="O1440" s="314"/>
      <c r="P1440" s="314"/>
      <c r="Q1440" s="314"/>
      <c r="R1440" s="314"/>
      <c r="S1440" s="314"/>
      <c r="T1440" s="314"/>
    </row>
    <row r="1441" spans="1:20">
      <c r="A1441" s="314"/>
      <c r="B1441" s="314"/>
      <c r="C1441" s="314"/>
      <c r="D1441" s="314"/>
      <c r="E1441" s="314"/>
      <c r="F1441" s="314"/>
      <c r="G1441" s="314"/>
      <c r="H1441" s="314"/>
      <c r="I1441" s="314"/>
      <c r="J1441" s="314"/>
      <c r="K1441" s="314"/>
      <c r="L1441" s="314"/>
      <c r="M1441" s="314"/>
      <c r="N1441" s="314"/>
      <c r="O1441" s="314"/>
      <c r="P1441" s="314"/>
      <c r="Q1441" s="314"/>
      <c r="R1441" s="314"/>
      <c r="S1441" s="314"/>
      <c r="T1441" s="314"/>
    </row>
    <row r="1442" spans="1:20">
      <c r="A1442" s="314"/>
      <c r="B1442" s="314"/>
      <c r="C1442" s="314"/>
      <c r="D1442" s="314"/>
      <c r="E1442" s="314"/>
      <c r="F1442" s="314"/>
      <c r="G1442" s="314"/>
      <c r="H1442" s="314"/>
      <c r="I1442" s="314"/>
      <c r="J1442" s="314"/>
      <c r="K1442" s="314"/>
      <c r="L1442" s="314"/>
      <c r="M1442" s="314"/>
      <c r="N1442" s="314"/>
      <c r="O1442" s="314"/>
      <c r="P1442" s="314"/>
      <c r="Q1442" s="314"/>
      <c r="R1442" s="314"/>
      <c r="S1442" s="314"/>
      <c r="T1442" s="314"/>
    </row>
    <row r="1443" spans="1:20">
      <c r="A1443" s="314"/>
      <c r="B1443" s="314"/>
      <c r="C1443" s="314"/>
      <c r="D1443" s="314"/>
      <c r="E1443" s="314"/>
      <c r="F1443" s="314"/>
      <c r="G1443" s="314"/>
      <c r="H1443" s="314"/>
      <c r="I1443" s="314"/>
      <c r="J1443" s="314"/>
      <c r="K1443" s="314"/>
      <c r="L1443" s="314"/>
      <c r="M1443" s="314"/>
      <c r="N1443" s="314"/>
      <c r="O1443" s="314"/>
      <c r="P1443" s="314"/>
      <c r="Q1443" s="314"/>
      <c r="R1443" s="314"/>
      <c r="S1443" s="314"/>
      <c r="T1443" s="314"/>
    </row>
    <row r="1444" spans="1:20">
      <c r="A1444" s="314"/>
      <c r="B1444" s="314"/>
      <c r="C1444" s="314"/>
      <c r="D1444" s="314"/>
      <c r="E1444" s="314"/>
      <c r="F1444" s="314"/>
      <c r="G1444" s="314"/>
      <c r="H1444" s="314"/>
      <c r="I1444" s="314"/>
      <c r="J1444" s="314"/>
      <c r="K1444" s="314"/>
      <c r="L1444" s="314"/>
      <c r="M1444" s="314"/>
      <c r="N1444" s="314"/>
      <c r="O1444" s="314"/>
      <c r="P1444" s="314"/>
      <c r="Q1444" s="314"/>
      <c r="R1444" s="314"/>
      <c r="S1444" s="314"/>
      <c r="T1444" s="314"/>
    </row>
    <row r="1445" spans="1:20">
      <c r="A1445" s="314"/>
      <c r="B1445" s="314"/>
      <c r="C1445" s="314"/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</row>
    <row r="1446" spans="1:20">
      <c r="A1446" s="314"/>
      <c r="B1446" s="314"/>
      <c r="C1446" s="314"/>
      <c r="D1446" s="314"/>
      <c r="E1446" s="314"/>
      <c r="F1446" s="314"/>
      <c r="G1446" s="314"/>
      <c r="H1446" s="314"/>
      <c r="I1446" s="314"/>
      <c r="J1446" s="314"/>
      <c r="K1446" s="314"/>
      <c r="L1446" s="314"/>
      <c r="M1446" s="314"/>
      <c r="N1446" s="314"/>
      <c r="O1446" s="314"/>
      <c r="P1446" s="314"/>
      <c r="Q1446" s="314"/>
      <c r="R1446" s="314"/>
      <c r="S1446" s="314"/>
      <c r="T1446" s="314"/>
    </row>
    <row r="1447" spans="1:20">
      <c r="A1447" s="314"/>
      <c r="B1447" s="314"/>
      <c r="C1447" s="314"/>
      <c r="D1447" s="314"/>
      <c r="E1447" s="314"/>
      <c r="F1447" s="314"/>
      <c r="G1447" s="314"/>
      <c r="H1447" s="314"/>
      <c r="I1447" s="314"/>
      <c r="J1447" s="314"/>
      <c r="K1447" s="314"/>
      <c r="L1447" s="314"/>
      <c r="M1447" s="314"/>
      <c r="N1447" s="314"/>
      <c r="O1447" s="314"/>
      <c r="P1447" s="314"/>
      <c r="Q1447" s="314"/>
      <c r="R1447" s="314"/>
      <c r="S1447" s="314"/>
      <c r="T1447" s="314"/>
    </row>
    <row r="1448" spans="1:20">
      <c r="A1448" s="314"/>
      <c r="B1448" s="314"/>
      <c r="C1448" s="314"/>
      <c r="D1448" s="314"/>
      <c r="E1448" s="314"/>
      <c r="F1448" s="314"/>
      <c r="G1448" s="314"/>
      <c r="H1448" s="314"/>
      <c r="I1448" s="314"/>
      <c r="J1448" s="314"/>
      <c r="K1448" s="314"/>
      <c r="L1448" s="314"/>
      <c r="M1448" s="314"/>
      <c r="N1448" s="314"/>
      <c r="O1448" s="314"/>
      <c r="P1448" s="314"/>
      <c r="Q1448" s="314"/>
      <c r="R1448" s="314"/>
      <c r="S1448" s="314"/>
      <c r="T1448" s="314"/>
    </row>
    <row r="1449" spans="1:20">
      <c r="A1449" s="314"/>
      <c r="B1449" s="314"/>
      <c r="C1449" s="314"/>
      <c r="D1449" s="314"/>
      <c r="E1449" s="314"/>
      <c r="F1449" s="314"/>
      <c r="G1449" s="314"/>
      <c r="H1449" s="314"/>
      <c r="I1449" s="314"/>
      <c r="J1449" s="314"/>
      <c r="K1449" s="314"/>
      <c r="L1449" s="314"/>
      <c r="M1449" s="314"/>
      <c r="N1449" s="314"/>
      <c r="O1449" s="314"/>
      <c r="P1449" s="314"/>
      <c r="Q1449" s="314"/>
      <c r="R1449" s="314"/>
      <c r="S1449" s="314"/>
      <c r="T1449" s="314"/>
    </row>
    <row r="1450" spans="1:20">
      <c r="A1450" s="314"/>
      <c r="B1450" s="314"/>
      <c r="C1450" s="314"/>
      <c r="D1450" s="314"/>
      <c r="E1450" s="314"/>
      <c r="F1450" s="314"/>
      <c r="G1450" s="314"/>
      <c r="H1450" s="314"/>
      <c r="I1450" s="314"/>
      <c r="J1450" s="314"/>
      <c r="K1450" s="314"/>
      <c r="L1450" s="314"/>
      <c r="M1450" s="314"/>
      <c r="N1450" s="314"/>
      <c r="O1450" s="314"/>
      <c r="P1450" s="314"/>
      <c r="Q1450" s="314"/>
      <c r="R1450" s="314"/>
      <c r="S1450" s="314"/>
      <c r="T1450" s="314"/>
    </row>
    <row r="1451" spans="1:20">
      <c r="A1451" s="314"/>
      <c r="B1451" s="314"/>
      <c r="C1451" s="314"/>
      <c r="D1451" s="314"/>
      <c r="E1451" s="314"/>
      <c r="F1451" s="314"/>
      <c r="G1451" s="314"/>
      <c r="H1451" s="314"/>
      <c r="I1451" s="314"/>
      <c r="J1451" s="314"/>
      <c r="K1451" s="314"/>
      <c r="L1451" s="314"/>
      <c r="M1451" s="314"/>
      <c r="N1451" s="314"/>
      <c r="O1451" s="314"/>
      <c r="P1451" s="314"/>
      <c r="Q1451" s="314"/>
      <c r="R1451" s="314"/>
      <c r="S1451" s="314"/>
      <c r="T1451" s="314"/>
    </row>
    <row r="1452" spans="1:20">
      <c r="A1452" s="314"/>
      <c r="B1452" s="314"/>
      <c r="C1452" s="314"/>
      <c r="D1452" s="314"/>
      <c r="E1452" s="314"/>
      <c r="F1452" s="314"/>
      <c r="G1452" s="314"/>
      <c r="H1452" s="314"/>
      <c r="I1452" s="314"/>
      <c r="J1452" s="314"/>
      <c r="K1452" s="314"/>
      <c r="L1452" s="314"/>
      <c r="M1452" s="314"/>
      <c r="N1452" s="314"/>
      <c r="O1452" s="314"/>
      <c r="P1452" s="314"/>
      <c r="Q1452" s="314"/>
      <c r="R1452" s="314"/>
      <c r="S1452" s="314"/>
      <c r="T1452" s="314"/>
    </row>
    <row r="1453" spans="1:20">
      <c r="A1453" s="314"/>
      <c r="B1453" s="314"/>
      <c r="C1453" s="314"/>
      <c r="D1453" s="314"/>
      <c r="E1453" s="314"/>
      <c r="F1453" s="314"/>
      <c r="G1453" s="314"/>
      <c r="H1453" s="314"/>
      <c r="I1453" s="314"/>
      <c r="J1453" s="314"/>
      <c r="K1453" s="314"/>
      <c r="L1453" s="314"/>
      <c r="M1453" s="314"/>
      <c r="N1453" s="314"/>
      <c r="O1453" s="314"/>
      <c r="P1453" s="314"/>
      <c r="Q1453" s="314"/>
      <c r="R1453" s="314"/>
      <c r="S1453" s="314"/>
      <c r="T1453" s="314"/>
    </row>
    <row r="1454" spans="1:20">
      <c r="A1454" s="314"/>
      <c r="B1454" s="314"/>
      <c r="C1454" s="314"/>
      <c r="D1454" s="314"/>
      <c r="E1454" s="314"/>
      <c r="F1454" s="314"/>
      <c r="G1454" s="314"/>
      <c r="H1454" s="314"/>
      <c r="I1454" s="314"/>
      <c r="J1454" s="314"/>
      <c r="K1454" s="314"/>
      <c r="L1454" s="314"/>
      <c r="M1454" s="314"/>
      <c r="N1454" s="314"/>
      <c r="O1454" s="314"/>
      <c r="P1454" s="314"/>
      <c r="Q1454" s="314"/>
      <c r="R1454" s="314"/>
      <c r="S1454" s="314"/>
      <c r="T1454" s="314"/>
    </row>
    <row r="1455" spans="1:20">
      <c r="A1455" s="314"/>
      <c r="B1455" s="314"/>
      <c r="C1455" s="314"/>
      <c r="D1455" s="314"/>
      <c r="E1455" s="314"/>
      <c r="F1455" s="314"/>
      <c r="G1455" s="314"/>
      <c r="H1455" s="314"/>
      <c r="I1455" s="314"/>
      <c r="J1455" s="314"/>
      <c r="K1455" s="314"/>
      <c r="L1455" s="314"/>
      <c r="M1455" s="314"/>
      <c r="N1455" s="314"/>
      <c r="O1455" s="314"/>
      <c r="P1455" s="314"/>
      <c r="Q1455" s="314"/>
      <c r="R1455" s="314"/>
      <c r="S1455" s="314"/>
      <c r="T1455" s="314"/>
    </row>
    <row r="1456" spans="1:20">
      <c r="A1456" s="314"/>
      <c r="B1456" s="314"/>
      <c r="C1456" s="314"/>
      <c r="D1456" s="314"/>
      <c r="E1456" s="314"/>
      <c r="F1456" s="314"/>
      <c r="G1456" s="314"/>
      <c r="H1456" s="314"/>
      <c r="I1456" s="314"/>
      <c r="J1456" s="314"/>
      <c r="K1456" s="314"/>
      <c r="L1456" s="314"/>
      <c r="M1456" s="314"/>
      <c r="N1456" s="314"/>
      <c r="O1456" s="314"/>
      <c r="P1456" s="314"/>
      <c r="Q1456" s="314"/>
      <c r="R1456" s="314"/>
      <c r="S1456" s="314"/>
      <c r="T1456" s="314"/>
    </row>
    <row r="1457" spans="1:20">
      <c r="A1457" s="314"/>
      <c r="B1457" s="314"/>
      <c r="C1457" s="314"/>
      <c r="D1457" s="314"/>
      <c r="E1457" s="314"/>
      <c r="F1457" s="314"/>
      <c r="G1457" s="314"/>
      <c r="H1457" s="314"/>
      <c r="I1457" s="314"/>
      <c r="J1457" s="314"/>
      <c r="K1457" s="314"/>
      <c r="L1457" s="314"/>
      <c r="M1457" s="314"/>
      <c r="N1457" s="314"/>
      <c r="O1457" s="314"/>
      <c r="P1457" s="314"/>
      <c r="Q1457" s="314"/>
      <c r="R1457" s="314"/>
      <c r="S1457" s="314"/>
      <c r="T1457" s="314"/>
    </row>
    <row r="1458" spans="1:20">
      <c r="A1458" s="314"/>
      <c r="B1458" s="314"/>
      <c r="C1458" s="314"/>
      <c r="D1458" s="314"/>
      <c r="E1458" s="314"/>
      <c r="F1458" s="314"/>
      <c r="G1458" s="314"/>
      <c r="H1458" s="314"/>
      <c r="I1458" s="314"/>
      <c r="J1458" s="314"/>
      <c r="K1458" s="314"/>
      <c r="L1458" s="314"/>
      <c r="M1458" s="314"/>
      <c r="N1458" s="314"/>
      <c r="O1458" s="314"/>
      <c r="P1458" s="314"/>
      <c r="Q1458" s="314"/>
      <c r="R1458" s="314"/>
      <c r="S1458" s="314"/>
      <c r="T1458" s="314"/>
    </row>
    <row r="1459" spans="1:20">
      <c r="A1459" s="314"/>
      <c r="B1459" s="314"/>
      <c r="C1459" s="314"/>
      <c r="D1459" s="314"/>
      <c r="E1459" s="314"/>
      <c r="F1459" s="314"/>
      <c r="G1459" s="314"/>
      <c r="H1459" s="314"/>
      <c r="I1459" s="314"/>
      <c r="J1459" s="314"/>
      <c r="K1459" s="314"/>
      <c r="L1459" s="314"/>
      <c r="M1459" s="314"/>
      <c r="N1459" s="314"/>
      <c r="O1459" s="314"/>
      <c r="P1459" s="314"/>
      <c r="Q1459" s="314"/>
      <c r="R1459" s="314"/>
      <c r="S1459" s="314"/>
      <c r="T1459" s="314"/>
    </row>
    <row r="1460" spans="1:20">
      <c r="A1460" s="314"/>
      <c r="B1460" s="314"/>
      <c r="C1460" s="314"/>
      <c r="D1460" s="314"/>
      <c r="E1460" s="314"/>
      <c r="F1460" s="314"/>
      <c r="G1460" s="314"/>
      <c r="H1460" s="314"/>
      <c r="I1460" s="314"/>
      <c r="J1460" s="314"/>
      <c r="K1460" s="314"/>
      <c r="L1460" s="314"/>
      <c r="M1460" s="314"/>
      <c r="N1460" s="314"/>
      <c r="O1460" s="314"/>
      <c r="P1460" s="314"/>
      <c r="Q1460" s="314"/>
      <c r="R1460" s="314"/>
      <c r="S1460" s="314"/>
      <c r="T1460" s="314"/>
    </row>
    <row r="1461" spans="1:20">
      <c r="A1461" s="314"/>
      <c r="B1461" s="314"/>
      <c r="C1461" s="314"/>
      <c r="D1461" s="314"/>
      <c r="E1461" s="314"/>
      <c r="F1461" s="314"/>
      <c r="G1461" s="314"/>
      <c r="H1461" s="314"/>
      <c r="I1461" s="314"/>
      <c r="J1461" s="314"/>
      <c r="K1461" s="314"/>
      <c r="L1461" s="314"/>
      <c r="M1461" s="314"/>
      <c r="N1461" s="314"/>
      <c r="O1461" s="314"/>
      <c r="P1461" s="314"/>
      <c r="Q1461" s="314"/>
      <c r="R1461" s="314"/>
      <c r="S1461" s="314"/>
      <c r="T1461" s="314"/>
    </row>
    <row r="1462" spans="1:20">
      <c r="A1462" s="314"/>
      <c r="B1462" s="314"/>
      <c r="C1462" s="314"/>
      <c r="D1462" s="314"/>
      <c r="E1462" s="314"/>
      <c r="F1462" s="314"/>
      <c r="G1462" s="314"/>
      <c r="H1462" s="314"/>
      <c r="I1462" s="314"/>
      <c r="J1462" s="314"/>
      <c r="K1462" s="314"/>
      <c r="L1462" s="314"/>
      <c r="M1462" s="314"/>
      <c r="N1462" s="314"/>
      <c r="O1462" s="314"/>
      <c r="P1462" s="314"/>
      <c r="Q1462" s="314"/>
      <c r="R1462" s="314"/>
      <c r="S1462" s="314"/>
      <c r="T1462" s="314"/>
    </row>
    <row r="1463" spans="1:20">
      <c r="A1463" s="314"/>
      <c r="B1463" s="314"/>
      <c r="C1463" s="314"/>
      <c r="D1463" s="314"/>
      <c r="E1463" s="314"/>
      <c r="F1463" s="314"/>
      <c r="G1463" s="314"/>
      <c r="H1463" s="314"/>
      <c r="I1463" s="314"/>
      <c r="J1463" s="314"/>
      <c r="K1463" s="314"/>
      <c r="L1463" s="314"/>
      <c r="M1463" s="314"/>
      <c r="N1463" s="314"/>
      <c r="O1463" s="314"/>
      <c r="P1463" s="314"/>
      <c r="Q1463" s="314"/>
      <c r="R1463" s="314"/>
      <c r="S1463" s="314"/>
      <c r="T1463" s="314"/>
    </row>
    <row r="1464" spans="1:20">
      <c r="A1464" s="314"/>
      <c r="B1464" s="314"/>
      <c r="C1464" s="314"/>
      <c r="D1464" s="314"/>
      <c r="E1464" s="314"/>
      <c r="F1464" s="314"/>
      <c r="G1464" s="314"/>
      <c r="H1464" s="314"/>
      <c r="I1464" s="314"/>
      <c r="J1464" s="314"/>
      <c r="K1464" s="314"/>
      <c r="L1464" s="314"/>
      <c r="M1464" s="314"/>
      <c r="N1464" s="314"/>
      <c r="O1464" s="314"/>
      <c r="P1464" s="314"/>
      <c r="Q1464" s="314"/>
      <c r="R1464" s="314"/>
      <c r="S1464" s="314"/>
      <c r="T1464" s="314"/>
    </row>
    <row r="1465" spans="1:20">
      <c r="A1465" s="314"/>
      <c r="B1465" s="314"/>
      <c r="C1465" s="314"/>
      <c r="D1465" s="314"/>
      <c r="E1465" s="314"/>
      <c r="F1465" s="314"/>
      <c r="G1465" s="314"/>
      <c r="H1465" s="314"/>
      <c r="I1465" s="314"/>
      <c r="J1465" s="314"/>
      <c r="K1465" s="314"/>
      <c r="L1465" s="314"/>
      <c r="M1465" s="314"/>
      <c r="N1465" s="314"/>
      <c r="O1465" s="314"/>
      <c r="P1465" s="314"/>
      <c r="Q1465" s="314"/>
      <c r="R1465" s="314"/>
      <c r="S1465" s="314"/>
      <c r="T1465" s="314"/>
    </row>
    <row r="1466" spans="1:20">
      <c r="A1466" s="314"/>
      <c r="B1466" s="314"/>
      <c r="C1466" s="314"/>
      <c r="D1466" s="314"/>
      <c r="E1466" s="314"/>
      <c r="F1466" s="314"/>
      <c r="G1466" s="314"/>
      <c r="H1466" s="314"/>
      <c r="I1466" s="314"/>
      <c r="J1466" s="314"/>
      <c r="K1466" s="314"/>
      <c r="L1466" s="314"/>
      <c r="M1466" s="314"/>
      <c r="N1466" s="314"/>
      <c r="O1466" s="314"/>
      <c r="P1466" s="314"/>
      <c r="Q1466" s="314"/>
      <c r="R1466" s="314"/>
      <c r="S1466" s="314"/>
      <c r="T1466" s="314"/>
    </row>
    <row r="1467" spans="1:20">
      <c r="A1467" s="314"/>
      <c r="B1467" s="314"/>
      <c r="C1467" s="314"/>
      <c r="D1467" s="314"/>
      <c r="E1467" s="314"/>
      <c r="F1467" s="314"/>
      <c r="G1467" s="314"/>
      <c r="H1467" s="314"/>
      <c r="I1467" s="314"/>
      <c r="J1467" s="314"/>
      <c r="K1467" s="314"/>
      <c r="L1467" s="314"/>
      <c r="M1467" s="314"/>
      <c r="N1467" s="314"/>
      <c r="O1467" s="314"/>
      <c r="P1467" s="314"/>
      <c r="Q1467" s="314"/>
      <c r="R1467" s="314"/>
      <c r="S1467" s="314"/>
      <c r="T1467" s="314"/>
    </row>
    <row r="1468" spans="1:20">
      <c r="A1468" s="314"/>
      <c r="B1468" s="314"/>
      <c r="C1468" s="314"/>
      <c r="D1468" s="314"/>
      <c r="E1468" s="314"/>
      <c r="F1468" s="314"/>
      <c r="G1468" s="314"/>
      <c r="H1468" s="314"/>
      <c r="I1468" s="314"/>
      <c r="J1468" s="314"/>
      <c r="K1468" s="314"/>
      <c r="L1468" s="314"/>
      <c r="M1468" s="314"/>
      <c r="N1468" s="314"/>
      <c r="O1468" s="314"/>
      <c r="P1468" s="314"/>
      <c r="Q1468" s="314"/>
      <c r="R1468" s="314"/>
      <c r="S1468" s="314"/>
      <c r="T1468" s="314"/>
    </row>
    <row r="1469" spans="1:20">
      <c r="A1469" s="314"/>
      <c r="B1469" s="314"/>
      <c r="C1469" s="314"/>
      <c r="D1469" s="314"/>
      <c r="E1469" s="314"/>
      <c r="F1469" s="314"/>
      <c r="G1469" s="314"/>
      <c r="H1469" s="314"/>
      <c r="I1469" s="314"/>
      <c r="J1469" s="314"/>
      <c r="K1469" s="314"/>
      <c r="L1469" s="314"/>
      <c r="M1469" s="314"/>
      <c r="N1469" s="314"/>
      <c r="O1469" s="314"/>
      <c r="P1469" s="314"/>
      <c r="Q1469" s="314"/>
      <c r="R1469" s="314"/>
      <c r="S1469" s="314"/>
      <c r="T1469" s="314"/>
    </row>
    <row r="1470" spans="1:20">
      <c r="A1470" s="314"/>
      <c r="B1470" s="314"/>
      <c r="C1470" s="314"/>
      <c r="D1470" s="314"/>
      <c r="E1470" s="314"/>
      <c r="F1470" s="314"/>
      <c r="G1470" s="314"/>
      <c r="H1470" s="314"/>
      <c r="I1470" s="314"/>
      <c r="J1470" s="314"/>
      <c r="K1470" s="314"/>
      <c r="L1470" s="314"/>
      <c r="M1470" s="314"/>
      <c r="N1470" s="314"/>
      <c r="O1470" s="314"/>
      <c r="P1470" s="314"/>
      <c r="Q1470" s="314"/>
      <c r="R1470" s="314"/>
      <c r="S1470" s="314"/>
      <c r="T1470" s="314"/>
    </row>
    <row r="1471" spans="1:20">
      <c r="A1471" s="314"/>
      <c r="B1471" s="314"/>
      <c r="C1471" s="314"/>
      <c r="D1471" s="314"/>
      <c r="E1471" s="314"/>
      <c r="F1471" s="314"/>
      <c r="G1471" s="314"/>
      <c r="H1471" s="314"/>
      <c r="I1471" s="314"/>
      <c r="J1471" s="314"/>
      <c r="K1471" s="314"/>
      <c r="L1471" s="314"/>
      <c r="M1471" s="314"/>
      <c r="N1471" s="314"/>
      <c r="O1471" s="314"/>
      <c r="P1471" s="314"/>
      <c r="Q1471" s="314"/>
      <c r="R1471" s="314"/>
      <c r="S1471" s="314"/>
      <c r="T1471" s="314"/>
    </row>
    <row r="1472" spans="1:20">
      <c r="A1472" s="314"/>
      <c r="B1472" s="314"/>
      <c r="C1472" s="314"/>
      <c r="D1472" s="314"/>
      <c r="E1472" s="314"/>
      <c r="F1472" s="314"/>
      <c r="G1472" s="314"/>
      <c r="H1472" s="314"/>
      <c r="I1472" s="314"/>
      <c r="J1472" s="314"/>
      <c r="K1472" s="314"/>
      <c r="L1472" s="314"/>
      <c r="M1472" s="314"/>
      <c r="N1472" s="314"/>
      <c r="O1472" s="314"/>
      <c r="P1472" s="314"/>
      <c r="Q1472" s="314"/>
      <c r="R1472" s="314"/>
      <c r="S1472" s="314"/>
      <c r="T1472" s="314"/>
    </row>
    <row r="1473" spans="1:20">
      <c r="A1473" s="314"/>
      <c r="B1473" s="314"/>
      <c r="C1473" s="314"/>
      <c r="D1473" s="314"/>
      <c r="E1473" s="314"/>
      <c r="F1473" s="314"/>
      <c r="G1473" s="314"/>
      <c r="H1473" s="314"/>
      <c r="I1473" s="314"/>
      <c r="J1473" s="314"/>
      <c r="K1473" s="314"/>
      <c r="L1473" s="314"/>
      <c r="M1473" s="314"/>
      <c r="N1473" s="314"/>
      <c r="O1473" s="314"/>
      <c r="P1473" s="314"/>
      <c r="Q1473" s="314"/>
      <c r="R1473" s="314"/>
      <c r="S1473" s="314"/>
      <c r="T1473" s="314"/>
    </row>
    <row r="1474" spans="1:20">
      <c r="A1474" s="314"/>
      <c r="B1474" s="314"/>
      <c r="C1474" s="314"/>
      <c r="D1474" s="314"/>
      <c r="E1474" s="314"/>
      <c r="F1474" s="314"/>
      <c r="G1474" s="314"/>
      <c r="H1474" s="314"/>
      <c r="I1474" s="314"/>
      <c r="J1474" s="314"/>
      <c r="K1474" s="314"/>
      <c r="L1474" s="314"/>
      <c r="M1474" s="314"/>
      <c r="N1474" s="314"/>
      <c r="O1474" s="314"/>
      <c r="P1474" s="314"/>
      <c r="Q1474" s="314"/>
      <c r="R1474" s="314"/>
      <c r="S1474" s="314"/>
      <c r="T1474" s="314"/>
    </row>
    <row r="1475" spans="1:20">
      <c r="A1475" s="314"/>
      <c r="B1475" s="314"/>
      <c r="C1475" s="314"/>
      <c r="D1475" s="314"/>
      <c r="E1475" s="314"/>
      <c r="F1475" s="314"/>
      <c r="G1475" s="314"/>
      <c r="H1475" s="314"/>
      <c r="I1475" s="314"/>
      <c r="J1475" s="314"/>
      <c r="K1475" s="314"/>
      <c r="L1475" s="314"/>
      <c r="M1475" s="314"/>
      <c r="N1475" s="314"/>
      <c r="O1475" s="314"/>
      <c r="P1475" s="314"/>
      <c r="Q1475" s="314"/>
      <c r="R1475" s="314"/>
      <c r="S1475" s="314"/>
      <c r="T1475" s="314"/>
    </row>
    <row r="1476" spans="1:20">
      <c r="A1476" s="314"/>
      <c r="B1476" s="314"/>
      <c r="C1476" s="314"/>
      <c r="D1476" s="314"/>
      <c r="E1476" s="314"/>
      <c r="F1476" s="314"/>
      <c r="G1476" s="314"/>
      <c r="H1476" s="314"/>
      <c r="I1476" s="314"/>
      <c r="J1476" s="314"/>
      <c r="K1476" s="314"/>
      <c r="L1476" s="314"/>
      <c r="M1476" s="314"/>
      <c r="N1476" s="314"/>
      <c r="O1476" s="314"/>
      <c r="P1476" s="314"/>
      <c r="Q1476" s="314"/>
      <c r="R1476" s="314"/>
      <c r="S1476" s="314"/>
      <c r="T1476" s="314"/>
    </row>
    <row r="1477" spans="1:20">
      <c r="A1477" s="314"/>
      <c r="B1477" s="314"/>
      <c r="C1477" s="314"/>
      <c r="D1477" s="314"/>
      <c r="E1477" s="314"/>
      <c r="F1477" s="314"/>
      <c r="G1477" s="314"/>
      <c r="H1477" s="314"/>
      <c r="I1477" s="314"/>
      <c r="J1477" s="314"/>
      <c r="K1477" s="314"/>
      <c r="L1477" s="314"/>
      <c r="M1477" s="314"/>
      <c r="N1477" s="314"/>
      <c r="O1477" s="314"/>
      <c r="P1477" s="314"/>
      <c r="Q1477" s="314"/>
      <c r="R1477" s="314"/>
      <c r="S1477" s="314"/>
      <c r="T1477" s="314"/>
    </row>
    <row r="1478" spans="1:20">
      <c r="A1478" s="314"/>
      <c r="B1478" s="314"/>
      <c r="C1478" s="314"/>
      <c r="D1478" s="314"/>
      <c r="E1478" s="314"/>
      <c r="F1478" s="314"/>
      <c r="G1478" s="314"/>
      <c r="H1478" s="314"/>
      <c r="I1478" s="314"/>
      <c r="J1478" s="314"/>
      <c r="K1478" s="314"/>
      <c r="L1478" s="314"/>
      <c r="M1478" s="314"/>
      <c r="N1478" s="314"/>
      <c r="O1478" s="314"/>
      <c r="P1478" s="314"/>
      <c r="Q1478" s="314"/>
      <c r="R1478" s="314"/>
      <c r="S1478" s="314"/>
      <c r="T1478" s="314"/>
    </row>
    <row r="1479" spans="1:20">
      <c r="A1479" s="314"/>
      <c r="B1479" s="314"/>
      <c r="C1479" s="314"/>
      <c r="D1479" s="314"/>
      <c r="E1479" s="314"/>
      <c r="F1479" s="314"/>
      <c r="G1479" s="314"/>
      <c r="H1479" s="314"/>
      <c r="I1479" s="314"/>
      <c r="J1479" s="314"/>
      <c r="K1479" s="314"/>
      <c r="L1479" s="314"/>
      <c r="M1479" s="314"/>
      <c r="N1479" s="314"/>
      <c r="O1479" s="314"/>
      <c r="P1479" s="314"/>
      <c r="Q1479" s="314"/>
      <c r="R1479" s="314"/>
      <c r="S1479" s="314"/>
      <c r="T1479" s="314"/>
    </row>
    <row r="1480" spans="1:20">
      <c r="A1480" s="314"/>
      <c r="B1480" s="314"/>
      <c r="C1480" s="314"/>
      <c r="D1480" s="314"/>
      <c r="E1480" s="314"/>
      <c r="F1480" s="314"/>
      <c r="G1480" s="314"/>
      <c r="H1480" s="314"/>
      <c r="I1480" s="314"/>
      <c r="J1480" s="314"/>
      <c r="K1480" s="314"/>
      <c r="L1480" s="314"/>
      <c r="M1480" s="314"/>
      <c r="N1480" s="314"/>
      <c r="O1480" s="314"/>
      <c r="P1480" s="314"/>
      <c r="Q1480" s="314"/>
      <c r="R1480" s="314"/>
      <c r="S1480" s="314"/>
      <c r="T1480" s="314"/>
    </row>
    <row r="1481" spans="1:20">
      <c r="A1481" s="314"/>
      <c r="B1481" s="314"/>
      <c r="C1481" s="314"/>
      <c r="D1481" s="314"/>
      <c r="E1481" s="314"/>
      <c r="F1481" s="314"/>
      <c r="G1481" s="314"/>
      <c r="H1481" s="314"/>
      <c r="I1481" s="314"/>
      <c r="J1481" s="314"/>
      <c r="K1481" s="314"/>
      <c r="L1481" s="314"/>
      <c r="M1481" s="314"/>
      <c r="N1481" s="314"/>
      <c r="O1481" s="314"/>
      <c r="P1481" s="314"/>
      <c r="Q1481" s="314"/>
      <c r="R1481" s="314"/>
      <c r="S1481" s="314"/>
      <c r="T1481" s="314"/>
    </row>
    <row r="1482" spans="1:20">
      <c r="A1482" s="314"/>
      <c r="B1482" s="314"/>
      <c r="C1482" s="314"/>
      <c r="D1482" s="314"/>
      <c r="E1482" s="314"/>
      <c r="F1482" s="314"/>
      <c r="G1482" s="314"/>
      <c r="H1482" s="314"/>
      <c r="I1482" s="314"/>
      <c r="J1482" s="314"/>
      <c r="K1482" s="314"/>
      <c r="L1482" s="314"/>
      <c r="M1482" s="314"/>
      <c r="N1482" s="314"/>
      <c r="O1482" s="314"/>
      <c r="P1482" s="314"/>
      <c r="Q1482" s="314"/>
      <c r="R1482" s="314"/>
      <c r="S1482" s="314"/>
      <c r="T1482" s="314"/>
    </row>
    <row r="1483" spans="1:20">
      <c r="A1483" s="314"/>
      <c r="B1483" s="314"/>
      <c r="C1483" s="314"/>
      <c r="D1483" s="314"/>
      <c r="E1483" s="314"/>
      <c r="F1483" s="314"/>
      <c r="G1483" s="314"/>
      <c r="H1483" s="314"/>
      <c r="I1483" s="314"/>
      <c r="J1483" s="314"/>
      <c r="K1483" s="314"/>
      <c r="L1483" s="314"/>
      <c r="M1483" s="314"/>
      <c r="N1483" s="314"/>
      <c r="O1483" s="314"/>
      <c r="P1483" s="314"/>
      <c r="Q1483" s="314"/>
      <c r="R1483" s="314"/>
      <c r="S1483" s="314"/>
      <c r="T1483" s="314"/>
    </row>
    <row r="1484" spans="1:20">
      <c r="A1484" s="314"/>
      <c r="B1484" s="314"/>
      <c r="C1484" s="314"/>
      <c r="D1484" s="314"/>
      <c r="E1484" s="314"/>
      <c r="F1484" s="314"/>
      <c r="G1484" s="314"/>
      <c r="H1484" s="314"/>
      <c r="I1484" s="314"/>
      <c r="J1484" s="314"/>
      <c r="K1484" s="314"/>
      <c r="L1484" s="314"/>
      <c r="M1484" s="314"/>
      <c r="N1484" s="314"/>
      <c r="O1484" s="314"/>
      <c r="P1484" s="314"/>
      <c r="Q1484" s="314"/>
      <c r="R1484" s="314"/>
      <c r="S1484" s="314"/>
      <c r="T1484" s="314"/>
    </row>
    <row r="1485" spans="1:20">
      <c r="A1485" s="314"/>
      <c r="B1485" s="314"/>
      <c r="C1485" s="314"/>
      <c r="D1485" s="314"/>
      <c r="E1485" s="314"/>
      <c r="F1485" s="314"/>
      <c r="G1485" s="314"/>
      <c r="H1485" s="314"/>
      <c r="I1485" s="314"/>
      <c r="J1485" s="314"/>
      <c r="K1485" s="314"/>
      <c r="L1485" s="314"/>
      <c r="M1485" s="314"/>
      <c r="N1485" s="314"/>
      <c r="O1485" s="314"/>
      <c r="P1485" s="314"/>
      <c r="Q1485" s="314"/>
      <c r="R1485" s="314"/>
      <c r="S1485" s="314"/>
      <c r="T1485" s="314"/>
    </row>
    <row r="1486" spans="1:20">
      <c r="A1486" s="314"/>
      <c r="B1486" s="314"/>
      <c r="C1486" s="314"/>
      <c r="D1486" s="314"/>
      <c r="E1486" s="314"/>
      <c r="F1486" s="314"/>
      <c r="G1486" s="314"/>
      <c r="H1486" s="314"/>
      <c r="I1486" s="314"/>
      <c r="J1486" s="314"/>
      <c r="K1486" s="314"/>
      <c r="L1486" s="314"/>
      <c r="M1486" s="314"/>
      <c r="N1486" s="314"/>
      <c r="O1486" s="314"/>
      <c r="P1486" s="314"/>
      <c r="Q1486" s="314"/>
      <c r="R1486" s="314"/>
      <c r="S1486" s="314"/>
      <c r="T1486" s="314"/>
    </row>
    <row r="1487" spans="1:20">
      <c r="A1487" s="314"/>
      <c r="B1487" s="314"/>
      <c r="C1487" s="314"/>
      <c r="D1487" s="314"/>
      <c r="E1487" s="314"/>
      <c r="F1487" s="314"/>
      <c r="G1487" s="314"/>
      <c r="H1487" s="314"/>
      <c r="I1487" s="314"/>
      <c r="J1487" s="314"/>
      <c r="K1487" s="314"/>
      <c r="L1487" s="314"/>
      <c r="M1487" s="314"/>
      <c r="N1487" s="314"/>
      <c r="O1487" s="314"/>
      <c r="P1487" s="314"/>
      <c r="Q1487" s="314"/>
      <c r="R1487" s="314"/>
      <c r="S1487" s="314"/>
      <c r="T1487" s="314"/>
    </row>
    <row r="1488" spans="1:20">
      <c r="A1488" s="314"/>
      <c r="B1488" s="314"/>
      <c r="C1488" s="314"/>
      <c r="D1488" s="314"/>
      <c r="E1488" s="314"/>
      <c r="F1488" s="314"/>
      <c r="G1488" s="314"/>
      <c r="H1488" s="314"/>
      <c r="I1488" s="314"/>
      <c r="J1488" s="314"/>
      <c r="K1488" s="314"/>
      <c r="L1488" s="314"/>
      <c r="M1488" s="314"/>
      <c r="N1488" s="314"/>
      <c r="O1488" s="314"/>
      <c r="P1488" s="314"/>
      <c r="Q1488" s="314"/>
      <c r="R1488" s="314"/>
      <c r="S1488" s="314"/>
      <c r="T1488" s="314"/>
    </row>
    <row r="1489" spans="1:20">
      <c r="A1489" s="314"/>
      <c r="B1489" s="314"/>
      <c r="C1489" s="314"/>
      <c r="D1489" s="314"/>
      <c r="E1489" s="314"/>
      <c r="F1489" s="314"/>
      <c r="G1489" s="314"/>
      <c r="H1489" s="314"/>
      <c r="I1489" s="314"/>
      <c r="J1489" s="314"/>
      <c r="K1489" s="314"/>
      <c r="L1489" s="314"/>
      <c r="M1489" s="314"/>
      <c r="N1489" s="314"/>
      <c r="O1489" s="314"/>
      <c r="P1489" s="314"/>
      <c r="Q1489" s="314"/>
      <c r="R1489" s="314"/>
      <c r="S1489" s="314"/>
      <c r="T1489" s="314"/>
    </row>
    <row r="1490" spans="1:20">
      <c r="A1490" s="314"/>
      <c r="B1490" s="314"/>
      <c r="C1490" s="314"/>
      <c r="D1490" s="314"/>
      <c r="E1490" s="314"/>
      <c r="F1490" s="314"/>
      <c r="G1490" s="314"/>
      <c r="H1490" s="314"/>
      <c r="I1490" s="314"/>
      <c r="J1490" s="314"/>
      <c r="K1490" s="314"/>
      <c r="L1490" s="314"/>
      <c r="M1490" s="314"/>
      <c r="N1490" s="314"/>
      <c r="O1490" s="314"/>
      <c r="P1490" s="314"/>
      <c r="Q1490" s="314"/>
      <c r="R1490" s="314"/>
      <c r="S1490" s="314"/>
      <c r="T1490" s="314"/>
    </row>
    <row r="1491" spans="1:20">
      <c r="A1491" s="314"/>
      <c r="B1491" s="314"/>
      <c r="C1491" s="314"/>
      <c r="D1491" s="314"/>
      <c r="E1491" s="314"/>
      <c r="F1491" s="314"/>
      <c r="G1491" s="314"/>
      <c r="H1491" s="314"/>
      <c r="I1491" s="314"/>
      <c r="J1491" s="314"/>
      <c r="K1491" s="314"/>
      <c r="L1491" s="314"/>
      <c r="M1491" s="314"/>
      <c r="N1491" s="314"/>
      <c r="O1491" s="314"/>
      <c r="P1491" s="314"/>
      <c r="Q1491" s="314"/>
      <c r="R1491" s="314"/>
      <c r="S1491" s="314"/>
      <c r="T1491" s="314"/>
    </row>
    <row r="1492" spans="1:20">
      <c r="A1492" s="314"/>
      <c r="B1492" s="314"/>
      <c r="C1492" s="314"/>
      <c r="D1492" s="314"/>
      <c r="E1492" s="314"/>
      <c r="F1492" s="314"/>
      <c r="G1492" s="314"/>
      <c r="H1492" s="314"/>
      <c r="I1492" s="314"/>
      <c r="J1492" s="314"/>
      <c r="K1492" s="314"/>
      <c r="L1492" s="314"/>
      <c r="M1492" s="314"/>
      <c r="N1492" s="314"/>
      <c r="O1492" s="314"/>
      <c r="P1492" s="314"/>
      <c r="Q1492" s="314"/>
      <c r="R1492" s="314"/>
      <c r="S1492" s="314"/>
      <c r="T1492" s="314"/>
    </row>
    <row r="1493" spans="1:20">
      <c r="A1493" s="314"/>
      <c r="B1493" s="314"/>
      <c r="C1493" s="314"/>
      <c r="D1493" s="314"/>
      <c r="E1493" s="314"/>
      <c r="F1493" s="314"/>
      <c r="G1493" s="314"/>
      <c r="H1493" s="314"/>
      <c r="I1493" s="314"/>
      <c r="J1493" s="314"/>
      <c r="K1493" s="314"/>
      <c r="L1493" s="314"/>
      <c r="M1493" s="314"/>
      <c r="N1493" s="314"/>
      <c r="O1493" s="314"/>
      <c r="P1493" s="314"/>
      <c r="Q1493" s="314"/>
      <c r="R1493" s="314"/>
      <c r="S1493" s="314"/>
      <c r="T1493" s="314"/>
    </row>
    <row r="1494" spans="1:20">
      <c r="A1494" s="314"/>
      <c r="B1494" s="314"/>
      <c r="C1494" s="314"/>
      <c r="D1494" s="314"/>
      <c r="E1494" s="314"/>
      <c r="F1494" s="314"/>
      <c r="G1494" s="314"/>
      <c r="H1494" s="314"/>
      <c r="I1494" s="314"/>
      <c r="J1494" s="314"/>
      <c r="K1494" s="314"/>
      <c r="L1494" s="314"/>
      <c r="M1494" s="314"/>
      <c r="N1494" s="314"/>
      <c r="O1494" s="314"/>
      <c r="P1494" s="314"/>
      <c r="Q1494" s="314"/>
      <c r="R1494" s="314"/>
      <c r="S1494" s="314"/>
      <c r="T1494" s="314"/>
    </row>
    <row r="1495" spans="1:20">
      <c r="A1495" s="314"/>
      <c r="B1495" s="314"/>
      <c r="C1495" s="314"/>
      <c r="D1495" s="314"/>
      <c r="E1495" s="314"/>
      <c r="F1495" s="314"/>
      <c r="G1495" s="314"/>
      <c r="H1495" s="314"/>
      <c r="I1495" s="314"/>
      <c r="J1495" s="314"/>
      <c r="K1495" s="314"/>
      <c r="L1495" s="314"/>
      <c r="M1495" s="314"/>
      <c r="N1495" s="314"/>
      <c r="O1495" s="314"/>
      <c r="P1495" s="314"/>
      <c r="Q1495" s="314"/>
      <c r="R1495" s="314"/>
      <c r="S1495" s="314"/>
      <c r="T1495" s="314"/>
    </row>
    <row r="1496" spans="1:20">
      <c r="A1496" s="314"/>
      <c r="B1496" s="314"/>
      <c r="C1496" s="314"/>
      <c r="D1496" s="314"/>
      <c r="E1496" s="314"/>
      <c r="F1496" s="314"/>
      <c r="G1496" s="314"/>
      <c r="H1496" s="314"/>
      <c r="I1496" s="314"/>
      <c r="J1496" s="314"/>
      <c r="K1496" s="314"/>
      <c r="L1496" s="314"/>
      <c r="M1496" s="314"/>
      <c r="N1496" s="314"/>
      <c r="O1496" s="314"/>
      <c r="P1496" s="314"/>
      <c r="Q1496" s="314"/>
      <c r="R1496" s="314"/>
      <c r="S1496" s="314"/>
      <c r="T1496" s="314"/>
    </row>
    <row r="1497" spans="1:20">
      <c r="A1497" s="314"/>
      <c r="B1497" s="314"/>
      <c r="C1497" s="314"/>
      <c r="D1497" s="314"/>
      <c r="E1497" s="314"/>
      <c r="F1497" s="314"/>
      <c r="G1497" s="314"/>
      <c r="H1497" s="314"/>
      <c r="I1497" s="314"/>
      <c r="J1497" s="314"/>
      <c r="K1497" s="314"/>
      <c r="L1497" s="314"/>
      <c r="M1497" s="314"/>
      <c r="N1497" s="314"/>
      <c r="O1497" s="314"/>
      <c r="P1497" s="314"/>
      <c r="Q1497" s="314"/>
      <c r="R1497" s="314"/>
      <c r="S1497" s="314"/>
      <c r="T1497" s="314"/>
    </row>
    <row r="1498" spans="1:20">
      <c r="A1498" s="314"/>
      <c r="B1498" s="314"/>
      <c r="C1498" s="314"/>
      <c r="D1498" s="314"/>
      <c r="E1498" s="314"/>
      <c r="F1498" s="314"/>
      <c r="G1498" s="314"/>
      <c r="H1498" s="314"/>
      <c r="I1498" s="314"/>
      <c r="J1498" s="314"/>
      <c r="K1498" s="314"/>
      <c r="L1498" s="314"/>
      <c r="M1498" s="314"/>
      <c r="N1498" s="314"/>
      <c r="O1498" s="314"/>
      <c r="P1498" s="314"/>
      <c r="Q1498" s="314"/>
      <c r="R1498" s="314"/>
      <c r="S1498" s="314"/>
      <c r="T1498" s="314"/>
    </row>
    <row r="1499" spans="1:20">
      <c r="A1499" s="314"/>
      <c r="B1499" s="314"/>
      <c r="C1499" s="314"/>
      <c r="D1499" s="314"/>
      <c r="E1499" s="314"/>
      <c r="F1499" s="314"/>
      <c r="G1499" s="314"/>
      <c r="H1499" s="314"/>
      <c r="I1499" s="314"/>
      <c r="J1499" s="314"/>
      <c r="K1499" s="314"/>
      <c r="L1499" s="314"/>
      <c r="M1499" s="314"/>
      <c r="N1499" s="314"/>
      <c r="O1499" s="314"/>
      <c r="P1499" s="314"/>
      <c r="Q1499" s="314"/>
      <c r="R1499" s="314"/>
      <c r="S1499" s="314"/>
      <c r="T1499" s="314"/>
    </row>
    <row r="1500" spans="1:20">
      <c r="A1500" s="314"/>
      <c r="B1500" s="314"/>
      <c r="C1500" s="314"/>
      <c r="D1500" s="314"/>
      <c r="E1500" s="314"/>
      <c r="F1500" s="314"/>
      <c r="G1500" s="314"/>
      <c r="H1500" s="314"/>
      <c r="I1500" s="314"/>
      <c r="J1500" s="314"/>
      <c r="K1500" s="314"/>
      <c r="L1500" s="314"/>
      <c r="M1500" s="314"/>
      <c r="N1500" s="314"/>
      <c r="O1500" s="314"/>
      <c r="P1500" s="314"/>
      <c r="Q1500" s="314"/>
      <c r="R1500" s="314"/>
      <c r="S1500" s="314"/>
      <c r="T1500" s="314"/>
    </row>
    <row r="1501" spans="1:20">
      <c r="A1501" s="314"/>
      <c r="B1501" s="314"/>
      <c r="C1501" s="314"/>
      <c r="D1501" s="314"/>
      <c r="E1501" s="314"/>
      <c r="F1501" s="314"/>
      <c r="G1501" s="314"/>
      <c r="H1501" s="314"/>
      <c r="I1501" s="314"/>
      <c r="J1501" s="314"/>
      <c r="K1501" s="314"/>
      <c r="L1501" s="314"/>
      <c r="M1501" s="314"/>
      <c r="N1501" s="314"/>
      <c r="O1501" s="314"/>
      <c r="P1501" s="314"/>
      <c r="Q1501" s="314"/>
      <c r="R1501" s="314"/>
      <c r="S1501" s="314"/>
      <c r="T1501" s="314"/>
    </row>
    <row r="1502" spans="1:20">
      <c r="A1502" s="314"/>
      <c r="B1502" s="314"/>
      <c r="C1502" s="314"/>
      <c r="D1502" s="314"/>
      <c r="E1502" s="314"/>
      <c r="F1502" s="314"/>
      <c r="G1502" s="314"/>
      <c r="H1502" s="314"/>
      <c r="I1502" s="314"/>
      <c r="J1502" s="314"/>
      <c r="K1502" s="314"/>
      <c r="L1502" s="314"/>
      <c r="M1502" s="314"/>
      <c r="N1502" s="314"/>
      <c r="O1502" s="314"/>
      <c r="P1502" s="314"/>
      <c r="Q1502" s="314"/>
      <c r="R1502" s="314"/>
      <c r="S1502" s="314"/>
      <c r="T1502" s="314"/>
    </row>
    <row r="1503" spans="1:20">
      <c r="A1503" s="314"/>
      <c r="B1503" s="314"/>
      <c r="C1503" s="314"/>
      <c r="D1503" s="314"/>
      <c r="E1503" s="314"/>
      <c r="F1503" s="314"/>
      <c r="G1503" s="314"/>
      <c r="H1503" s="314"/>
      <c r="I1503" s="314"/>
      <c r="J1503" s="314"/>
      <c r="K1503" s="314"/>
      <c r="L1503" s="314"/>
      <c r="M1503" s="314"/>
      <c r="N1503" s="314"/>
      <c r="O1503" s="314"/>
      <c r="P1503" s="314"/>
      <c r="Q1503" s="314"/>
      <c r="R1503" s="314"/>
      <c r="S1503" s="314"/>
      <c r="T1503" s="314"/>
    </row>
    <row r="1504" spans="1:20">
      <c r="A1504" s="314"/>
      <c r="B1504" s="314"/>
      <c r="C1504" s="314"/>
      <c r="D1504" s="314"/>
      <c r="E1504" s="314"/>
      <c r="F1504" s="314"/>
      <c r="G1504" s="314"/>
      <c r="H1504" s="314"/>
      <c r="I1504" s="314"/>
      <c r="J1504" s="314"/>
      <c r="K1504" s="314"/>
      <c r="L1504" s="314"/>
      <c r="M1504" s="314"/>
      <c r="N1504" s="314"/>
      <c r="O1504" s="314"/>
      <c r="P1504" s="314"/>
      <c r="Q1504" s="314"/>
      <c r="R1504" s="314"/>
      <c r="S1504" s="314"/>
      <c r="T1504" s="314"/>
    </row>
    <row r="1505" spans="1:20">
      <c r="A1505" s="314"/>
      <c r="B1505" s="314"/>
      <c r="C1505" s="314"/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</row>
    <row r="1506" spans="1:20">
      <c r="A1506" s="314"/>
      <c r="B1506" s="314"/>
      <c r="C1506" s="314"/>
      <c r="D1506" s="314"/>
      <c r="E1506" s="314"/>
      <c r="F1506" s="314"/>
      <c r="G1506" s="314"/>
      <c r="H1506" s="314"/>
      <c r="I1506" s="314"/>
      <c r="J1506" s="314"/>
      <c r="K1506" s="314"/>
      <c r="L1506" s="314"/>
      <c r="M1506" s="314"/>
      <c r="N1506" s="314"/>
      <c r="O1506" s="314"/>
      <c r="P1506" s="314"/>
      <c r="Q1506" s="314"/>
      <c r="R1506" s="314"/>
      <c r="S1506" s="314"/>
      <c r="T1506" s="314"/>
    </row>
    <row r="1507" spans="1:20">
      <c r="A1507" s="314"/>
      <c r="B1507" s="314"/>
      <c r="C1507" s="314"/>
      <c r="D1507" s="314"/>
      <c r="E1507" s="314"/>
      <c r="F1507" s="314"/>
      <c r="G1507" s="314"/>
      <c r="H1507" s="314"/>
      <c r="I1507" s="314"/>
      <c r="J1507" s="314"/>
      <c r="K1507" s="314"/>
      <c r="L1507" s="314"/>
      <c r="M1507" s="314"/>
      <c r="N1507" s="314"/>
      <c r="O1507" s="314"/>
      <c r="P1507" s="314"/>
      <c r="Q1507" s="314"/>
      <c r="R1507" s="314"/>
      <c r="S1507" s="314"/>
      <c r="T1507" s="314"/>
    </row>
    <row r="1508" spans="1:20">
      <c r="A1508" s="314"/>
      <c r="B1508" s="314"/>
      <c r="C1508" s="314"/>
      <c r="D1508" s="314"/>
      <c r="E1508" s="314"/>
      <c r="F1508" s="314"/>
      <c r="G1508" s="314"/>
      <c r="H1508" s="314"/>
      <c r="I1508" s="314"/>
      <c r="J1508" s="314"/>
      <c r="K1508" s="314"/>
      <c r="L1508" s="314"/>
      <c r="M1508" s="314"/>
      <c r="N1508" s="314"/>
      <c r="O1508" s="314"/>
      <c r="P1508" s="314"/>
      <c r="Q1508" s="314"/>
      <c r="R1508" s="314"/>
      <c r="S1508" s="314"/>
      <c r="T1508" s="314"/>
    </row>
    <row r="1509" spans="1:20">
      <c r="A1509" s="314"/>
      <c r="B1509" s="314"/>
      <c r="C1509" s="314"/>
      <c r="D1509" s="314"/>
      <c r="E1509" s="314"/>
      <c r="F1509" s="314"/>
      <c r="G1509" s="314"/>
      <c r="H1509" s="314"/>
      <c r="I1509" s="314"/>
      <c r="J1509" s="314"/>
      <c r="K1509" s="314"/>
      <c r="L1509" s="314"/>
      <c r="M1509" s="314"/>
      <c r="N1509" s="314"/>
      <c r="O1509" s="314"/>
      <c r="P1509" s="314"/>
      <c r="Q1509" s="314"/>
      <c r="R1509" s="314"/>
      <c r="S1509" s="314"/>
      <c r="T1509" s="314"/>
    </row>
    <row r="1510" spans="1:20">
      <c r="A1510" s="314"/>
      <c r="B1510" s="314"/>
      <c r="C1510" s="314"/>
      <c r="D1510" s="314"/>
      <c r="E1510" s="314"/>
      <c r="F1510" s="314"/>
      <c r="G1510" s="314"/>
      <c r="H1510" s="314"/>
      <c r="I1510" s="314"/>
      <c r="J1510" s="314"/>
      <c r="K1510" s="314"/>
      <c r="L1510" s="314"/>
      <c r="M1510" s="314"/>
      <c r="N1510" s="314"/>
      <c r="O1510" s="314"/>
      <c r="P1510" s="314"/>
      <c r="Q1510" s="314"/>
      <c r="R1510" s="314"/>
      <c r="S1510" s="314"/>
      <c r="T1510" s="314"/>
    </row>
    <row r="1511" spans="1:20">
      <c r="A1511" s="314"/>
      <c r="B1511" s="314"/>
      <c r="C1511" s="314"/>
      <c r="D1511" s="314"/>
      <c r="E1511" s="314"/>
      <c r="F1511" s="314"/>
      <c r="G1511" s="314"/>
      <c r="H1511" s="314"/>
      <c r="I1511" s="314"/>
      <c r="J1511" s="314"/>
      <c r="K1511" s="314"/>
      <c r="L1511" s="314"/>
      <c r="M1511" s="314"/>
      <c r="N1511" s="314"/>
      <c r="O1511" s="314"/>
      <c r="P1511" s="314"/>
      <c r="Q1511" s="314"/>
      <c r="R1511" s="314"/>
      <c r="S1511" s="314"/>
      <c r="T1511" s="314"/>
    </row>
    <row r="1512" spans="1:20">
      <c r="A1512" s="314"/>
      <c r="B1512" s="314"/>
      <c r="C1512" s="314"/>
      <c r="D1512" s="314"/>
      <c r="E1512" s="314"/>
      <c r="F1512" s="314"/>
      <c r="G1512" s="314"/>
      <c r="H1512" s="314"/>
      <c r="I1512" s="314"/>
      <c r="J1512" s="314"/>
      <c r="K1512" s="314"/>
      <c r="L1512" s="314"/>
      <c r="M1512" s="314"/>
      <c r="N1512" s="314"/>
      <c r="O1512" s="314"/>
      <c r="P1512" s="314"/>
      <c r="Q1512" s="314"/>
      <c r="R1512" s="314"/>
      <c r="S1512" s="314"/>
      <c r="T1512" s="314"/>
    </row>
    <row r="1513" spans="1:20">
      <c r="A1513" s="314"/>
      <c r="B1513" s="314"/>
      <c r="C1513" s="314"/>
      <c r="D1513" s="314"/>
      <c r="E1513" s="314"/>
      <c r="F1513" s="314"/>
      <c r="G1513" s="314"/>
      <c r="H1513" s="314"/>
      <c r="I1513" s="314"/>
      <c r="J1513" s="314"/>
      <c r="K1513" s="314"/>
      <c r="L1513" s="314"/>
      <c r="M1513" s="314"/>
      <c r="N1513" s="314"/>
      <c r="O1513" s="314"/>
      <c r="P1513" s="314"/>
      <c r="Q1513" s="314"/>
      <c r="R1513" s="314"/>
      <c r="S1513" s="314"/>
      <c r="T1513" s="314"/>
    </row>
    <row r="1514" spans="1:20">
      <c r="A1514" s="314"/>
      <c r="B1514" s="314"/>
      <c r="C1514" s="314"/>
      <c r="D1514" s="314"/>
      <c r="E1514" s="314"/>
      <c r="F1514" s="314"/>
      <c r="G1514" s="314"/>
      <c r="H1514" s="314"/>
      <c r="I1514" s="314"/>
      <c r="J1514" s="314"/>
      <c r="K1514" s="314"/>
      <c r="L1514" s="314"/>
      <c r="M1514" s="314"/>
      <c r="N1514" s="314"/>
      <c r="O1514" s="314"/>
      <c r="P1514" s="314"/>
      <c r="Q1514" s="314"/>
      <c r="R1514" s="314"/>
      <c r="S1514" s="314"/>
      <c r="T1514" s="314"/>
    </row>
    <row r="1515" spans="1:20">
      <c r="A1515" s="314"/>
      <c r="B1515" s="314"/>
      <c r="C1515" s="314"/>
      <c r="D1515" s="314"/>
      <c r="E1515" s="314"/>
      <c r="F1515" s="314"/>
      <c r="G1515" s="314"/>
      <c r="H1515" s="314"/>
      <c r="I1515" s="314"/>
      <c r="J1515" s="314"/>
      <c r="K1515" s="314"/>
      <c r="L1515" s="314"/>
      <c r="M1515" s="314"/>
      <c r="N1515" s="314"/>
      <c r="O1515" s="314"/>
      <c r="P1515" s="314"/>
      <c r="Q1515" s="314"/>
      <c r="R1515" s="314"/>
      <c r="S1515" s="314"/>
      <c r="T1515" s="314"/>
    </row>
    <row r="1516" spans="1:20">
      <c r="A1516" s="314"/>
      <c r="B1516" s="314"/>
      <c r="C1516" s="314"/>
      <c r="D1516" s="314"/>
      <c r="E1516" s="314"/>
      <c r="F1516" s="314"/>
      <c r="G1516" s="314"/>
      <c r="H1516" s="314"/>
      <c r="I1516" s="314"/>
      <c r="J1516" s="314"/>
      <c r="K1516" s="314"/>
      <c r="L1516" s="314"/>
      <c r="M1516" s="314"/>
      <c r="N1516" s="314"/>
      <c r="O1516" s="314"/>
      <c r="P1516" s="314"/>
      <c r="Q1516" s="314"/>
      <c r="R1516" s="314"/>
      <c r="S1516" s="314"/>
      <c r="T1516" s="314"/>
    </row>
    <row r="1517" spans="1:20">
      <c r="A1517" s="314"/>
      <c r="B1517" s="314"/>
      <c r="C1517" s="314"/>
      <c r="D1517" s="314"/>
      <c r="E1517" s="314"/>
      <c r="F1517" s="314"/>
      <c r="G1517" s="314"/>
      <c r="H1517" s="314"/>
      <c r="I1517" s="314"/>
      <c r="J1517" s="314"/>
      <c r="K1517" s="314"/>
      <c r="L1517" s="314"/>
      <c r="M1517" s="314"/>
      <c r="N1517" s="314"/>
      <c r="O1517" s="314"/>
      <c r="P1517" s="314"/>
      <c r="Q1517" s="314"/>
      <c r="R1517" s="314"/>
      <c r="S1517" s="314"/>
      <c r="T1517" s="314"/>
    </row>
    <row r="1518" spans="1:20">
      <c r="A1518" s="314"/>
      <c r="B1518" s="314"/>
      <c r="C1518" s="314"/>
      <c r="D1518" s="314"/>
      <c r="E1518" s="314"/>
      <c r="F1518" s="314"/>
      <c r="G1518" s="314"/>
      <c r="H1518" s="314"/>
      <c r="I1518" s="314"/>
      <c r="J1518" s="314"/>
      <c r="K1518" s="314"/>
      <c r="L1518" s="314"/>
      <c r="M1518" s="314"/>
      <c r="N1518" s="314"/>
      <c r="O1518" s="314"/>
      <c r="P1518" s="314"/>
      <c r="Q1518" s="314"/>
      <c r="R1518" s="314"/>
      <c r="S1518" s="314"/>
      <c r="T1518" s="314"/>
    </row>
    <row r="1519" spans="1:20">
      <c r="A1519" s="314"/>
      <c r="B1519" s="314"/>
      <c r="C1519" s="314"/>
      <c r="D1519" s="314"/>
      <c r="E1519" s="314"/>
      <c r="F1519" s="314"/>
      <c r="G1519" s="314"/>
      <c r="H1519" s="314"/>
      <c r="I1519" s="314"/>
      <c r="J1519" s="314"/>
      <c r="K1519" s="314"/>
      <c r="L1519" s="314"/>
      <c r="M1519" s="314"/>
      <c r="N1519" s="314"/>
      <c r="O1519" s="314"/>
      <c r="P1519" s="314"/>
      <c r="Q1519" s="314"/>
      <c r="R1519" s="314"/>
      <c r="S1519" s="314"/>
      <c r="T1519" s="314"/>
    </row>
    <row r="1520" spans="1:20">
      <c r="A1520" s="314"/>
      <c r="B1520" s="314"/>
      <c r="C1520" s="314"/>
      <c r="D1520" s="314"/>
      <c r="E1520" s="314"/>
      <c r="F1520" s="314"/>
      <c r="G1520" s="314"/>
      <c r="H1520" s="314"/>
      <c r="I1520" s="314"/>
      <c r="J1520" s="314"/>
      <c r="K1520" s="314"/>
      <c r="L1520" s="314"/>
      <c r="M1520" s="314"/>
      <c r="N1520" s="314"/>
      <c r="O1520" s="314"/>
      <c r="P1520" s="314"/>
      <c r="Q1520" s="314"/>
      <c r="R1520" s="314"/>
      <c r="S1520" s="314"/>
      <c r="T1520" s="314"/>
    </row>
    <row r="1521" spans="1:20">
      <c r="A1521" s="314"/>
      <c r="B1521" s="314"/>
      <c r="C1521" s="314"/>
      <c r="D1521" s="314"/>
      <c r="E1521" s="314"/>
      <c r="F1521" s="314"/>
      <c r="G1521" s="314"/>
      <c r="H1521" s="314"/>
      <c r="I1521" s="314"/>
      <c r="J1521" s="314"/>
      <c r="K1521" s="314"/>
      <c r="L1521" s="314"/>
      <c r="M1521" s="314"/>
      <c r="N1521" s="314"/>
      <c r="O1521" s="314"/>
      <c r="P1521" s="314"/>
      <c r="Q1521" s="314"/>
      <c r="R1521" s="314"/>
      <c r="S1521" s="314"/>
      <c r="T1521" s="314"/>
    </row>
    <row r="1522" spans="1:20">
      <c r="A1522" s="314"/>
      <c r="B1522" s="314"/>
      <c r="C1522" s="314"/>
      <c r="D1522" s="314"/>
      <c r="E1522" s="314"/>
      <c r="F1522" s="314"/>
      <c r="G1522" s="314"/>
      <c r="H1522" s="314"/>
      <c r="I1522" s="314"/>
      <c r="J1522" s="314"/>
      <c r="K1522" s="314"/>
      <c r="L1522" s="314"/>
      <c r="M1522" s="314"/>
      <c r="N1522" s="314"/>
      <c r="O1522" s="314"/>
      <c r="P1522" s="314"/>
      <c r="Q1522" s="314"/>
      <c r="R1522" s="314"/>
      <c r="S1522" s="314"/>
      <c r="T1522" s="314"/>
    </row>
    <row r="1523" spans="1:20">
      <c r="A1523" s="314"/>
      <c r="B1523" s="314"/>
      <c r="C1523" s="314"/>
      <c r="D1523" s="314"/>
      <c r="E1523" s="314"/>
      <c r="F1523" s="314"/>
      <c r="G1523" s="314"/>
      <c r="H1523" s="314"/>
      <c r="I1523" s="314"/>
      <c r="J1523" s="314"/>
      <c r="K1523" s="314"/>
      <c r="L1523" s="314"/>
      <c r="M1523" s="314"/>
      <c r="N1523" s="314"/>
      <c r="O1523" s="314"/>
      <c r="P1523" s="314"/>
      <c r="Q1523" s="314"/>
      <c r="R1523" s="314"/>
      <c r="S1523" s="314"/>
      <c r="T1523" s="314"/>
    </row>
    <row r="1524" spans="1:20">
      <c r="A1524" s="314"/>
      <c r="B1524" s="314"/>
      <c r="C1524" s="314"/>
      <c r="D1524" s="314"/>
      <c r="E1524" s="314"/>
      <c r="F1524" s="314"/>
      <c r="G1524" s="314"/>
      <c r="H1524" s="314"/>
      <c r="I1524" s="314"/>
      <c r="J1524" s="314"/>
      <c r="K1524" s="314"/>
      <c r="L1524" s="314"/>
      <c r="M1524" s="314"/>
      <c r="N1524" s="314"/>
      <c r="O1524" s="314"/>
      <c r="P1524" s="314"/>
      <c r="Q1524" s="314"/>
      <c r="R1524" s="314"/>
      <c r="S1524" s="314"/>
      <c r="T1524" s="314"/>
    </row>
    <row r="1525" spans="1:20">
      <c r="A1525" s="314"/>
      <c r="B1525" s="314"/>
      <c r="C1525" s="314"/>
      <c r="D1525" s="314"/>
      <c r="E1525" s="314"/>
      <c r="F1525" s="314"/>
      <c r="G1525" s="314"/>
      <c r="H1525" s="314"/>
      <c r="I1525" s="314"/>
      <c r="J1525" s="314"/>
      <c r="K1525" s="314"/>
      <c r="L1525" s="314"/>
      <c r="M1525" s="314"/>
      <c r="N1525" s="314"/>
      <c r="O1525" s="314"/>
      <c r="P1525" s="314"/>
      <c r="Q1525" s="314"/>
      <c r="R1525" s="314"/>
      <c r="S1525" s="314"/>
      <c r="T1525" s="314"/>
    </row>
    <row r="1526" spans="1:20">
      <c r="A1526" s="314"/>
      <c r="B1526" s="314"/>
      <c r="C1526" s="314"/>
      <c r="D1526" s="314"/>
      <c r="E1526" s="314"/>
      <c r="F1526" s="314"/>
      <c r="G1526" s="314"/>
      <c r="H1526" s="314"/>
      <c r="I1526" s="314"/>
      <c r="J1526" s="314"/>
      <c r="K1526" s="314"/>
      <c r="L1526" s="314"/>
      <c r="M1526" s="314"/>
      <c r="N1526" s="314"/>
      <c r="O1526" s="314"/>
      <c r="P1526" s="314"/>
      <c r="Q1526" s="314"/>
      <c r="R1526" s="314"/>
      <c r="S1526" s="314"/>
      <c r="T1526" s="314"/>
    </row>
    <row r="1527" spans="1:20">
      <c r="A1527" s="314"/>
      <c r="B1527" s="314"/>
      <c r="C1527" s="314"/>
      <c r="D1527" s="314"/>
      <c r="E1527" s="314"/>
      <c r="F1527" s="314"/>
      <c r="G1527" s="314"/>
      <c r="H1527" s="314"/>
      <c r="I1527" s="314"/>
      <c r="J1527" s="314"/>
      <c r="K1527" s="314"/>
      <c r="L1527" s="314"/>
      <c r="M1527" s="314"/>
      <c r="N1527" s="314"/>
      <c r="O1527" s="314"/>
      <c r="P1527" s="314"/>
      <c r="Q1527" s="314"/>
      <c r="R1527" s="314"/>
      <c r="S1527" s="314"/>
      <c r="T1527" s="314"/>
    </row>
    <row r="1528" spans="1:20">
      <c r="A1528" s="314"/>
      <c r="B1528" s="314"/>
      <c r="C1528" s="314"/>
      <c r="D1528" s="314"/>
      <c r="E1528" s="314"/>
      <c r="F1528" s="314"/>
      <c r="G1528" s="314"/>
      <c r="H1528" s="314"/>
      <c r="I1528" s="314"/>
      <c r="J1528" s="314"/>
      <c r="K1528" s="314"/>
      <c r="L1528" s="314"/>
      <c r="M1528" s="314"/>
      <c r="N1528" s="314"/>
      <c r="O1528" s="314"/>
      <c r="P1528" s="314"/>
      <c r="Q1528" s="314"/>
      <c r="R1528" s="314"/>
      <c r="S1528" s="314"/>
      <c r="T1528" s="314"/>
    </row>
    <row r="1529" spans="1:20">
      <c r="A1529" s="314"/>
      <c r="B1529" s="314"/>
      <c r="C1529" s="314"/>
      <c r="D1529" s="314"/>
      <c r="E1529" s="314"/>
      <c r="F1529" s="314"/>
      <c r="G1529" s="314"/>
      <c r="H1529" s="314"/>
      <c r="I1529" s="314"/>
      <c r="J1529" s="314"/>
      <c r="K1529" s="314"/>
      <c r="L1529" s="314"/>
      <c r="M1529" s="314"/>
      <c r="N1529" s="314"/>
      <c r="O1529" s="314"/>
      <c r="P1529" s="314"/>
      <c r="Q1529" s="314"/>
      <c r="R1529" s="314"/>
      <c r="S1529" s="314"/>
      <c r="T1529" s="314"/>
    </row>
    <row r="1530" spans="1:20">
      <c r="A1530" s="314"/>
      <c r="B1530" s="314"/>
      <c r="C1530" s="314"/>
      <c r="D1530" s="314"/>
      <c r="E1530" s="314"/>
      <c r="F1530" s="314"/>
      <c r="G1530" s="314"/>
      <c r="H1530" s="314"/>
      <c r="I1530" s="314"/>
      <c r="J1530" s="314"/>
      <c r="K1530" s="314"/>
      <c r="L1530" s="314"/>
      <c r="M1530" s="314"/>
      <c r="N1530" s="314"/>
      <c r="O1530" s="314"/>
      <c r="P1530" s="314"/>
      <c r="Q1530" s="314"/>
      <c r="R1530" s="314"/>
      <c r="S1530" s="314"/>
      <c r="T1530" s="314"/>
    </row>
    <row r="1531" spans="1:20">
      <c r="A1531" s="314"/>
      <c r="B1531" s="314"/>
      <c r="C1531" s="314"/>
      <c r="D1531" s="314"/>
      <c r="E1531" s="314"/>
      <c r="F1531" s="314"/>
      <c r="G1531" s="314"/>
      <c r="H1531" s="314"/>
      <c r="I1531" s="314"/>
      <c r="J1531" s="314"/>
      <c r="K1531" s="314"/>
      <c r="L1531" s="314"/>
      <c r="M1531" s="314"/>
      <c r="N1531" s="314"/>
      <c r="O1531" s="314"/>
      <c r="P1531" s="314"/>
      <c r="Q1531" s="314"/>
      <c r="R1531" s="314"/>
      <c r="S1531" s="314"/>
      <c r="T1531" s="314"/>
    </row>
    <row r="1532" spans="1:20">
      <c r="A1532" s="314"/>
      <c r="B1532" s="314"/>
      <c r="C1532" s="314"/>
      <c r="D1532" s="314"/>
      <c r="E1532" s="314"/>
      <c r="F1532" s="314"/>
      <c r="G1532" s="314"/>
      <c r="H1532" s="314"/>
      <c r="I1532" s="314"/>
      <c r="J1532" s="314"/>
      <c r="K1532" s="314"/>
      <c r="L1532" s="314"/>
      <c r="M1532" s="314"/>
      <c r="N1532" s="314"/>
      <c r="O1532" s="314"/>
      <c r="P1532" s="314"/>
      <c r="Q1532" s="314"/>
      <c r="R1532" s="314"/>
      <c r="S1532" s="314"/>
      <c r="T1532" s="314"/>
    </row>
    <row r="1533" spans="1:20">
      <c r="A1533" s="314"/>
      <c r="B1533" s="314"/>
      <c r="C1533" s="314"/>
      <c r="D1533" s="314"/>
      <c r="E1533" s="314"/>
      <c r="F1533" s="314"/>
      <c r="G1533" s="314"/>
      <c r="H1533" s="314"/>
      <c r="I1533" s="314"/>
      <c r="J1533" s="314"/>
      <c r="K1533" s="314"/>
      <c r="L1533" s="314"/>
      <c r="M1533" s="314"/>
      <c r="N1533" s="314"/>
      <c r="O1533" s="314"/>
      <c r="P1533" s="314"/>
      <c r="Q1533" s="314"/>
      <c r="R1533" s="314"/>
      <c r="S1533" s="314"/>
      <c r="T1533" s="314"/>
    </row>
    <row r="1534" spans="1:20">
      <c r="A1534" s="314"/>
      <c r="B1534" s="314"/>
      <c r="C1534" s="314"/>
      <c r="D1534" s="314"/>
      <c r="E1534" s="314"/>
      <c r="F1534" s="314"/>
      <c r="G1534" s="314"/>
      <c r="H1534" s="314"/>
      <c r="I1534" s="314"/>
      <c r="J1534" s="314"/>
      <c r="K1534" s="314"/>
      <c r="L1534" s="314"/>
      <c r="M1534" s="314"/>
      <c r="N1534" s="314"/>
      <c r="O1534" s="314"/>
      <c r="P1534" s="314"/>
      <c r="Q1534" s="314"/>
      <c r="R1534" s="314"/>
      <c r="S1534" s="314"/>
      <c r="T1534" s="314"/>
    </row>
    <row r="1535" spans="1:20">
      <c r="A1535" s="314"/>
      <c r="B1535" s="314"/>
      <c r="C1535" s="314"/>
      <c r="D1535" s="314"/>
      <c r="E1535" s="314"/>
      <c r="F1535" s="314"/>
      <c r="G1535" s="314"/>
      <c r="H1535" s="314"/>
      <c r="I1535" s="314"/>
      <c r="J1535" s="314"/>
      <c r="K1535" s="314"/>
      <c r="L1535" s="314"/>
      <c r="M1535" s="314"/>
      <c r="N1535" s="314"/>
      <c r="O1535" s="314"/>
      <c r="P1535" s="314"/>
      <c r="Q1535" s="314"/>
      <c r="R1535" s="314"/>
      <c r="S1535" s="314"/>
      <c r="T1535" s="314"/>
    </row>
    <row r="1536" spans="1:20">
      <c r="A1536" s="314"/>
      <c r="B1536" s="314"/>
      <c r="C1536" s="314"/>
      <c r="D1536" s="314"/>
      <c r="E1536" s="314"/>
      <c r="F1536" s="314"/>
      <c r="G1536" s="314"/>
      <c r="H1536" s="314"/>
      <c r="I1536" s="314"/>
      <c r="J1536" s="314"/>
      <c r="K1536" s="314"/>
      <c r="L1536" s="314"/>
      <c r="M1536" s="314"/>
      <c r="N1536" s="314"/>
      <c r="O1536" s="314"/>
      <c r="P1536" s="314"/>
      <c r="Q1536" s="314"/>
      <c r="R1536" s="314"/>
      <c r="S1536" s="314"/>
      <c r="T1536" s="314"/>
    </row>
    <row r="1537" spans="1:20">
      <c r="A1537" s="314"/>
      <c r="B1537" s="314"/>
      <c r="C1537" s="314"/>
      <c r="D1537" s="314"/>
      <c r="E1537" s="314"/>
      <c r="F1537" s="314"/>
      <c r="G1537" s="314"/>
      <c r="H1537" s="314"/>
      <c r="I1537" s="314"/>
      <c r="J1537" s="314"/>
      <c r="K1537" s="314"/>
      <c r="L1537" s="314"/>
      <c r="M1537" s="314"/>
      <c r="N1537" s="314"/>
      <c r="O1537" s="314"/>
      <c r="P1537" s="314"/>
      <c r="Q1537" s="314"/>
      <c r="R1537" s="314"/>
      <c r="S1537" s="314"/>
      <c r="T1537" s="314"/>
    </row>
    <row r="1538" spans="1:20">
      <c r="A1538" s="314"/>
      <c r="B1538" s="314"/>
      <c r="C1538" s="314"/>
      <c r="D1538" s="314"/>
      <c r="E1538" s="314"/>
      <c r="F1538" s="314"/>
      <c r="G1538" s="314"/>
      <c r="H1538" s="314"/>
      <c r="I1538" s="314"/>
      <c r="J1538" s="314"/>
      <c r="K1538" s="314"/>
      <c r="L1538" s="314"/>
      <c r="M1538" s="314"/>
      <c r="N1538" s="314"/>
      <c r="O1538" s="314"/>
      <c r="P1538" s="314"/>
      <c r="Q1538" s="314"/>
      <c r="R1538" s="314"/>
      <c r="S1538" s="314"/>
      <c r="T1538" s="314"/>
    </row>
    <row r="1539" spans="1:20">
      <c r="A1539" s="314"/>
      <c r="B1539" s="314"/>
      <c r="C1539" s="314"/>
      <c r="D1539" s="314"/>
      <c r="E1539" s="314"/>
      <c r="F1539" s="314"/>
      <c r="G1539" s="314"/>
      <c r="H1539" s="314"/>
      <c r="I1539" s="314"/>
      <c r="J1539" s="314"/>
      <c r="K1539" s="314"/>
      <c r="L1539" s="314"/>
      <c r="M1539" s="314"/>
      <c r="N1539" s="314"/>
      <c r="O1539" s="314"/>
      <c r="P1539" s="314"/>
      <c r="Q1539" s="314"/>
      <c r="R1539" s="314"/>
      <c r="S1539" s="314"/>
      <c r="T1539" s="314"/>
    </row>
    <row r="1540" spans="1:20">
      <c r="A1540" s="314"/>
      <c r="B1540" s="314"/>
      <c r="C1540" s="314"/>
      <c r="D1540" s="314"/>
      <c r="E1540" s="314"/>
      <c r="F1540" s="314"/>
      <c r="G1540" s="314"/>
      <c r="H1540" s="314"/>
      <c r="I1540" s="314"/>
      <c r="J1540" s="314"/>
      <c r="K1540" s="314"/>
      <c r="L1540" s="314"/>
      <c r="M1540" s="314"/>
      <c r="N1540" s="314"/>
      <c r="O1540" s="314"/>
      <c r="P1540" s="314"/>
      <c r="Q1540" s="314"/>
      <c r="R1540" s="314"/>
      <c r="S1540" s="314"/>
      <c r="T1540" s="314"/>
    </row>
    <row r="1541" spans="1:20">
      <c r="A1541" s="314"/>
      <c r="B1541" s="314"/>
      <c r="C1541" s="314"/>
      <c r="D1541" s="314"/>
      <c r="E1541" s="314"/>
      <c r="F1541" s="314"/>
      <c r="G1541" s="314"/>
      <c r="H1541" s="314"/>
      <c r="I1541" s="314"/>
      <c r="J1541" s="314"/>
      <c r="K1541" s="314"/>
      <c r="L1541" s="314"/>
      <c r="M1541" s="314"/>
      <c r="N1541" s="314"/>
      <c r="O1541" s="314"/>
      <c r="P1541" s="314"/>
      <c r="Q1541" s="314"/>
      <c r="R1541" s="314"/>
      <c r="S1541" s="314"/>
      <c r="T1541" s="314"/>
    </row>
    <row r="1542" spans="1:20">
      <c r="A1542" s="314"/>
      <c r="B1542" s="314"/>
      <c r="C1542" s="314"/>
      <c r="D1542" s="314"/>
      <c r="E1542" s="314"/>
      <c r="F1542" s="314"/>
      <c r="G1542" s="314"/>
      <c r="H1542" s="314"/>
      <c r="I1542" s="314"/>
      <c r="J1542" s="314"/>
      <c r="K1542" s="314"/>
      <c r="L1542" s="314"/>
      <c r="M1542" s="314"/>
      <c r="N1542" s="314"/>
      <c r="O1542" s="314"/>
      <c r="P1542" s="314"/>
      <c r="Q1542" s="314"/>
      <c r="R1542" s="314"/>
      <c r="S1542" s="314"/>
      <c r="T1542" s="314"/>
    </row>
    <row r="1543" spans="1:20">
      <c r="A1543" s="314"/>
      <c r="B1543" s="314"/>
      <c r="C1543" s="314"/>
      <c r="D1543" s="314"/>
      <c r="E1543" s="314"/>
      <c r="F1543" s="314"/>
      <c r="G1543" s="314"/>
      <c r="H1543" s="314"/>
      <c r="I1543" s="314"/>
      <c r="J1543" s="314"/>
      <c r="K1543" s="314"/>
      <c r="L1543" s="314"/>
      <c r="M1543" s="314"/>
      <c r="N1543" s="314"/>
      <c r="O1543" s="314"/>
      <c r="P1543" s="314"/>
      <c r="Q1543" s="314"/>
      <c r="R1543" s="314"/>
      <c r="S1543" s="314"/>
      <c r="T1543" s="314"/>
    </row>
    <row r="1544" spans="1:20">
      <c r="A1544" s="314"/>
      <c r="B1544" s="314"/>
      <c r="C1544" s="314"/>
      <c r="D1544" s="314"/>
      <c r="E1544" s="314"/>
      <c r="F1544" s="314"/>
      <c r="G1544" s="314"/>
      <c r="H1544" s="314"/>
      <c r="I1544" s="314"/>
      <c r="J1544" s="314"/>
      <c r="K1544" s="314"/>
      <c r="L1544" s="314"/>
      <c r="M1544" s="314"/>
      <c r="N1544" s="314"/>
      <c r="O1544" s="314"/>
      <c r="P1544" s="314"/>
      <c r="Q1544" s="314"/>
      <c r="R1544" s="314"/>
      <c r="S1544" s="314"/>
      <c r="T1544" s="314"/>
    </row>
    <row r="1545" spans="1:20">
      <c r="A1545" s="314"/>
      <c r="B1545" s="314"/>
      <c r="C1545" s="314"/>
      <c r="D1545" s="314"/>
      <c r="E1545" s="314"/>
      <c r="F1545" s="314"/>
      <c r="G1545" s="314"/>
      <c r="H1545" s="314"/>
      <c r="I1545" s="314"/>
      <c r="J1545" s="314"/>
      <c r="K1545" s="314"/>
      <c r="L1545" s="314"/>
      <c r="M1545" s="314"/>
      <c r="N1545" s="314"/>
      <c r="O1545" s="314"/>
      <c r="P1545" s="314"/>
      <c r="Q1545" s="314"/>
      <c r="R1545" s="314"/>
      <c r="S1545" s="314"/>
      <c r="T1545" s="314"/>
    </row>
    <row r="1546" spans="1:20">
      <c r="A1546" s="314"/>
      <c r="B1546" s="314"/>
      <c r="C1546" s="314"/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</row>
    <row r="1547" spans="1:20">
      <c r="A1547" s="314"/>
      <c r="B1547" s="314"/>
      <c r="C1547" s="314"/>
      <c r="D1547" s="314"/>
      <c r="E1547" s="314"/>
      <c r="F1547" s="314"/>
      <c r="G1547" s="314"/>
      <c r="H1547" s="314"/>
      <c r="I1547" s="314"/>
      <c r="J1547" s="314"/>
      <c r="K1547" s="314"/>
      <c r="L1547" s="314"/>
      <c r="M1547" s="314"/>
      <c r="N1547" s="314"/>
      <c r="O1547" s="314"/>
      <c r="P1547" s="314"/>
      <c r="Q1547" s="314"/>
      <c r="R1547" s="314"/>
      <c r="S1547" s="314"/>
      <c r="T1547" s="314"/>
    </row>
    <row r="1548" spans="1:20">
      <c r="A1548" s="314"/>
      <c r="B1548" s="314"/>
      <c r="C1548" s="314"/>
      <c r="D1548" s="314"/>
      <c r="E1548" s="314"/>
      <c r="F1548" s="314"/>
      <c r="G1548" s="314"/>
      <c r="H1548" s="314"/>
      <c r="I1548" s="314"/>
      <c r="J1548" s="314"/>
      <c r="K1548" s="314"/>
      <c r="L1548" s="314"/>
      <c r="M1548" s="314"/>
      <c r="N1548" s="314"/>
      <c r="O1548" s="314"/>
      <c r="P1548" s="314"/>
      <c r="Q1548" s="314"/>
      <c r="R1548" s="314"/>
      <c r="S1548" s="314"/>
      <c r="T1548" s="314"/>
    </row>
    <row r="1549" spans="1:20">
      <c r="A1549" s="314"/>
      <c r="B1549" s="314"/>
      <c r="C1549" s="314"/>
      <c r="D1549" s="314"/>
      <c r="E1549" s="314"/>
      <c r="F1549" s="314"/>
      <c r="G1549" s="314"/>
      <c r="H1549" s="314"/>
      <c r="I1549" s="314"/>
      <c r="J1549" s="314"/>
      <c r="K1549" s="314"/>
      <c r="L1549" s="314"/>
      <c r="M1549" s="314"/>
      <c r="N1549" s="314"/>
      <c r="O1549" s="314"/>
      <c r="P1549" s="314"/>
      <c r="Q1549" s="314"/>
      <c r="R1549" s="314"/>
      <c r="S1549" s="314"/>
      <c r="T1549" s="314"/>
    </row>
    <row r="1550" spans="1:20">
      <c r="A1550" s="314"/>
      <c r="B1550" s="314"/>
      <c r="C1550" s="314"/>
      <c r="D1550" s="314"/>
      <c r="E1550" s="314"/>
      <c r="F1550" s="314"/>
      <c r="G1550" s="314"/>
      <c r="H1550" s="314"/>
      <c r="I1550" s="314"/>
      <c r="J1550" s="314"/>
      <c r="K1550" s="314"/>
      <c r="L1550" s="314"/>
      <c r="M1550" s="314"/>
      <c r="N1550" s="314"/>
      <c r="O1550" s="314"/>
      <c r="P1550" s="314"/>
      <c r="Q1550" s="314"/>
      <c r="R1550" s="314"/>
      <c r="S1550" s="314"/>
      <c r="T1550" s="314"/>
    </row>
    <row r="1551" spans="1:20">
      <c r="A1551" s="314"/>
      <c r="B1551" s="314"/>
      <c r="C1551" s="314"/>
      <c r="D1551" s="314"/>
      <c r="E1551" s="314"/>
      <c r="F1551" s="314"/>
      <c r="G1551" s="314"/>
      <c r="H1551" s="314"/>
      <c r="I1551" s="314"/>
      <c r="J1551" s="314"/>
      <c r="K1551" s="314"/>
      <c r="L1551" s="314"/>
      <c r="M1551" s="314"/>
      <c r="N1551" s="314"/>
      <c r="O1551" s="314"/>
      <c r="P1551" s="314"/>
      <c r="Q1551" s="314"/>
      <c r="R1551" s="314"/>
      <c r="S1551" s="314"/>
      <c r="T1551" s="314"/>
    </row>
    <row r="1552" spans="1:20">
      <c r="A1552" s="314"/>
      <c r="B1552" s="314"/>
      <c r="C1552" s="314"/>
      <c r="D1552" s="314"/>
      <c r="E1552" s="314"/>
      <c r="F1552" s="314"/>
      <c r="G1552" s="314"/>
      <c r="H1552" s="314"/>
      <c r="I1552" s="314"/>
      <c r="J1552" s="314"/>
      <c r="K1552" s="314"/>
      <c r="L1552" s="314"/>
      <c r="M1552" s="314"/>
      <c r="N1552" s="314"/>
      <c r="O1552" s="314"/>
      <c r="P1552" s="314"/>
      <c r="Q1552" s="314"/>
      <c r="R1552" s="314"/>
      <c r="S1552" s="314"/>
      <c r="T1552" s="314"/>
    </row>
    <row r="1553" spans="1:20">
      <c r="A1553" s="314"/>
      <c r="B1553" s="314"/>
      <c r="C1553" s="314"/>
      <c r="D1553" s="314"/>
      <c r="E1553" s="314"/>
      <c r="F1553" s="314"/>
      <c r="G1553" s="314"/>
      <c r="H1553" s="314"/>
      <c r="I1553" s="314"/>
      <c r="J1553" s="314"/>
      <c r="K1553" s="314"/>
      <c r="L1553" s="314"/>
      <c r="M1553" s="314"/>
      <c r="N1553" s="314"/>
      <c r="O1553" s="314"/>
      <c r="P1553" s="314"/>
      <c r="Q1553" s="314"/>
      <c r="R1553" s="314"/>
      <c r="S1553" s="314"/>
      <c r="T1553" s="314"/>
    </row>
    <row r="1554" spans="1:20">
      <c r="A1554" s="314"/>
      <c r="B1554" s="314"/>
      <c r="C1554" s="314"/>
      <c r="D1554" s="314"/>
      <c r="E1554" s="314"/>
      <c r="F1554" s="314"/>
      <c r="G1554" s="314"/>
      <c r="H1554" s="314"/>
      <c r="I1554" s="314"/>
      <c r="J1554" s="314"/>
      <c r="K1554" s="314"/>
      <c r="L1554" s="314"/>
      <c r="M1554" s="314"/>
      <c r="N1554" s="314"/>
      <c r="O1554" s="314"/>
      <c r="P1554" s="314"/>
      <c r="Q1554" s="314"/>
      <c r="R1554" s="314"/>
      <c r="S1554" s="314"/>
      <c r="T1554" s="314"/>
    </row>
    <row r="1555" spans="1:20">
      <c r="A1555" s="314"/>
      <c r="B1555" s="314"/>
      <c r="C1555" s="314"/>
      <c r="D1555" s="314"/>
      <c r="E1555" s="314"/>
      <c r="F1555" s="314"/>
      <c r="G1555" s="314"/>
      <c r="H1555" s="314"/>
      <c r="I1555" s="314"/>
      <c r="J1555" s="314"/>
      <c r="K1555" s="314"/>
      <c r="L1555" s="314"/>
      <c r="M1555" s="314"/>
      <c r="N1555" s="314"/>
      <c r="O1555" s="314"/>
      <c r="P1555" s="314"/>
      <c r="Q1555" s="314"/>
      <c r="R1555" s="314"/>
      <c r="S1555" s="314"/>
      <c r="T1555" s="314"/>
    </row>
    <row r="1556" spans="1:20">
      <c r="A1556" s="314"/>
      <c r="B1556" s="314"/>
      <c r="C1556" s="314"/>
      <c r="D1556" s="314"/>
      <c r="E1556" s="314"/>
      <c r="F1556" s="314"/>
      <c r="G1556" s="314"/>
      <c r="H1556" s="314"/>
      <c r="I1556" s="314"/>
      <c r="J1556" s="314"/>
      <c r="K1556" s="314"/>
      <c r="L1556" s="314"/>
      <c r="M1556" s="314"/>
      <c r="N1556" s="314"/>
      <c r="O1556" s="314"/>
      <c r="P1556" s="314"/>
      <c r="Q1556" s="314"/>
      <c r="R1556" s="314"/>
      <c r="S1556" s="314"/>
      <c r="T1556" s="314"/>
    </row>
    <row r="1557" spans="1:20">
      <c r="A1557" s="314"/>
      <c r="B1557" s="314"/>
      <c r="C1557" s="314"/>
      <c r="D1557" s="314"/>
      <c r="E1557" s="314"/>
      <c r="F1557" s="314"/>
      <c r="G1557" s="314"/>
      <c r="H1557" s="314"/>
      <c r="I1557" s="314"/>
      <c r="J1557" s="314"/>
      <c r="K1557" s="314"/>
      <c r="L1557" s="314"/>
      <c r="M1557" s="314"/>
      <c r="N1557" s="314"/>
      <c r="O1557" s="314"/>
      <c r="P1557" s="314"/>
      <c r="Q1557" s="314"/>
      <c r="R1557" s="314"/>
      <c r="S1557" s="314"/>
      <c r="T1557" s="314"/>
    </row>
    <row r="1558" spans="1:20">
      <c r="A1558" s="314"/>
      <c r="B1558" s="314"/>
      <c r="C1558" s="314"/>
      <c r="D1558" s="314"/>
      <c r="E1558" s="314"/>
      <c r="F1558" s="314"/>
      <c r="G1558" s="314"/>
      <c r="H1558" s="314"/>
      <c r="I1558" s="314"/>
      <c r="J1558" s="314"/>
      <c r="K1558" s="314"/>
      <c r="L1558" s="314"/>
      <c r="M1558" s="314"/>
      <c r="N1558" s="314"/>
      <c r="O1558" s="314"/>
      <c r="P1558" s="314"/>
      <c r="Q1558" s="314"/>
      <c r="R1558" s="314"/>
      <c r="S1558" s="314"/>
      <c r="T1558" s="314"/>
    </row>
    <row r="1559" spans="1:20">
      <c r="A1559" s="314"/>
      <c r="B1559" s="314"/>
      <c r="C1559" s="314"/>
      <c r="D1559" s="314"/>
      <c r="E1559" s="314"/>
      <c r="F1559" s="314"/>
      <c r="G1559" s="314"/>
      <c r="H1559" s="314"/>
      <c r="I1559" s="314"/>
      <c r="J1559" s="314"/>
      <c r="K1559" s="314"/>
      <c r="L1559" s="314"/>
      <c r="M1559" s="314"/>
      <c r="N1559" s="314"/>
      <c r="O1559" s="314"/>
      <c r="P1559" s="314"/>
      <c r="Q1559" s="314"/>
      <c r="R1559" s="314"/>
      <c r="S1559" s="314"/>
      <c r="T1559" s="314"/>
    </row>
    <row r="1560" spans="1:20">
      <c r="A1560" s="314"/>
      <c r="B1560" s="314"/>
      <c r="C1560" s="314"/>
      <c r="D1560" s="314"/>
      <c r="E1560" s="314"/>
      <c r="F1560" s="314"/>
      <c r="G1560" s="314"/>
      <c r="H1560" s="314"/>
      <c r="I1560" s="314"/>
      <c r="J1560" s="314"/>
      <c r="K1560" s="314"/>
      <c r="L1560" s="314"/>
      <c r="M1560" s="314"/>
      <c r="N1560" s="314"/>
      <c r="O1560" s="314"/>
      <c r="P1560" s="314"/>
      <c r="Q1560" s="314"/>
      <c r="R1560" s="314"/>
      <c r="S1560" s="314"/>
      <c r="T1560" s="314"/>
    </row>
    <row r="1561" spans="1:20">
      <c r="A1561" s="314"/>
      <c r="B1561" s="314"/>
      <c r="C1561" s="314"/>
      <c r="D1561" s="314"/>
      <c r="E1561" s="314"/>
      <c r="F1561" s="314"/>
      <c r="G1561" s="314"/>
      <c r="H1561" s="314"/>
      <c r="I1561" s="314"/>
      <c r="J1561" s="314"/>
      <c r="K1561" s="314"/>
      <c r="L1561" s="314"/>
      <c r="M1561" s="314"/>
      <c r="N1561" s="314"/>
      <c r="O1561" s="314"/>
      <c r="P1561" s="314"/>
      <c r="Q1561" s="314"/>
      <c r="R1561" s="314"/>
      <c r="S1561" s="314"/>
      <c r="T1561" s="314"/>
    </row>
    <row r="1562" spans="1:20">
      <c r="A1562" s="314"/>
      <c r="B1562" s="314"/>
      <c r="C1562" s="314"/>
      <c r="D1562" s="314"/>
      <c r="E1562" s="314"/>
      <c r="F1562" s="314"/>
      <c r="G1562" s="314"/>
      <c r="H1562" s="314"/>
      <c r="I1562" s="314"/>
      <c r="J1562" s="314"/>
      <c r="K1562" s="314"/>
      <c r="L1562" s="314"/>
      <c r="M1562" s="314"/>
      <c r="N1562" s="314"/>
      <c r="O1562" s="314"/>
      <c r="P1562" s="314"/>
      <c r="Q1562" s="314"/>
      <c r="R1562" s="314"/>
      <c r="S1562" s="314"/>
      <c r="T1562" s="314"/>
    </row>
    <row r="1563" spans="1:20">
      <c r="A1563" s="314"/>
      <c r="B1563" s="314"/>
      <c r="C1563" s="314"/>
      <c r="D1563" s="314"/>
      <c r="E1563" s="314"/>
      <c r="F1563" s="314"/>
      <c r="G1563" s="314"/>
      <c r="H1563" s="314"/>
      <c r="I1563" s="314"/>
      <c r="J1563" s="314"/>
      <c r="K1563" s="314"/>
      <c r="L1563" s="314"/>
      <c r="M1563" s="314"/>
      <c r="N1563" s="314"/>
      <c r="O1563" s="314"/>
      <c r="P1563" s="314"/>
      <c r="Q1563" s="314"/>
      <c r="R1563" s="314"/>
      <c r="S1563" s="314"/>
      <c r="T1563" s="314"/>
    </row>
    <row r="1564" spans="1:20">
      <c r="A1564" s="314"/>
      <c r="B1564" s="314"/>
      <c r="C1564" s="314"/>
      <c r="D1564" s="314"/>
      <c r="E1564" s="314"/>
      <c r="F1564" s="314"/>
      <c r="G1564" s="314"/>
      <c r="H1564" s="314"/>
      <c r="I1564" s="314"/>
      <c r="J1564" s="314"/>
      <c r="K1564" s="314"/>
      <c r="L1564" s="314"/>
      <c r="M1564" s="314"/>
      <c r="N1564" s="314"/>
      <c r="O1564" s="314"/>
      <c r="P1564" s="314"/>
      <c r="Q1564" s="314"/>
      <c r="R1564" s="314"/>
      <c r="S1564" s="314"/>
      <c r="T1564" s="314"/>
    </row>
    <row r="1565" spans="1:20">
      <c r="A1565" s="314"/>
      <c r="B1565" s="314"/>
      <c r="C1565" s="314"/>
      <c r="D1565" s="314"/>
      <c r="E1565" s="314"/>
      <c r="F1565" s="314"/>
      <c r="G1565" s="314"/>
      <c r="H1565" s="314"/>
      <c r="I1565" s="314"/>
      <c r="J1565" s="314"/>
      <c r="K1565" s="314"/>
      <c r="L1565" s="314"/>
      <c r="M1565" s="314"/>
      <c r="N1565" s="314"/>
      <c r="O1565" s="314"/>
      <c r="P1565" s="314"/>
      <c r="Q1565" s="314"/>
      <c r="R1565" s="314"/>
      <c r="S1565" s="314"/>
      <c r="T1565" s="314"/>
    </row>
    <row r="1566" spans="1:20">
      <c r="A1566" s="314"/>
      <c r="B1566" s="314"/>
      <c r="C1566" s="314"/>
      <c r="D1566" s="314"/>
      <c r="E1566" s="314"/>
      <c r="F1566" s="314"/>
      <c r="G1566" s="314"/>
      <c r="H1566" s="314"/>
      <c r="I1566" s="314"/>
      <c r="J1566" s="314"/>
      <c r="K1566" s="314"/>
      <c r="L1566" s="314"/>
      <c r="M1566" s="314"/>
      <c r="N1566" s="314"/>
      <c r="O1566" s="314"/>
      <c r="P1566" s="314"/>
      <c r="Q1566" s="314"/>
      <c r="R1566" s="314"/>
      <c r="S1566" s="314"/>
      <c r="T1566" s="314"/>
    </row>
    <row r="1567" spans="1:20">
      <c r="A1567" s="314"/>
      <c r="B1567" s="314"/>
      <c r="C1567" s="314"/>
      <c r="D1567" s="314"/>
      <c r="E1567" s="314"/>
      <c r="F1567" s="314"/>
      <c r="G1567" s="314"/>
      <c r="H1567" s="314"/>
      <c r="I1567" s="314"/>
      <c r="J1567" s="314"/>
      <c r="K1567" s="314"/>
      <c r="L1567" s="314"/>
      <c r="M1567" s="314"/>
      <c r="N1567" s="314"/>
      <c r="O1567" s="314"/>
      <c r="P1567" s="314"/>
      <c r="Q1567" s="314"/>
      <c r="R1567" s="314"/>
      <c r="S1567" s="314"/>
      <c r="T1567" s="314"/>
    </row>
    <row r="1568" spans="1:20">
      <c r="A1568" s="314"/>
      <c r="B1568" s="314"/>
      <c r="C1568" s="314"/>
      <c r="D1568" s="314"/>
      <c r="E1568" s="314"/>
      <c r="F1568" s="314"/>
      <c r="G1568" s="314"/>
      <c r="H1568" s="314"/>
      <c r="I1568" s="314"/>
      <c r="J1568" s="314"/>
      <c r="K1568" s="314"/>
      <c r="L1568" s="314"/>
      <c r="M1568" s="314"/>
      <c r="N1568" s="314"/>
      <c r="O1568" s="314"/>
      <c r="P1568" s="314"/>
      <c r="Q1568" s="314"/>
      <c r="R1568" s="314"/>
      <c r="S1568" s="314"/>
      <c r="T1568" s="314"/>
    </row>
    <row r="1569" spans="1:20">
      <c r="A1569" s="314"/>
      <c r="B1569" s="314"/>
      <c r="C1569" s="314"/>
      <c r="D1569" s="314"/>
      <c r="E1569" s="314"/>
      <c r="F1569" s="314"/>
      <c r="G1569" s="314"/>
      <c r="H1569" s="314"/>
      <c r="I1569" s="314"/>
      <c r="J1569" s="314"/>
      <c r="K1569" s="314"/>
      <c r="L1569" s="314"/>
      <c r="M1569" s="314"/>
      <c r="N1569" s="314"/>
      <c r="O1569" s="314"/>
      <c r="P1569" s="314"/>
      <c r="Q1569" s="314"/>
      <c r="R1569" s="314"/>
      <c r="S1569" s="314"/>
      <c r="T1569" s="314"/>
    </row>
    <row r="1570" spans="1:20">
      <c r="A1570" s="314"/>
      <c r="B1570" s="314"/>
      <c r="C1570" s="314"/>
      <c r="D1570" s="314"/>
      <c r="E1570" s="314"/>
      <c r="F1570" s="314"/>
      <c r="G1570" s="314"/>
      <c r="H1570" s="314"/>
      <c r="I1570" s="314"/>
      <c r="J1570" s="314"/>
      <c r="K1570" s="314"/>
      <c r="L1570" s="314"/>
      <c r="M1570" s="314"/>
      <c r="N1570" s="314"/>
      <c r="O1570" s="314"/>
      <c r="P1570" s="314"/>
      <c r="Q1570" s="314"/>
      <c r="R1570" s="314"/>
      <c r="S1570" s="314"/>
      <c r="T1570" s="314"/>
    </row>
    <row r="1571" spans="1:20">
      <c r="A1571" s="314"/>
      <c r="B1571" s="314"/>
      <c r="C1571" s="314"/>
      <c r="D1571" s="314"/>
      <c r="E1571" s="314"/>
      <c r="F1571" s="314"/>
      <c r="G1571" s="314"/>
      <c r="H1571" s="314"/>
      <c r="I1571" s="314"/>
      <c r="J1571" s="314"/>
      <c r="K1571" s="314"/>
      <c r="L1571" s="314"/>
      <c r="M1571" s="314"/>
      <c r="N1571" s="314"/>
      <c r="O1571" s="314"/>
      <c r="P1571" s="314"/>
      <c r="Q1571" s="314"/>
      <c r="R1571" s="314"/>
      <c r="S1571" s="314"/>
      <c r="T1571" s="314"/>
    </row>
    <row r="1572" spans="1:20">
      <c r="A1572" s="314"/>
      <c r="B1572" s="314"/>
      <c r="C1572" s="314"/>
      <c r="D1572" s="314"/>
      <c r="E1572" s="314"/>
      <c r="F1572" s="314"/>
      <c r="G1572" s="314"/>
      <c r="H1572" s="314"/>
      <c r="I1572" s="314"/>
      <c r="J1572" s="314"/>
      <c r="K1572" s="314"/>
      <c r="L1572" s="314"/>
      <c r="M1572" s="314"/>
      <c r="N1572" s="314"/>
      <c r="O1572" s="314"/>
      <c r="P1572" s="314"/>
      <c r="Q1572" s="314"/>
      <c r="R1572" s="314"/>
      <c r="S1572" s="314"/>
      <c r="T1572" s="314"/>
    </row>
    <row r="1573" spans="1:20">
      <c r="A1573" s="314"/>
      <c r="B1573" s="314"/>
      <c r="C1573" s="314"/>
      <c r="D1573" s="314"/>
      <c r="E1573" s="314"/>
      <c r="F1573" s="314"/>
      <c r="G1573" s="314"/>
      <c r="H1573" s="314"/>
      <c r="I1573" s="314"/>
      <c r="J1573" s="314"/>
      <c r="K1573" s="314"/>
      <c r="L1573" s="314"/>
      <c r="M1573" s="314"/>
      <c r="N1573" s="314"/>
      <c r="O1573" s="314"/>
      <c r="P1573" s="314"/>
      <c r="Q1573" s="314"/>
      <c r="R1573" s="314"/>
      <c r="S1573" s="314"/>
      <c r="T1573" s="314"/>
    </row>
    <row r="1574" spans="1:20">
      <c r="A1574" s="314"/>
      <c r="B1574" s="314"/>
      <c r="C1574" s="314"/>
      <c r="D1574" s="314"/>
      <c r="E1574" s="314"/>
      <c r="F1574" s="314"/>
      <c r="G1574" s="314"/>
      <c r="H1574" s="314"/>
      <c r="I1574" s="314"/>
      <c r="J1574" s="314"/>
      <c r="K1574" s="314"/>
      <c r="L1574" s="314"/>
      <c r="M1574" s="314"/>
      <c r="N1574" s="314"/>
      <c r="O1574" s="314"/>
      <c r="P1574" s="314"/>
      <c r="Q1574" s="314"/>
      <c r="R1574" s="314"/>
      <c r="S1574" s="314"/>
      <c r="T1574" s="314"/>
    </row>
    <row r="1575" spans="1:20">
      <c r="A1575" s="314"/>
      <c r="B1575" s="314"/>
      <c r="C1575" s="314"/>
      <c r="D1575" s="314"/>
      <c r="E1575" s="314"/>
      <c r="F1575" s="314"/>
      <c r="G1575" s="314"/>
      <c r="H1575" s="314"/>
      <c r="I1575" s="314"/>
      <c r="J1575" s="314"/>
      <c r="K1575" s="314"/>
      <c r="L1575" s="314"/>
      <c r="M1575" s="314"/>
      <c r="N1575" s="314"/>
      <c r="O1575" s="314"/>
      <c r="P1575" s="314"/>
      <c r="Q1575" s="314"/>
      <c r="R1575" s="314"/>
      <c r="S1575" s="314"/>
      <c r="T1575" s="314"/>
    </row>
    <row r="1576" spans="1:20">
      <c r="A1576" s="314"/>
      <c r="B1576" s="314"/>
      <c r="C1576" s="314"/>
      <c r="D1576" s="314"/>
      <c r="E1576" s="314"/>
      <c r="F1576" s="314"/>
      <c r="G1576" s="314"/>
      <c r="H1576" s="314"/>
      <c r="I1576" s="314"/>
      <c r="J1576" s="314"/>
      <c r="K1576" s="314"/>
      <c r="L1576" s="314"/>
      <c r="M1576" s="314"/>
      <c r="N1576" s="314"/>
      <c r="O1576" s="314"/>
      <c r="P1576" s="314"/>
      <c r="Q1576" s="314"/>
      <c r="R1576" s="314"/>
      <c r="S1576" s="314"/>
      <c r="T1576" s="314"/>
    </row>
    <row r="1577" spans="1:20">
      <c r="A1577" s="314"/>
      <c r="B1577" s="314"/>
      <c r="C1577" s="314"/>
      <c r="D1577" s="314"/>
      <c r="E1577" s="314"/>
      <c r="F1577" s="314"/>
      <c r="G1577" s="314"/>
      <c r="H1577" s="314"/>
      <c r="I1577" s="314"/>
      <c r="J1577" s="314"/>
      <c r="K1577" s="314"/>
      <c r="L1577" s="314"/>
      <c r="M1577" s="314"/>
      <c r="N1577" s="314"/>
      <c r="O1577" s="314"/>
      <c r="P1577" s="314"/>
      <c r="Q1577" s="314"/>
      <c r="R1577" s="314"/>
      <c r="S1577" s="314"/>
      <c r="T1577" s="314"/>
    </row>
    <row r="1578" spans="1:20">
      <c r="A1578" s="314"/>
      <c r="B1578" s="314"/>
      <c r="C1578" s="314"/>
      <c r="D1578" s="314"/>
      <c r="E1578" s="314"/>
      <c r="F1578" s="314"/>
      <c r="G1578" s="314"/>
      <c r="H1578" s="314"/>
      <c r="I1578" s="314"/>
      <c r="J1578" s="314"/>
      <c r="K1578" s="314"/>
      <c r="L1578" s="314"/>
      <c r="M1578" s="314"/>
      <c r="N1578" s="314"/>
      <c r="O1578" s="314"/>
      <c r="P1578" s="314"/>
      <c r="Q1578" s="314"/>
      <c r="R1578" s="314"/>
      <c r="S1578" s="314"/>
      <c r="T1578" s="314"/>
    </row>
    <row r="1579" spans="1:20">
      <c r="A1579" s="314"/>
      <c r="B1579" s="314"/>
      <c r="C1579" s="314"/>
      <c r="D1579" s="314"/>
      <c r="E1579" s="314"/>
      <c r="F1579" s="314"/>
      <c r="G1579" s="314"/>
      <c r="H1579" s="314"/>
      <c r="I1579" s="314"/>
      <c r="J1579" s="314"/>
      <c r="K1579" s="314"/>
      <c r="L1579" s="314"/>
      <c r="M1579" s="314"/>
      <c r="N1579" s="314"/>
      <c r="O1579" s="314"/>
      <c r="P1579" s="314"/>
      <c r="Q1579" s="314"/>
      <c r="R1579" s="314"/>
      <c r="S1579" s="314"/>
      <c r="T1579" s="314"/>
    </row>
    <row r="1580" spans="1:20">
      <c r="A1580" s="314"/>
      <c r="B1580" s="314"/>
      <c r="C1580" s="314"/>
      <c r="D1580" s="314"/>
      <c r="E1580" s="314"/>
      <c r="F1580" s="314"/>
      <c r="G1580" s="314"/>
      <c r="H1580" s="314"/>
      <c r="I1580" s="314"/>
      <c r="J1580" s="314"/>
      <c r="K1580" s="314"/>
      <c r="L1580" s="314"/>
      <c r="M1580" s="314"/>
      <c r="N1580" s="314"/>
      <c r="O1580" s="314"/>
      <c r="P1580" s="314"/>
      <c r="Q1580" s="314"/>
      <c r="R1580" s="314"/>
      <c r="S1580" s="314"/>
      <c r="T1580" s="314"/>
    </row>
    <row r="1581" spans="1:20">
      <c r="A1581" s="314"/>
      <c r="B1581" s="314"/>
      <c r="C1581" s="314"/>
      <c r="D1581" s="314"/>
      <c r="E1581" s="314"/>
      <c r="F1581" s="314"/>
      <c r="G1581" s="314"/>
      <c r="H1581" s="314"/>
      <c r="I1581" s="314"/>
      <c r="J1581" s="314"/>
      <c r="K1581" s="314"/>
      <c r="L1581" s="314"/>
      <c r="M1581" s="314"/>
      <c r="N1581" s="314"/>
      <c r="O1581" s="314"/>
      <c r="P1581" s="314"/>
      <c r="Q1581" s="314"/>
      <c r="R1581" s="314"/>
      <c r="S1581" s="314"/>
      <c r="T1581" s="314"/>
    </row>
    <row r="1582" spans="1:20">
      <c r="A1582" s="314"/>
      <c r="B1582" s="314"/>
      <c r="C1582" s="314"/>
      <c r="D1582" s="314"/>
      <c r="E1582" s="314"/>
      <c r="F1582" s="314"/>
      <c r="G1582" s="314"/>
      <c r="H1582" s="314"/>
      <c r="I1582" s="314"/>
      <c r="J1582" s="314"/>
      <c r="K1582" s="314"/>
      <c r="L1582" s="314"/>
      <c r="M1582" s="314"/>
      <c r="N1582" s="314"/>
      <c r="O1582" s="314"/>
      <c r="P1582" s="314"/>
      <c r="Q1582" s="314"/>
      <c r="R1582" s="314"/>
      <c r="S1582" s="314"/>
      <c r="T1582" s="314"/>
    </row>
    <row r="1583" spans="1:20">
      <c r="A1583" s="314"/>
      <c r="B1583" s="314"/>
      <c r="C1583" s="314"/>
      <c r="D1583" s="314"/>
      <c r="E1583" s="314"/>
      <c r="F1583" s="314"/>
      <c r="G1583" s="314"/>
      <c r="H1583" s="314"/>
      <c r="I1583" s="314"/>
      <c r="J1583" s="314"/>
      <c r="K1583" s="314"/>
      <c r="L1583" s="314"/>
      <c r="M1583" s="314"/>
      <c r="N1583" s="314"/>
      <c r="O1583" s="314"/>
      <c r="P1583" s="314"/>
      <c r="Q1583" s="314"/>
      <c r="R1583" s="314"/>
      <c r="S1583" s="314"/>
      <c r="T1583" s="314"/>
    </row>
    <row r="1584" spans="1:20">
      <c r="A1584" s="314"/>
      <c r="B1584" s="314"/>
      <c r="C1584" s="314"/>
      <c r="D1584" s="314"/>
      <c r="E1584" s="314"/>
      <c r="F1584" s="314"/>
      <c r="G1584" s="314"/>
      <c r="H1584" s="314"/>
      <c r="I1584" s="314"/>
      <c r="J1584" s="314"/>
      <c r="K1584" s="314"/>
      <c r="L1584" s="314"/>
      <c r="M1584" s="314"/>
      <c r="N1584" s="314"/>
      <c r="O1584" s="314"/>
      <c r="P1584" s="314"/>
      <c r="Q1584" s="314"/>
      <c r="R1584" s="314"/>
      <c r="S1584" s="314"/>
      <c r="T1584" s="314"/>
    </row>
    <row r="1585" spans="1:20">
      <c r="A1585" s="314"/>
      <c r="B1585" s="314"/>
      <c r="C1585" s="314"/>
      <c r="D1585" s="314"/>
      <c r="E1585" s="314"/>
      <c r="F1585" s="314"/>
      <c r="G1585" s="314"/>
      <c r="H1585" s="314"/>
      <c r="I1585" s="314"/>
      <c r="J1585" s="314"/>
      <c r="K1585" s="314"/>
      <c r="L1585" s="314"/>
      <c r="M1585" s="314"/>
      <c r="N1585" s="314"/>
      <c r="O1585" s="314"/>
      <c r="P1585" s="314"/>
      <c r="Q1585" s="314"/>
      <c r="R1585" s="314"/>
      <c r="S1585" s="314"/>
      <c r="T1585" s="314"/>
    </row>
    <row r="1586" spans="1:20">
      <c r="A1586" s="314"/>
      <c r="B1586" s="314"/>
      <c r="C1586" s="314"/>
      <c r="D1586" s="314"/>
      <c r="E1586" s="314"/>
      <c r="F1586" s="314"/>
      <c r="G1586" s="314"/>
      <c r="H1586" s="314"/>
      <c r="I1586" s="314"/>
      <c r="J1586" s="314"/>
      <c r="K1586" s="314"/>
      <c r="L1586" s="314"/>
      <c r="M1586" s="314"/>
      <c r="N1586" s="314"/>
      <c r="O1586" s="314"/>
      <c r="P1586" s="314"/>
      <c r="Q1586" s="314"/>
      <c r="R1586" s="314"/>
      <c r="S1586" s="314"/>
      <c r="T1586" s="314"/>
    </row>
    <row r="1587" spans="1:20">
      <c r="A1587" s="314"/>
      <c r="B1587" s="314"/>
      <c r="C1587" s="314"/>
      <c r="D1587" s="314"/>
      <c r="E1587" s="314"/>
      <c r="F1587" s="314"/>
      <c r="G1587" s="314"/>
      <c r="H1587" s="314"/>
      <c r="I1587" s="314"/>
      <c r="J1587" s="314"/>
      <c r="K1587" s="314"/>
      <c r="L1587" s="314"/>
      <c r="M1587" s="314"/>
      <c r="N1587" s="314"/>
      <c r="O1587" s="314"/>
      <c r="P1587" s="314"/>
      <c r="Q1587" s="314"/>
      <c r="R1587" s="314"/>
      <c r="S1587" s="314"/>
      <c r="T1587" s="314"/>
    </row>
    <row r="1588" spans="1:20">
      <c r="A1588" s="314"/>
      <c r="B1588" s="314"/>
      <c r="C1588" s="314"/>
      <c r="D1588" s="314"/>
      <c r="E1588" s="314"/>
      <c r="F1588" s="314"/>
      <c r="G1588" s="314"/>
      <c r="H1588" s="314"/>
      <c r="I1588" s="314"/>
      <c r="J1588" s="314"/>
      <c r="K1588" s="314"/>
      <c r="L1588" s="314"/>
      <c r="M1588" s="314"/>
      <c r="N1588" s="314"/>
      <c r="O1588" s="314"/>
      <c r="P1588" s="314"/>
      <c r="Q1588" s="314"/>
      <c r="R1588" s="314"/>
      <c r="S1588" s="314"/>
      <c r="T1588" s="314"/>
    </row>
    <row r="1589" spans="1:20">
      <c r="A1589" s="314"/>
      <c r="B1589" s="314"/>
      <c r="C1589" s="314"/>
      <c r="D1589" s="314"/>
      <c r="E1589" s="314"/>
      <c r="F1589" s="314"/>
      <c r="G1589" s="314"/>
      <c r="H1589" s="314"/>
      <c r="I1589" s="314"/>
      <c r="J1589" s="314"/>
      <c r="K1589" s="314"/>
      <c r="L1589" s="314"/>
      <c r="M1589" s="314"/>
      <c r="N1589" s="314"/>
      <c r="O1589" s="314"/>
      <c r="P1589" s="314"/>
      <c r="Q1589" s="314"/>
      <c r="R1589" s="314"/>
      <c r="S1589" s="314"/>
      <c r="T1589" s="314"/>
    </row>
    <row r="1590" spans="1:20">
      <c r="A1590" s="314"/>
      <c r="B1590" s="314"/>
      <c r="C1590" s="314"/>
      <c r="D1590" s="314"/>
      <c r="E1590" s="314"/>
      <c r="F1590" s="314"/>
      <c r="G1590" s="314"/>
      <c r="H1590" s="314"/>
      <c r="I1590" s="314"/>
      <c r="J1590" s="314"/>
      <c r="K1590" s="314"/>
      <c r="L1590" s="314"/>
      <c r="M1590" s="314"/>
      <c r="N1590" s="314"/>
      <c r="O1590" s="314"/>
      <c r="P1590" s="314"/>
      <c r="Q1590" s="314"/>
      <c r="R1590" s="314"/>
      <c r="S1590" s="314"/>
      <c r="T1590" s="314"/>
    </row>
    <row r="1591" spans="1:20">
      <c r="A1591" s="314"/>
      <c r="B1591" s="314"/>
      <c r="C1591" s="314"/>
      <c r="D1591" s="314"/>
      <c r="E1591" s="314"/>
      <c r="F1591" s="314"/>
      <c r="G1591" s="314"/>
      <c r="H1591" s="314"/>
      <c r="I1591" s="314"/>
      <c r="J1591" s="314"/>
      <c r="K1591" s="314"/>
      <c r="L1591" s="314"/>
      <c r="M1591" s="314"/>
      <c r="N1591" s="314"/>
      <c r="O1591" s="314"/>
      <c r="P1591" s="314"/>
      <c r="Q1591" s="314"/>
      <c r="R1591" s="314"/>
      <c r="S1591" s="314"/>
      <c r="T1591" s="314"/>
    </row>
    <row r="1592" spans="1:20">
      <c r="A1592" s="314"/>
      <c r="B1592" s="314"/>
      <c r="C1592" s="314"/>
      <c r="D1592" s="314"/>
      <c r="E1592" s="314"/>
      <c r="F1592" s="314"/>
      <c r="G1592" s="314"/>
      <c r="H1592" s="314"/>
      <c r="I1592" s="314"/>
      <c r="J1592" s="314"/>
      <c r="K1592" s="314"/>
      <c r="L1592" s="314"/>
      <c r="M1592" s="314"/>
      <c r="N1592" s="314"/>
      <c r="O1592" s="314"/>
      <c r="P1592" s="314"/>
      <c r="Q1592" s="314"/>
      <c r="R1592" s="314"/>
      <c r="S1592" s="314"/>
      <c r="T1592" s="314"/>
    </row>
    <row r="1593" spans="1:20">
      <c r="A1593" s="314"/>
      <c r="B1593" s="314"/>
      <c r="C1593" s="314"/>
      <c r="D1593" s="314"/>
      <c r="E1593" s="314"/>
      <c r="F1593" s="314"/>
      <c r="G1593" s="314"/>
      <c r="H1593" s="314"/>
      <c r="I1593" s="314"/>
      <c r="J1593" s="314"/>
      <c r="K1593" s="314"/>
      <c r="L1593" s="314"/>
      <c r="M1593" s="314"/>
      <c r="N1593" s="314"/>
      <c r="O1593" s="314"/>
      <c r="P1593" s="314"/>
      <c r="Q1593" s="314"/>
      <c r="R1593" s="314"/>
      <c r="S1593" s="314"/>
      <c r="T1593" s="314"/>
    </row>
    <row r="1594" spans="1:20">
      <c r="A1594" s="314"/>
      <c r="B1594" s="314"/>
      <c r="C1594" s="314"/>
      <c r="D1594" s="314"/>
      <c r="E1594" s="314"/>
      <c r="F1594" s="314"/>
      <c r="G1594" s="314"/>
      <c r="H1594" s="314"/>
      <c r="I1594" s="314"/>
      <c r="J1594" s="314"/>
      <c r="K1594" s="314"/>
      <c r="L1594" s="314"/>
      <c r="M1594" s="314"/>
      <c r="N1594" s="314"/>
      <c r="O1594" s="314"/>
      <c r="P1594" s="314"/>
      <c r="Q1594" s="314"/>
      <c r="R1594" s="314"/>
      <c r="S1594" s="314"/>
      <c r="T1594" s="314"/>
    </row>
    <row r="1595" spans="1:20">
      <c r="A1595" s="314"/>
      <c r="B1595" s="314"/>
      <c r="C1595" s="314"/>
      <c r="D1595" s="314"/>
      <c r="E1595" s="314"/>
      <c r="F1595" s="314"/>
      <c r="G1595" s="314"/>
      <c r="H1595" s="314"/>
      <c r="I1595" s="314"/>
      <c r="J1595" s="314"/>
      <c r="K1595" s="314"/>
      <c r="L1595" s="314"/>
      <c r="M1595" s="314"/>
      <c r="N1595" s="314"/>
      <c r="O1595" s="314"/>
      <c r="P1595" s="314"/>
      <c r="Q1595" s="314"/>
      <c r="R1595" s="314"/>
      <c r="S1595" s="314"/>
      <c r="T1595" s="314"/>
    </row>
    <row r="1596" spans="1:20">
      <c r="A1596" s="314"/>
      <c r="B1596" s="314"/>
      <c r="C1596" s="314"/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</row>
    <row r="1597" spans="1:20">
      <c r="A1597" s="314"/>
      <c r="B1597" s="314"/>
      <c r="C1597" s="314"/>
      <c r="D1597" s="314"/>
      <c r="E1597" s="314"/>
      <c r="F1597" s="314"/>
      <c r="G1597" s="314"/>
      <c r="H1597" s="314"/>
      <c r="I1597" s="314"/>
      <c r="J1597" s="314"/>
      <c r="K1597" s="314"/>
      <c r="L1597" s="314"/>
      <c r="M1597" s="314"/>
      <c r="N1597" s="314"/>
      <c r="O1597" s="314"/>
      <c r="P1597" s="314"/>
      <c r="Q1597" s="314"/>
      <c r="R1597" s="314"/>
      <c r="S1597" s="314"/>
      <c r="T1597" s="314"/>
    </row>
    <row r="1598" spans="1:20">
      <c r="A1598" s="314"/>
      <c r="B1598" s="314"/>
      <c r="C1598" s="314"/>
      <c r="D1598" s="314"/>
      <c r="E1598" s="314"/>
      <c r="F1598" s="314"/>
      <c r="G1598" s="314"/>
      <c r="H1598" s="314"/>
      <c r="I1598" s="314"/>
      <c r="J1598" s="314"/>
      <c r="K1598" s="314"/>
      <c r="L1598" s="314"/>
      <c r="M1598" s="314"/>
      <c r="N1598" s="314"/>
      <c r="O1598" s="314"/>
      <c r="P1598" s="314"/>
      <c r="Q1598" s="314"/>
      <c r="R1598" s="314"/>
      <c r="S1598" s="314"/>
      <c r="T1598" s="314"/>
    </row>
    <row r="1599" spans="1:20">
      <c r="A1599" s="314"/>
      <c r="B1599" s="314"/>
      <c r="C1599" s="314"/>
      <c r="D1599" s="314"/>
      <c r="E1599" s="314"/>
      <c r="F1599" s="314"/>
      <c r="G1599" s="314"/>
      <c r="H1599" s="314"/>
      <c r="I1599" s="314"/>
      <c r="J1599" s="314"/>
      <c r="K1599" s="314"/>
      <c r="L1599" s="314"/>
      <c r="M1599" s="314"/>
      <c r="N1599" s="314"/>
      <c r="O1599" s="314"/>
      <c r="P1599" s="314"/>
      <c r="Q1599" s="314"/>
      <c r="R1599" s="314"/>
      <c r="S1599" s="314"/>
      <c r="T1599" s="314"/>
    </row>
    <row r="1600" spans="1:20">
      <c r="A1600" s="314"/>
      <c r="B1600" s="314"/>
      <c r="C1600" s="314"/>
      <c r="D1600" s="314"/>
      <c r="E1600" s="314"/>
      <c r="F1600" s="314"/>
      <c r="G1600" s="314"/>
      <c r="H1600" s="314"/>
      <c r="I1600" s="314"/>
      <c r="J1600" s="314"/>
      <c r="K1600" s="314"/>
      <c r="L1600" s="314"/>
      <c r="M1600" s="314"/>
      <c r="N1600" s="314"/>
      <c r="O1600" s="314"/>
      <c r="P1600" s="314"/>
      <c r="Q1600" s="314"/>
      <c r="R1600" s="314"/>
      <c r="S1600" s="314"/>
      <c r="T1600" s="314"/>
    </row>
    <row r="1601" spans="1:20">
      <c r="A1601" s="314"/>
      <c r="B1601" s="314"/>
      <c r="C1601" s="314"/>
      <c r="D1601" s="314"/>
      <c r="E1601" s="314"/>
      <c r="F1601" s="314"/>
      <c r="G1601" s="314"/>
      <c r="H1601" s="314"/>
      <c r="I1601" s="314"/>
      <c r="J1601" s="314"/>
      <c r="K1601" s="314"/>
      <c r="L1601" s="314"/>
      <c r="M1601" s="314"/>
      <c r="N1601" s="314"/>
      <c r="O1601" s="314"/>
      <c r="P1601" s="314"/>
      <c r="Q1601" s="314"/>
      <c r="R1601" s="314"/>
      <c r="S1601" s="314"/>
      <c r="T1601" s="314"/>
    </row>
    <row r="1602" spans="1:20">
      <c r="A1602" s="314"/>
      <c r="B1602" s="314"/>
      <c r="C1602" s="314"/>
      <c r="D1602" s="314"/>
      <c r="E1602" s="314"/>
      <c r="F1602" s="314"/>
      <c r="G1602" s="314"/>
      <c r="H1602" s="314"/>
      <c r="I1602" s="314"/>
      <c r="J1602" s="314"/>
      <c r="K1602" s="314"/>
      <c r="L1602" s="314"/>
      <c r="M1602" s="314"/>
      <c r="N1602" s="314"/>
      <c r="O1602" s="314"/>
      <c r="P1602" s="314"/>
      <c r="Q1602" s="314"/>
      <c r="R1602" s="314"/>
      <c r="S1602" s="314"/>
      <c r="T1602" s="314"/>
    </row>
    <row r="1603" spans="1:20">
      <c r="A1603" s="314"/>
      <c r="B1603" s="314"/>
      <c r="C1603" s="314"/>
      <c r="D1603" s="314"/>
      <c r="E1603" s="314"/>
      <c r="F1603" s="314"/>
      <c r="G1603" s="314"/>
      <c r="H1603" s="314"/>
      <c r="I1603" s="314"/>
      <c r="J1603" s="314"/>
      <c r="K1603" s="314"/>
      <c r="L1603" s="314"/>
      <c r="M1603" s="314"/>
      <c r="N1603" s="314"/>
      <c r="O1603" s="314"/>
      <c r="P1603" s="314"/>
      <c r="Q1603" s="314"/>
      <c r="R1603" s="314"/>
      <c r="S1603" s="314"/>
      <c r="T1603" s="314"/>
    </row>
    <row r="1604" spans="1:20">
      <c r="A1604" s="314"/>
      <c r="B1604" s="314"/>
      <c r="C1604" s="314"/>
      <c r="D1604" s="314"/>
      <c r="E1604" s="314"/>
      <c r="F1604" s="314"/>
      <c r="G1604" s="314"/>
      <c r="H1604" s="314"/>
      <c r="I1604" s="314"/>
      <c r="J1604" s="314"/>
      <c r="K1604" s="314"/>
      <c r="L1604" s="314"/>
      <c r="M1604" s="314"/>
      <c r="N1604" s="314"/>
      <c r="O1604" s="314"/>
      <c r="P1604" s="314"/>
      <c r="Q1604" s="314"/>
      <c r="R1604" s="314"/>
      <c r="S1604" s="314"/>
      <c r="T1604" s="314"/>
    </row>
    <row r="1605" spans="1:20">
      <c r="A1605" s="314"/>
      <c r="B1605" s="314"/>
      <c r="C1605" s="314"/>
      <c r="D1605" s="314"/>
      <c r="E1605" s="314"/>
      <c r="F1605" s="314"/>
      <c r="G1605" s="314"/>
      <c r="H1605" s="314"/>
      <c r="I1605" s="314"/>
      <c r="J1605" s="314"/>
      <c r="K1605" s="314"/>
      <c r="L1605" s="314"/>
      <c r="M1605" s="314"/>
      <c r="N1605" s="314"/>
      <c r="O1605" s="314"/>
      <c r="P1605" s="314"/>
      <c r="Q1605" s="314"/>
      <c r="R1605" s="314"/>
      <c r="S1605" s="314"/>
      <c r="T1605" s="314"/>
    </row>
    <row r="1606" spans="1:20">
      <c r="A1606" s="314"/>
      <c r="B1606" s="314"/>
      <c r="C1606" s="314"/>
      <c r="D1606" s="314"/>
      <c r="E1606" s="314"/>
      <c r="F1606" s="314"/>
      <c r="G1606" s="314"/>
      <c r="H1606" s="314"/>
      <c r="I1606" s="314"/>
      <c r="J1606" s="314"/>
      <c r="K1606" s="314"/>
      <c r="L1606" s="314"/>
      <c r="M1606" s="314"/>
      <c r="N1606" s="314"/>
      <c r="O1606" s="314"/>
      <c r="P1606" s="314"/>
      <c r="Q1606" s="314"/>
      <c r="R1606" s="314"/>
      <c r="S1606" s="314"/>
      <c r="T1606" s="314"/>
    </row>
    <row r="1607" spans="1:20">
      <c r="A1607" s="314"/>
      <c r="B1607" s="314"/>
      <c r="C1607" s="314"/>
      <c r="D1607" s="314"/>
      <c r="E1607" s="314"/>
      <c r="F1607" s="314"/>
      <c r="G1607" s="314"/>
      <c r="H1607" s="314"/>
      <c r="I1607" s="314"/>
      <c r="J1607" s="314"/>
      <c r="K1607" s="314"/>
      <c r="L1607" s="314"/>
      <c r="M1607" s="314"/>
      <c r="N1607" s="314"/>
      <c r="O1607" s="314"/>
      <c r="P1607" s="314"/>
      <c r="Q1607" s="314"/>
      <c r="R1607" s="314"/>
      <c r="S1607" s="314"/>
      <c r="T1607" s="314"/>
    </row>
    <row r="1608" spans="1:20">
      <c r="A1608" s="314"/>
      <c r="B1608" s="314"/>
      <c r="C1608" s="314"/>
      <c r="D1608" s="314"/>
      <c r="E1608" s="314"/>
      <c r="F1608" s="314"/>
      <c r="G1608" s="314"/>
      <c r="H1608" s="314"/>
      <c r="I1608" s="314"/>
      <c r="J1608" s="314"/>
      <c r="K1608" s="314"/>
      <c r="L1608" s="314"/>
      <c r="M1608" s="314"/>
      <c r="N1608" s="314"/>
      <c r="O1608" s="314"/>
      <c r="P1608" s="314"/>
      <c r="Q1608" s="314"/>
      <c r="R1608" s="314"/>
      <c r="S1608" s="314"/>
      <c r="T1608" s="314"/>
    </row>
    <row r="1609" spans="1:20">
      <c r="A1609" s="314"/>
      <c r="B1609" s="314"/>
      <c r="C1609" s="314"/>
      <c r="D1609" s="314"/>
      <c r="E1609" s="314"/>
      <c r="F1609" s="314"/>
      <c r="G1609" s="314"/>
      <c r="H1609" s="314"/>
      <c r="I1609" s="314"/>
      <c r="J1609" s="314"/>
      <c r="K1609" s="314"/>
      <c r="L1609" s="314"/>
      <c r="M1609" s="314"/>
      <c r="N1609" s="314"/>
      <c r="O1609" s="314"/>
      <c r="P1609" s="314"/>
      <c r="Q1609" s="314"/>
      <c r="R1609" s="314"/>
      <c r="S1609" s="314"/>
      <c r="T1609" s="314"/>
    </row>
    <row r="1610" spans="1:20">
      <c r="A1610" s="314"/>
      <c r="B1610" s="314"/>
      <c r="C1610" s="314"/>
      <c r="D1610" s="314"/>
      <c r="E1610" s="314"/>
      <c r="F1610" s="314"/>
      <c r="G1610" s="314"/>
      <c r="H1610" s="314"/>
      <c r="I1610" s="314"/>
      <c r="J1610" s="314"/>
      <c r="K1610" s="314"/>
      <c r="L1610" s="314"/>
      <c r="M1610" s="314"/>
      <c r="N1610" s="314"/>
      <c r="O1610" s="314"/>
      <c r="P1610" s="314"/>
      <c r="Q1610" s="314"/>
      <c r="R1610" s="314"/>
      <c r="S1610" s="314"/>
      <c r="T1610" s="314"/>
    </row>
    <row r="1611" spans="1:20">
      <c r="A1611" s="314"/>
      <c r="B1611" s="314"/>
      <c r="C1611" s="314"/>
      <c r="D1611" s="314"/>
      <c r="E1611" s="314"/>
      <c r="F1611" s="314"/>
      <c r="G1611" s="314"/>
      <c r="H1611" s="314"/>
      <c r="I1611" s="314"/>
      <c r="J1611" s="314"/>
      <c r="K1611" s="314"/>
      <c r="L1611" s="314"/>
      <c r="M1611" s="314"/>
      <c r="N1611" s="314"/>
      <c r="O1611" s="314"/>
      <c r="P1611" s="314"/>
      <c r="Q1611" s="314"/>
      <c r="R1611" s="314"/>
      <c r="S1611" s="314"/>
      <c r="T1611" s="314"/>
    </row>
    <row r="1612" spans="1:20">
      <c r="A1612" s="314"/>
      <c r="B1612" s="314"/>
      <c r="C1612" s="314"/>
      <c r="D1612" s="314"/>
      <c r="E1612" s="314"/>
      <c r="F1612" s="314"/>
      <c r="G1612" s="314"/>
      <c r="H1612" s="314"/>
      <c r="I1612" s="314"/>
      <c r="J1612" s="314"/>
      <c r="K1612" s="314"/>
      <c r="L1612" s="314"/>
      <c r="M1612" s="314"/>
      <c r="N1612" s="314"/>
      <c r="O1612" s="314"/>
      <c r="P1612" s="314"/>
      <c r="Q1612" s="314"/>
      <c r="R1612" s="314"/>
      <c r="S1612" s="314"/>
      <c r="T1612" s="314"/>
    </row>
    <row r="1613" spans="1:20">
      <c r="A1613" s="314"/>
      <c r="B1613" s="314"/>
      <c r="C1613" s="314"/>
      <c r="D1613" s="314"/>
      <c r="E1613" s="314"/>
      <c r="F1613" s="314"/>
      <c r="G1613" s="314"/>
      <c r="H1613" s="314"/>
      <c r="I1613" s="314"/>
      <c r="J1613" s="314"/>
      <c r="K1613" s="314"/>
      <c r="L1613" s="314"/>
      <c r="M1613" s="314"/>
      <c r="N1613" s="314"/>
      <c r="O1613" s="314"/>
      <c r="P1613" s="314"/>
      <c r="Q1613" s="314"/>
      <c r="R1613" s="314"/>
      <c r="S1613" s="314"/>
      <c r="T1613" s="314"/>
    </row>
    <row r="1614" spans="1:20">
      <c r="A1614" s="314"/>
      <c r="B1614" s="314"/>
      <c r="C1614" s="314"/>
      <c r="D1614" s="314"/>
      <c r="E1614" s="314"/>
      <c r="F1614" s="314"/>
      <c r="G1614" s="314"/>
      <c r="H1614" s="314"/>
      <c r="I1614" s="314"/>
      <c r="J1614" s="314"/>
      <c r="K1614" s="314"/>
      <c r="L1614" s="314"/>
      <c r="M1614" s="314"/>
      <c r="N1614" s="314"/>
      <c r="O1614" s="314"/>
      <c r="P1614" s="314"/>
      <c r="Q1614" s="314"/>
      <c r="R1614" s="314"/>
      <c r="S1614" s="314"/>
      <c r="T1614" s="314"/>
    </row>
    <row r="1615" spans="1:20">
      <c r="A1615" s="314"/>
      <c r="B1615" s="314"/>
      <c r="C1615" s="314"/>
      <c r="D1615" s="314"/>
      <c r="E1615" s="314"/>
      <c r="F1615" s="314"/>
      <c r="G1615" s="314"/>
      <c r="H1615" s="314"/>
      <c r="I1615" s="314"/>
      <c r="J1615" s="314"/>
      <c r="K1615" s="314"/>
      <c r="L1615" s="314"/>
      <c r="M1615" s="314"/>
      <c r="N1615" s="314"/>
      <c r="O1615" s="314"/>
      <c r="P1615" s="314"/>
      <c r="Q1615" s="314"/>
      <c r="R1615" s="314"/>
      <c r="S1615" s="314"/>
      <c r="T1615" s="314"/>
    </row>
    <row r="1616" spans="1:20">
      <c r="A1616" s="314"/>
      <c r="B1616" s="314"/>
      <c r="C1616" s="314"/>
      <c r="D1616" s="314"/>
      <c r="E1616" s="314"/>
      <c r="F1616" s="314"/>
      <c r="G1616" s="314"/>
      <c r="H1616" s="314"/>
      <c r="I1616" s="314"/>
      <c r="J1616" s="314"/>
      <c r="K1616" s="314"/>
      <c r="L1616" s="314"/>
      <c r="M1616" s="314"/>
      <c r="N1616" s="314"/>
      <c r="O1616" s="314"/>
      <c r="P1616" s="314"/>
      <c r="Q1616" s="314"/>
      <c r="R1616" s="314"/>
      <c r="S1616" s="314"/>
      <c r="T1616" s="314"/>
    </row>
    <row r="1617" spans="1:20">
      <c r="A1617" s="314"/>
      <c r="B1617" s="314"/>
      <c r="C1617" s="314"/>
      <c r="D1617" s="314"/>
      <c r="E1617" s="314"/>
      <c r="F1617" s="314"/>
      <c r="G1617" s="314"/>
      <c r="H1617" s="314"/>
      <c r="I1617" s="314"/>
      <c r="J1617" s="314"/>
      <c r="K1617" s="314"/>
      <c r="L1617" s="314"/>
      <c r="M1617" s="314"/>
      <c r="N1617" s="314"/>
      <c r="O1617" s="314"/>
      <c r="P1617" s="314"/>
      <c r="Q1617" s="314"/>
      <c r="R1617" s="314"/>
      <c r="S1617" s="314"/>
      <c r="T1617" s="314"/>
    </row>
    <row r="1618" spans="1:20">
      <c r="A1618" s="314"/>
      <c r="B1618" s="314"/>
      <c r="C1618" s="314"/>
      <c r="D1618" s="314"/>
      <c r="E1618" s="314"/>
      <c r="F1618" s="314"/>
      <c r="G1618" s="314"/>
      <c r="H1618" s="314"/>
      <c r="I1618" s="314"/>
      <c r="J1618" s="314"/>
      <c r="K1618" s="314"/>
      <c r="L1618" s="314"/>
      <c r="M1618" s="314"/>
      <c r="N1618" s="314"/>
      <c r="O1618" s="314"/>
      <c r="P1618" s="314"/>
      <c r="Q1618" s="314"/>
      <c r="R1618" s="314"/>
      <c r="S1618" s="314"/>
      <c r="T1618" s="314"/>
    </row>
    <row r="1619" spans="1:20">
      <c r="A1619" s="314"/>
      <c r="B1619" s="314"/>
      <c r="C1619" s="314"/>
      <c r="D1619" s="314"/>
      <c r="E1619" s="314"/>
      <c r="F1619" s="314"/>
      <c r="G1619" s="314"/>
      <c r="H1619" s="314"/>
      <c r="I1619" s="314"/>
      <c r="J1619" s="314"/>
      <c r="K1619" s="314"/>
      <c r="L1619" s="314"/>
      <c r="M1619" s="314"/>
      <c r="N1619" s="314"/>
      <c r="O1619" s="314"/>
      <c r="P1619" s="314"/>
      <c r="Q1619" s="314"/>
      <c r="R1619" s="314"/>
      <c r="S1619" s="314"/>
      <c r="T1619" s="314"/>
    </row>
    <row r="1620" spans="1:20">
      <c r="A1620" s="314"/>
      <c r="B1620" s="314"/>
      <c r="C1620" s="314"/>
      <c r="D1620" s="314"/>
      <c r="E1620" s="314"/>
      <c r="F1620" s="314"/>
      <c r="G1620" s="314"/>
      <c r="H1620" s="314"/>
      <c r="I1620" s="314"/>
      <c r="J1620" s="314"/>
      <c r="K1620" s="314"/>
      <c r="L1620" s="314"/>
      <c r="M1620" s="314"/>
      <c r="N1620" s="314"/>
      <c r="O1620" s="314"/>
      <c r="P1620" s="314"/>
      <c r="Q1620" s="314"/>
      <c r="R1620" s="314"/>
      <c r="S1620" s="314"/>
      <c r="T1620" s="314"/>
    </row>
    <row r="1621" spans="1:20">
      <c r="A1621" s="314"/>
      <c r="B1621" s="314"/>
      <c r="C1621" s="314"/>
      <c r="D1621" s="314"/>
      <c r="E1621" s="314"/>
      <c r="F1621" s="314"/>
      <c r="G1621" s="314"/>
      <c r="H1621" s="314"/>
      <c r="I1621" s="314"/>
      <c r="J1621" s="314"/>
      <c r="K1621" s="314"/>
      <c r="L1621" s="314"/>
      <c r="M1621" s="314"/>
      <c r="N1621" s="314"/>
      <c r="O1621" s="314"/>
      <c r="P1621" s="314"/>
      <c r="Q1621" s="314"/>
      <c r="R1621" s="314"/>
      <c r="S1621" s="314"/>
      <c r="T1621" s="314"/>
    </row>
    <row r="1622" spans="1:20">
      <c r="A1622" s="314"/>
      <c r="B1622" s="314"/>
      <c r="C1622" s="314"/>
      <c r="D1622" s="314"/>
      <c r="E1622" s="314"/>
      <c r="F1622" s="314"/>
      <c r="G1622" s="314"/>
      <c r="H1622" s="314"/>
      <c r="I1622" s="314"/>
      <c r="J1622" s="314"/>
      <c r="K1622" s="314"/>
      <c r="L1622" s="314"/>
      <c r="M1622" s="314"/>
      <c r="N1622" s="314"/>
      <c r="O1622" s="314"/>
      <c r="P1622" s="314"/>
      <c r="Q1622" s="314"/>
      <c r="R1622" s="314"/>
      <c r="S1622" s="314"/>
      <c r="T1622" s="314"/>
    </row>
    <row r="1623" spans="1:20">
      <c r="A1623" s="314"/>
      <c r="B1623" s="314"/>
      <c r="C1623" s="314"/>
      <c r="D1623" s="314"/>
      <c r="E1623" s="314"/>
      <c r="F1623" s="314"/>
      <c r="G1623" s="314"/>
      <c r="H1623" s="314"/>
      <c r="I1623" s="314"/>
      <c r="J1623" s="314"/>
      <c r="K1623" s="314"/>
      <c r="L1623" s="314"/>
      <c r="M1623" s="314"/>
      <c r="N1623" s="314"/>
      <c r="O1623" s="314"/>
      <c r="P1623" s="314"/>
      <c r="Q1623" s="314"/>
      <c r="R1623" s="314"/>
      <c r="S1623" s="314"/>
      <c r="T1623" s="314"/>
    </row>
    <row r="1624" spans="1:20">
      <c r="A1624" s="314"/>
      <c r="B1624" s="314"/>
      <c r="C1624" s="314"/>
      <c r="D1624" s="314"/>
      <c r="E1624" s="314"/>
      <c r="F1624" s="314"/>
      <c r="G1624" s="314"/>
      <c r="H1624" s="314"/>
      <c r="I1624" s="314"/>
      <c r="J1624" s="314"/>
      <c r="K1624" s="314"/>
      <c r="L1624" s="314"/>
      <c r="M1624" s="314"/>
      <c r="N1624" s="314"/>
      <c r="O1624" s="314"/>
      <c r="P1624" s="314"/>
      <c r="Q1624" s="314"/>
      <c r="R1624" s="314"/>
      <c r="S1624" s="314"/>
      <c r="T1624" s="314"/>
    </row>
    <row r="1625" spans="1:20">
      <c r="A1625" s="314"/>
      <c r="B1625" s="314"/>
      <c r="C1625" s="314"/>
      <c r="D1625" s="314"/>
      <c r="E1625" s="314"/>
      <c r="F1625" s="314"/>
      <c r="G1625" s="314"/>
      <c r="H1625" s="314"/>
      <c r="I1625" s="314"/>
      <c r="J1625" s="314"/>
      <c r="K1625" s="314"/>
      <c r="L1625" s="314"/>
      <c r="M1625" s="314"/>
      <c r="N1625" s="314"/>
      <c r="O1625" s="314"/>
      <c r="P1625" s="314"/>
      <c r="Q1625" s="314"/>
      <c r="R1625" s="314"/>
      <c r="S1625" s="314"/>
      <c r="T1625" s="314"/>
    </row>
    <row r="1626" spans="1:20">
      <c r="A1626" s="314"/>
      <c r="B1626" s="314"/>
      <c r="C1626" s="314"/>
      <c r="D1626" s="314"/>
      <c r="E1626" s="314"/>
      <c r="F1626" s="314"/>
      <c r="G1626" s="314"/>
      <c r="H1626" s="314"/>
      <c r="I1626" s="314"/>
      <c r="J1626" s="314"/>
      <c r="K1626" s="314"/>
      <c r="L1626" s="314"/>
      <c r="M1626" s="314"/>
      <c r="N1626" s="314"/>
      <c r="O1626" s="314"/>
      <c r="P1626" s="314"/>
      <c r="Q1626" s="314"/>
      <c r="R1626" s="314"/>
      <c r="S1626" s="314"/>
      <c r="T1626" s="314"/>
    </row>
    <row r="1627" spans="1:20">
      <c r="A1627" s="314"/>
      <c r="B1627" s="314"/>
      <c r="C1627" s="314"/>
      <c r="D1627" s="314"/>
      <c r="E1627" s="314"/>
      <c r="F1627" s="314"/>
      <c r="G1627" s="314"/>
      <c r="H1627" s="314"/>
      <c r="I1627" s="314"/>
      <c r="J1627" s="314"/>
      <c r="K1627" s="314"/>
      <c r="L1627" s="314"/>
      <c r="M1627" s="314"/>
      <c r="N1627" s="314"/>
      <c r="O1627" s="314"/>
      <c r="P1627" s="314"/>
      <c r="Q1627" s="314"/>
      <c r="R1627" s="314"/>
      <c r="S1627" s="314"/>
      <c r="T1627" s="314"/>
    </row>
    <row r="1628" spans="1:20">
      <c r="A1628" s="314"/>
      <c r="B1628" s="314"/>
      <c r="C1628" s="314"/>
      <c r="D1628" s="314"/>
      <c r="E1628" s="314"/>
      <c r="F1628" s="314"/>
      <c r="G1628" s="314"/>
      <c r="H1628" s="314"/>
      <c r="I1628" s="314"/>
      <c r="J1628" s="314"/>
      <c r="K1628" s="314"/>
      <c r="L1628" s="314"/>
      <c r="M1628" s="314"/>
      <c r="N1628" s="314"/>
      <c r="O1628" s="314"/>
      <c r="P1628" s="314"/>
      <c r="Q1628" s="314"/>
      <c r="R1628" s="314"/>
      <c r="S1628" s="314"/>
      <c r="T1628" s="314"/>
    </row>
    <row r="1629" spans="1:20">
      <c r="A1629" s="314"/>
      <c r="B1629" s="314"/>
      <c r="C1629" s="314"/>
      <c r="D1629" s="314"/>
      <c r="E1629" s="314"/>
      <c r="F1629" s="314"/>
      <c r="G1629" s="314"/>
      <c r="H1629" s="314"/>
      <c r="I1629" s="314"/>
      <c r="J1629" s="314"/>
      <c r="K1629" s="314"/>
      <c r="L1629" s="314"/>
      <c r="M1629" s="314"/>
      <c r="N1629" s="314"/>
      <c r="O1629" s="314"/>
      <c r="P1629" s="314"/>
      <c r="Q1629" s="314"/>
      <c r="R1629" s="314"/>
      <c r="S1629" s="314"/>
      <c r="T1629" s="314"/>
    </row>
    <row r="1630" spans="1:20">
      <c r="A1630" s="314"/>
      <c r="B1630" s="314"/>
      <c r="C1630" s="314"/>
      <c r="D1630" s="314"/>
      <c r="E1630" s="314"/>
      <c r="F1630" s="314"/>
      <c r="G1630" s="314"/>
      <c r="H1630" s="314"/>
      <c r="I1630" s="314"/>
      <c r="J1630" s="314"/>
      <c r="K1630" s="314"/>
      <c r="L1630" s="314"/>
      <c r="M1630" s="314"/>
      <c r="N1630" s="314"/>
      <c r="O1630" s="314"/>
      <c r="P1630" s="314"/>
      <c r="Q1630" s="314"/>
      <c r="R1630" s="314"/>
      <c r="S1630" s="314"/>
      <c r="T1630" s="314"/>
    </row>
    <row r="1631" spans="1:20">
      <c r="A1631" s="314"/>
      <c r="B1631" s="314"/>
      <c r="C1631" s="314"/>
      <c r="D1631" s="314"/>
      <c r="E1631" s="314"/>
      <c r="F1631" s="314"/>
      <c r="G1631" s="314"/>
      <c r="H1631" s="314"/>
      <c r="I1631" s="314"/>
      <c r="J1631" s="314"/>
      <c r="K1631" s="314"/>
      <c r="L1631" s="314"/>
      <c r="M1631" s="314"/>
      <c r="N1631" s="314"/>
      <c r="O1631" s="314"/>
      <c r="P1631" s="314"/>
      <c r="Q1631" s="314"/>
      <c r="R1631" s="314"/>
      <c r="S1631" s="314"/>
      <c r="T1631" s="314"/>
    </row>
    <row r="1632" spans="1:20">
      <c r="A1632" s="314"/>
      <c r="B1632" s="314"/>
      <c r="C1632" s="314"/>
      <c r="D1632" s="314"/>
      <c r="E1632" s="314"/>
      <c r="F1632" s="314"/>
      <c r="G1632" s="314"/>
      <c r="H1632" s="314"/>
      <c r="I1632" s="314"/>
      <c r="J1632" s="314"/>
      <c r="K1632" s="314"/>
      <c r="L1632" s="314"/>
      <c r="M1632" s="314"/>
      <c r="N1632" s="314"/>
      <c r="O1632" s="314"/>
      <c r="P1632" s="314"/>
      <c r="Q1632" s="314"/>
      <c r="R1632" s="314"/>
      <c r="S1632" s="314"/>
      <c r="T1632" s="314"/>
    </row>
    <row r="1633" spans="1:20">
      <c r="A1633" s="314"/>
      <c r="B1633" s="314"/>
      <c r="C1633" s="314"/>
      <c r="D1633" s="314"/>
      <c r="E1633" s="314"/>
      <c r="F1633" s="314"/>
      <c r="G1633" s="314"/>
      <c r="H1633" s="314"/>
      <c r="I1633" s="314"/>
      <c r="J1633" s="314"/>
      <c r="K1633" s="314"/>
      <c r="L1633" s="314"/>
      <c r="M1633" s="314"/>
      <c r="N1633" s="314"/>
      <c r="O1633" s="314"/>
      <c r="P1633" s="314"/>
      <c r="Q1633" s="314"/>
      <c r="R1633" s="314"/>
      <c r="S1633" s="314"/>
      <c r="T1633" s="314"/>
    </row>
    <row r="1634" spans="1:20">
      <c r="A1634" s="314"/>
      <c r="B1634" s="314"/>
      <c r="C1634" s="314"/>
      <c r="D1634" s="314"/>
      <c r="E1634" s="314"/>
      <c r="F1634" s="314"/>
      <c r="G1634" s="314"/>
      <c r="H1634" s="314"/>
      <c r="I1634" s="314"/>
      <c r="J1634" s="314"/>
      <c r="K1634" s="314"/>
      <c r="L1634" s="314"/>
      <c r="M1634" s="314"/>
      <c r="N1634" s="314"/>
      <c r="O1634" s="314"/>
      <c r="P1634" s="314"/>
      <c r="Q1634" s="314"/>
      <c r="R1634" s="314"/>
      <c r="S1634" s="314"/>
      <c r="T1634" s="314"/>
    </row>
    <row r="1635" spans="1:20">
      <c r="A1635" s="314"/>
      <c r="B1635" s="314"/>
      <c r="C1635" s="314"/>
      <c r="D1635" s="314"/>
      <c r="E1635" s="314"/>
      <c r="F1635" s="314"/>
      <c r="G1635" s="314"/>
      <c r="H1635" s="314"/>
      <c r="I1635" s="314"/>
      <c r="J1635" s="314"/>
      <c r="K1635" s="314"/>
      <c r="L1635" s="314"/>
      <c r="M1635" s="314"/>
      <c r="N1635" s="314"/>
      <c r="O1635" s="314"/>
      <c r="P1635" s="314"/>
      <c r="Q1635" s="314"/>
      <c r="R1635" s="314"/>
      <c r="S1635" s="314"/>
      <c r="T1635" s="314"/>
    </row>
    <row r="1636" spans="1:20">
      <c r="A1636" s="314"/>
      <c r="B1636" s="314"/>
      <c r="C1636" s="314"/>
      <c r="D1636" s="314"/>
      <c r="E1636" s="314"/>
      <c r="F1636" s="314"/>
      <c r="G1636" s="314"/>
      <c r="H1636" s="314"/>
      <c r="I1636" s="314"/>
      <c r="J1636" s="314"/>
      <c r="K1636" s="314"/>
      <c r="L1636" s="314"/>
      <c r="M1636" s="314"/>
      <c r="N1636" s="314"/>
      <c r="O1636" s="314"/>
      <c r="P1636" s="314"/>
      <c r="Q1636" s="314"/>
      <c r="R1636" s="314"/>
      <c r="S1636" s="314"/>
      <c r="T1636" s="314"/>
    </row>
    <row r="1637" spans="1:20">
      <c r="A1637" s="314"/>
      <c r="B1637" s="314"/>
      <c r="C1637" s="314"/>
      <c r="D1637" s="314"/>
      <c r="E1637" s="314"/>
      <c r="F1637" s="314"/>
      <c r="G1637" s="314"/>
      <c r="H1637" s="314"/>
      <c r="I1637" s="314"/>
      <c r="J1637" s="314"/>
      <c r="K1637" s="314"/>
      <c r="L1637" s="314"/>
      <c r="M1637" s="314"/>
      <c r="N1637" s="314"/>
      <c r="O1637" s="314"/>
      <c r="P1637" s="314"/>
      <c r="Q1637" s="314"/>
      <c r="R1637" s="314"/>
      <c r="S1637" s="314"/>
      <c r="T1637" s="314"/>
    </row>
    <row r="1638" spans="1:20">
      <c r="A1638" s="314"/>
      <c r="B1638" s="314"/>
      <c r="C1638" s="314"/>
      <c r="D1638" s="314"/>
      <c r="E1638" s="314"/>
      <c r="F1638" s="314"/>
      <c r="G1638" s="314"/>
      <c r="H1638" s="314"/>
      <c r="I1638" s="314"/>
      <c r="J1638" s="314"/>
      <c r="K1638" s="314"/>
      <c r="L1638" s="314"/>
      <c r="M1638" s="314"/>
      <c r="N1638" s="314"/>
      <c r="O1638" s="314"/>
      <c r="P1638" s="314"/>
      <c r="Q1638" s="314"/>
      <c r="R1638" s="314"/>
      <c r="S1638" s="314"/>
      <c r="T1638" s="314"/>
    </row>
    <row r="1639" spans="1:20">
      <c r="A1639" s="314"/>
      <c r="B1639" s="314"/>
      <c r="C1639" s="314"/>
      <c r="D1639" s="314"/>
      <c r="E1639" s="314"/>
      <c r="F1639" s="314"/>
      <c r="G1639" s="314"/>
      <c r="H1639" s="314"/>
      <c r="I1639" s="314"/>
      <c r="J1639" s="314"/>
      <c r="K1639" s="314"/>
      <c r="L1639" s="314"/>
      <c r="M1639" s="314"/>
      <c r="N1639" s="314"/>
      <c r="O1639" s="314"/>
      <c r="P1639" s="314"/>
      <c r="Q1639" s="314"/>
      <c r="R1639" s="314"/>
      <c r="S1639" s="314"/>
      <c r="T1639" s="314"/>
    </row>
    <row r="1640" spans="1:20">
      <c r="A1640" s="314"/>
      <c r="B1640" s="314"/>
      <c r="C1640" s="314"/>
      <c r="D1640" s="314"/>
      <c r="E1640" s="314"/>
      <c r="F1640" s="314"/>
      <c r="G1640" s="314"/>
      <c r="H1640" s="314"/>
      <c r="I1640" s="314"/>
      <c r="J1640" s="314"/>
      <c r="K1640" s="314"/>
      <c r="L1640" s="314"/>
      <c r="M1640" s="314"/>
      <c r="N1640" s="314"/>
      <c r="O1640" s="314"/>
      <c r="P1640" s="314"/>
      <c r="Q1640" s="314"/>
      <c r="R1640" s="314"/>
      <c r="S1640" s="314"/>
      <c r="T1640" s="314"/>
    </row>
    <row r="1641" spans="1:20">
      <c r="A1641" s="314"/>
      <c r="B1641" s="314"/>
      <c r="C1641" s="314"/>
      <c r="D1641" s="314"/>
      <c r="E1641" s="314"/>
      <c r="F1641" s="314"/>
      <c r="G1641" s="314"/>
      <c r="H1641" s="314"/>
      <c r="I1641" s="314"/>
      <c r="J1641" s="314"/>
      <c r="K1641" s="314"/>
      <c r="L1641" s="314"/>
      <c r="M1641" s="314"/>
      <c r="N1641" s="314"/>
      <c r="O1641" s="314"/>
      <c r="P1641" s="314"/>
      <c r="Q1641" s="314"/>
      <c r="R1641" s="314"/>
      <c r="S1641" s="314"/>
      <c r="T1641" s="314"/>
    </row>
    <row r="1642" spans="1:20">
      <c r="A1642" s="314"/>
      <c r="B1642" s="314"/>
      <c r="C1642" s="314"/>
      <c r="D1642" s="314"/>
      <c r="E1642" s="314"/>
      <c r="F1642" s="314"/>
      <c r="G1642" s="314"/>
      <c r="H1642" s="314"/>
      <c r="I1642" s="314"/>
      <c r="J1642" s="314"/>
      <c r="K1642" s="314"/>
      <c r="L1642" s="314"/>
      <c r="M1642" s="314"/>
      <c r="N1642" s="314"/>
      <c r="O1642" s="314"/>
      <c r="P1642" s="314"/>
      <c r="Q1642" s="314"/>
      <c r="R1642" s="314"/>
      <c r="S1642" s="314"/>
      <c r="T1642" s="314"/>
    </row>
    <row r="1643" spans="1:20">
      <c r="A1643" s="314"/>
      <c r="B1643" s="314"/>
      <c r="C1643" s="314"/>
      <c r="D1643" s="314"/>
      <c r="E1643" s="314"/>
      <c r="F1643" s="314"/>
      <c r="G1643" s="314"/>
      <c r="H1643" s="314"/>
      <c r="I1643" s="314"/>
      <c r="J1643" s="314"/>
      <c r="K1643" s="314"/>
      <c r="L1643" s="314"/>
      <c r="M1643" s="314"/>
      <c r="N1643" s="314"/>
      <c r="O1643" s="314"/>
      <c r="P1643" s="314"/>
      <c r="Q1643" s="314"/>
      <c r="R1643" s="314"/>
      <c r="S1643" s="314"/>
      <c r="T1643" s="314"/>
    </row>
    <row r="1644" spans="1:20">
      <c r="A1644" s="314"/>
      <c r="B1644" s="314"/>
      <c r="C1644" s="314"/>
      <c r="D1644" s="314"/>
      <c r="E1644" s="314"/>
      <c r="F1644" s="314"/>
      <c r="G1644" s="314"/>
      <c r="H1644" s="314"/>
      <c r="I1644" s="314"/>
      <c r="J1644" s="314"/>
      <c r="K1644" s="314"/>
      <c r="L1644" s="314"/>
      <c r="M1644" s="314"/>
      <c r="N1644" s="314"/>
      <c r="O1644" s="314"/>
      <c r="P1644" s="314"/>
      <c r="Q1644" s="314"/>
      <c r="R1644" s="314"/>
      <c r="S1644" s="314"/>
      <c r="T1644" s="314"/>
    </row>
    <row r="1645" spans="1:20">
      <c r="A1645" s="314"/>
      <c r="B1645" s="314"/>
      <c r="C1645" s="314"/>
      <c r="D1645" s="314"/>
      <c r="E1645" s="314"/>
      <c r="F1645" s="314"/>
      <c r="G1645" s="314"/>
      <c r="H1645" s="314"/>
      <c r="I1645" s="314"/>
      <c r="J1645" s="314"/>
      <c r="K1645" s="314"/>
      <c r="L1645" s="314"/>
      <c r="M1645" s="314"/>
      <c r="N1645" s="314"/>
      <c r="O1645" s="314"/>
      <c r="P1645" s="314"/>
      <c r="Q1645" s="314"/>
      <c r="R1645" s="314"/>
      <c r="S1645" s="314"/>
      <c r="T1645" s="314"/>
    </row>
    <row r="1646" spans="1:20">
      <c r="A1646" s="314"/>
      <c r="B1646" s="314"/>
      <c r="C1646" s="314"/>
      <c r="D1646" s="314"/>
      <c r="E1646" s="314"/>
      <c r="F1646" s="314"/>
      <c r="G1646" s="314"/>
      <c r="H1646" s="314"/>
      <c r="I1646" s="314"/>
      <c r="J1646" s="314"/>
      <c r="K1646" s="314"/>
      <c r="L1646" s="314"/>
      <c r="M1646" s="314"/>
      <c r="N1646" s="314"/>
      <c r="O1646" s="314"/>
      <c r="P1646" s="314"/>
      <c r="Q1646" s="314"/>
      <c r="R1646" s="314"/>
      <c r="S1646" s="314"/>
      <c r="T1646" s="314"/>
    </row>
    <row r="1647" spans="1:20">
      <c r="A1647" s="314"/>
      <c r="B1647" s="314"/>
      <c r="C1647" s="314"/>
      <c r="D1647" s="314"/>
      <c r="E1647" s="314"/>
      <c r="F1647" s="314"/>
      <c r="G1647" s="314"/>
      <c r="H1647" s="314"/>
      <c r="I1647" s="314"/>
      <c r="J1647" s="314"/>
      <c r="K1647" s="314"/>
      <c r="L1647" s="314"/>
      <c r="M1647" s="314"/>
      <c r="N1647" s="314"/>
      <c r="O1647" s="314"/>
      <c r="P1647" s="314"/>
      <c r="Q1647" s="314"/>
      <c r="R1647" s="314"/>
      <c r="S1647" s="314"/>
      <c r="T1647" s="314"/>
    </row>
    <row r="1648" spans="1:20">
      <c r="A1648" s="314"/>
      <c r="B1648" s="314"/>
      <c r="C1648" s="314"/>
      <c r="D1648" s="314"/>
      <c r="E1648" s="314"/>
      <c r="F1648" s="314"/>
      <c r="G1648" s="314"/>
      <c r="H1648" s="314"/>
      <c r="I1648" s="314"/>
      <c r="J1648" s="314"/>
      <c r="K1648" s="314"/>
      <c r="L1648" s="314"/>
      <c r="M1648" s="314"/>
      <c r="N1648" s="314"/>
      <c r="O1648" s="314"/>
      <c r="P1648" s="314"/>
      <c r="Q1648" s="314"/>
      <c r="R1648" s="314"/>
      <c r="S1648" s="314"/>
      <c r="T1648" s="314"/>
    </row>
    <row r="1649" spans="1:20">
      <c r="A1649" s="314"/>
      <c r="B1649" s="314"/>
      <c r="C1649" s="314"/>
      <c r="D1649" s="314"/>
      <c r="E1649" s="314"/>
      <c r="F1649" s="314"/>
      <c r="G1649" s="314"/>
      <c r="H1649" s="314"/>
      <c r="I1649" s="314"/>
      <c r="J1649" s="314"/>
      <c r="K1649" s="314"/>
      <c r="L1649" s="314"/>
      <c r="M1649" s="314"/>
      <c r="N1649" s="314"/>
      <c r="O1649" s="314"/>
      <c r="P1649" s="314"/>
      <c r="Q1649" s="314"/>
      <c r="R1649" s="314"/>
      <c r="S1649" s="314"/>
      <c r="T1649" s="314"/>
    </row>
    <row r="1650" spans="1:20">
      <c r="A1650" s="314"/>
      <c r="B1650" s="314"/>
      <c r="C1650" s="314"/>
      <c r="D1650" s="314"/>
      <c r="E1650" s="314"/>
      <c r="F1650" s="314"/>
      <c r="G1650" s="314"/>
      <c r="H1650" s="314"/>
      <c r="I1650" s="314"/>
      <c r="J1650" s="314"/>
      <c r="K1650" s="314"/>
      <c r="L1650" s="314"/>
      <c r="M1650" s="314"/>
      <c r="N1650" s="314"/>
      <c r="O1650" s="314"/>
      <c r="P1650" s="314"/>
      <c r="Q1650" s="314"/>
      <c r="R1650" s="314"/>
      <c r="S1650" s="314"/>
      <c r="T1650" s="314"/>
    </row>
    <row r="1651" spans="1:20">
      <c r="A1651" s="314"/>
      <c r="B1651" s="314"/>
      <c r="C1651" s="314"/>
      <c r="D1651" s="314"/>
      <c r="E1651" s="314"/>
      <c r="F1651" s="314"/>
      <c r="G1651" s="314"/>
      <c r="H1651" s="314"/>
      <c r="I1651" s="314"/>
      <c r="J1651" s="314"/>
      <c r="K1651" s="314"/>
      <c r="L1651" s="314"/>
      <c r="M1651" s="314"/>
      <c r="N1651" s="314"/>
      <c r="O1651" s="314"/>
      <c r="P1651" s="314"/>
      <c r="Q1651" s="314"/>
      <c r="R1651" s="314"/>
      <c r="S1651" s="314"/>
      <c r="T1651" s="314"/>
    </row>
    <row r="1652" spans="1:20">
      <c r="A1652" s="314"/>
      <c r="B1652" s="314"/>
      <c r="C1652" s="314"/>
      <c r="D1652" s="314"/>
      <c r="E1652" s="314"/>
      <c r="F1652" s="314"/>
      <c r="G1652" s="314"/>
      <c r="H1652" s="314"/>
      <c r="I1652" s="314"/>
      <c r="J1652" s="314"/>
      <c r="K1652" s="314"/>
      <c r="L1652" s="314"/>
      <c r="M1652" s="314"/>
      <c r="N1652" s="314"/>
      <c r="O1652" s="314"/>
      <c r="P1652" s="314"/>
      <c r="Q1652" s="314"/>
      <c r="R1652" s="314"/>
      <c r="S1652" s="314"/>
      <c r="T1652" s="314"/>
    </row>
    <row r="1653" spans="1:20">
      <c r="A1653" s="314"/>
      <c r="B1653" s="314"/>
      <c r="C1653" s="314"/>
      <c r="D1653" s="314"/>
      <c r="E1653" s="314"/>
      <c r="F1653" s="314"/>
      <c r="G1653" s="314"/>
      <c r="H1653" s="314"/>
      <c r="I1653" s="314"/>
      <c r="J1653" s="314"/>
      <c r="K1653" s="314"/>
      <c r="L1653" s="314"/>
      <c r="M1653" s="314"/>
      <c r="N1653" s="314"/>
      <c r="O1653" s="314"/>
      <c r="P1653" s="314"/>
      <c r="Q1653" s="314"/>
      <c r="R1653" s="314"/>
      <c r="S1653" s="314"/>
      <c r="T1653" s="314"/>
    </row>
    <row r="1654" spans="1:20">
      <c r="A1654" s="314"/>
      <c r="B1654" s="314"/>
      <c r="C1654" s="314"/>
      <c r="D1654" s="314"/>
      <c r="E1654" s="314"/>
      <c r="F1654" s="314"/>
      <c r="G1654" s="314"/>
      <c r="H1654" s="314"/>
      <c r="I1654" s="314"/>
      <c r="J1654" s="314"/>
      <c r="K1654" s="314"/>
      <c r="L1654" s="314"/>
      <c r="M1654" s="314"/>
      <c r="N1654" s="314"/>
      <c r="O1654" s="314"/>
      <c r="P1654" s="314"/>
      <c r="Q1654" s="314"/>
      <c r="R1654" s="314"/>
      <c r="S1654" s="314"/>
      <c r="T1654" s="314"/>
    </row>
    <row r="1655" spans="1:20">
      <c r="A1655" s="314"/>
      <c r="B1655" s="314"/>
      <c r="C1655" s="314"/>
      <c r="D1655" s="314"/>
      <c r="E1655" s="314"/>
      <c r="F1655" s="314"/>
      <c r="G1655" s="314"/>
      <c r="H1655" s="314"/>
      <c r="I1655" s="314"/>
      <c r="J1655" s="314"/>
      <c r="K1655" s="314"/>
      <c r="L1655" s="314"/>
      <c r="M1655" s="314"/>
      <c r="N1655" s="314"/>
      <c r="O1655" s="314"/>
      <c r="P1655" s="314"/>
      <c r="Q1655" s="314"/>
      <c r="R1655" s="314"/>
      <c r="S1655" s="314"/>
      <c r="T1655" s="314"/>
    </row>
    <row r="1656" spans="1:20">
      <c r="A1656" s="314"/>
      <c r="B1656" s="314"/>
      <c r="C1656" s="314"/>
      <c r="D1656" s="314"/>
      <c r="E1656" s="314"/>
      <c r="F1656" s="314"/>
      <c r="G1656" s="314"/>
      <c r="H1656" s="314"/>
      <c r="I1656" s="314"/>
      <c r="J1656" s="314"/>
      <c r="K1656" s="314"/>
      <c r="L1656" s="314"/>
      <c r="M1656" s="314"/>
      <c r="N1656" s="314"/>
      <c r="O1656" s="314"/>
      <c r="P1656" s="314"/>
      <c r="Q1656" s="314"/>
      <c r="R1656" s="314"/>
      <c r="S1656" s="314"/>
      <c r="T1656" s="314"/>
    </row>
    <row r="1657" spans="1:20">
      <c r="A1657" s="314"/>
      <c r="B1657" s="314"/>
      <c r="C1657" s="314"/>
      <c r="D1657" s="314"/>
      <c r="E1657" s="314"/>
      <c r="F1657" s="314"/>
      <c r="G1657" s="314"/>
      <c r="H1657" s="314"/>
      <c r="I1657" s="314"/>
      <c r="J1657" s="314"/>
      <c r="K1657" s="314"/>
      <c r="L1657" s="314"/>
      <c r="M1657" s="314"/>
      <c r="N1657" s="314"/>
      <c r="O1657" s="314"/>
      <c r="P1657" s="314"/>
      <c r="Q1657" s="314"/>
      <c r="R1657" s="314"/>
      <c r="S1657" s="314"/>
      <c r="T1657" s="314"/>
    </row>
    <row r="1658" spans="1:20">
      <c r="A1658" s="314"/>
      <c r="B1658" s="314"/>
      <c r="C1658" s="314"/>
      <c r="D1658" s="314"/>
      <c r="E1658" s="314"/>
      <c r="F1658" s="314"/>
      <c r="G1658" s="314"/>
      <c r="H1658" s="314"/>
      <c r="I1658" s="314"/>
      <c r="J1658" s="314"/>
      <c r="K1658" s="314"/>
      <c r="L1658" s="314"/>
      <c r="M1658" s="314"/>
      <c r="N1658" s="314"/>
      <c r="O1658" s="314"/>
      <c r="P1658" s="314"/>
      <c r="Q1658" s="314"/>
      <c r="R1658" s="314"/>
      <c r="S1658" s="314"/>
      <c r="T1658" s="314"/>
    </row>
    <row r="1659" spans="1:20">
      <c r="A1659" s="314"/>
      <c r="B1659" s="314"/>
      <c r="C1659" s="314"/>
      <c r="D1659" s="314"/>
      <c r="E1659" s="314"/>
      <c r="F1659" s="314"/>
      <c r="G1659" s="314"/>
      <c r="H1659" s="314"/>
      <c r="I1659" s="314"/>
      <c r="J1659" s="314"/>
      <c r="K1659" s="314"/>
      <c r="L1659" s="314"/>
      <c r="M1659" s="314"/>
      <c r="N1659" s="314"/>
      <c r="O1659" s="314"/>
      <c r="P1659" s="314"/>
      <c r="Q1659" s="314"/>
      <c r="R1659" s="314"/>
      <c r="S1659" s="314"/>
      <c r="T1659" s="314"/>
    </row>
    <row r="1660" spans="1:20">
      <c r="A1660" s="314"/>
      <c r="B1660" s="314"/>
      <c r="C1660" s="314"/>
      <c r="D1660" s="314"/>
      <c r="E1660" s="314"/>
      <c r="F1660" s="314"/>
      <c r="G1660" s="314"/>
      <c r="H1660" s="314"/>
      <c r="I1660" s="314"/>
      <c r="J1660" s="314"/>
      <c r="K1660" s="314"/>
      <c r="L1660" s="314"/>
      <c r="M1660" s="314"/>
      <c r="N1660" s="314"/>
      <c r="O1660" s="314"/>
      <c r="P1660" s="314"/>
      <c r="Q1660" s="314"/>
      <c r="R1660" s="314"/>
      <c r="S1660" s="314"/>
      <c r="T1660" s="314"/>
    </row>
    <row r="1661" spans="1:20">
      <c r="A1661" s="314"/>
      <c r="B1661" s="314"/>
      <c r="C1661" s="314"/>
      <c r="D1661" s="314"/>
      <c r="E1661" s="314"/>
      <c r="F1661" s="314"/>
      <c r="G1661" s="314"/>
      <c r="H1661" s="314"/>
      <c r="I1661" s="314"/>
      <c r="J1661" s="314"/>
      <c r="K1661" s="314"/>
      <c r="L1661" s="314"/>
      <c r="M1661" s="314"/>
      <c r="N1661" s="314"/>
      <c r="O1661" s="314"/>
      <c r="P1661" s="314"/>
      <c r="Q1661" s="314"/>
      <c r="R1661" s="314"/>
      <c r="S1661" s="314"/>
      <c r="T1661" s="314"/>
    </row>
    <row r="1662" spans="1:20">
      <c r="A1662" s="314"/>
      <c r="B1662" s="314"/>
      <c r="C1662" s="314"/>
      <c r="D1662" s="314"/>
      <c r="E1662" s="314"/>
      <c r="F1662" s="314"/>
      <c r="G1662" s="314"/>
      <c r="H1662" s="314"/>
      <c r="I1662" s="314"/>
      <c r="J1662" s="314"/>
      <c r="K1662" s="314"/>
      <c r="L1662" s="314"/>
      <c r="M1662" s="314"/>
      <c r="N1662" s="314"/>
      <c r="O1662" s="314"/>
      <c r="P1662" s="314"/>
      <c r="Q1662" s="314"/>
      <c r="R1662" s="314"/>
      <c r="S1662" s="314"/>
      <c r="T1662" s="314"/>
    </row>
    <row r="1663" spans="1:20">
      <c r="A1663" s="314"/>
      <c r="B1663" s="314"/>
      <c r="C1663" s="314"/>
      <c r="D1663" s="314"/>
      <c r="E1663" s="314"/>
      <c r="F1663" s="314"/>
      <c r="G1663" s="314"/>
      <c r="H1663" s="314"/>
      <c r="I1663" s="314"/>
      <c r="J1663" s="314"/>
      <c r="K1663" s="314"/>
      <c r="L1663" s="314"/>
      <c r="M1663" s="314"/>
      <c r="N1663" s="314"/>
      <c r="O1663" s="314"/>
      <c r="P1663" s="314"/>
      <c r="Q1663" s="314"/>
      <c r="R1663" s="314"/>
      <c r="S1663" s="314"/>
      <c r="T1663" s="314"/>
    </row>
    <row r="1664" spans="1:20">
      <c r="A1664" s="314"/>
      <c r="B1664" s="314"/>
      <c r="C1664" s="314"/>
      <c r="D1664" s="314"/>
      <c r="E1664" s="314"/>
      <c r="F1664" s="314"/>
      <c r="G1664" s="314"/>
      <c r="H1664" s="314"/>
      <c r="I1664" s="314"/>
      <c r="J1664" s="314"/>
      <c r="K1664" s="314"/>
      <c r="L1664" s="314"/>
      <c r="M1664" s="314"/>
      <c r="N1664" s="314"/>
      <c r="O1664" s="314"/>
      <c r="P1664" s="314"/>
      <c r="Q1664" s="314"/>
      <c r="R1664" s="314"/>
      <c r="S1664" s="314"/>
      <c r="T1664" s="314"/>
    </row>
    <row r="1665" spans="1:20">
      <c r="A1665" s="314"/>
      <c r="B1665" s="314"/>
      <c r="C1665" s="314"/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</row>
    <row r="1666" spans="1:20">
      <c r="A1666" s="314"/>
      <c r="B1666" s="314"/>
      <c r="C1666" s="314"/>
      <c r="D1666" s="314"/>
      <c r="E1666" s="314"/>
      <c r="F1666" s="314"/>
      <c r="G1666" s="314"/>
      <c r="H1666" s="314"/>
      <c r="I1666" s="314"/>
      <c r="J1666" s="314"/>
      <c r="K1666" s="314"/>
      <c r="L1666" s="314"/>
      <c r="M1666" s="314"/>
      <c r="N1666" s="314"/>
      <c r="O1666" s="314"/>
      <c r="P1666" s="314"/>
      <c r="Q1666" s="314"/>
      <c r="R1666" s="314"/>
      <c r="S1666" s="314"/>
      <c r="T1666" s="314"/>
    </row>
    <row r="1667" spans="1:20">
      <c r="A1667" s="314"/>
      <c r="B1667" s="314"/>
      <c r="C1667" s="314"/>
      <c r="D1667" s="314"/>
      <c r="E1667" s="314"/>
      <c r="F1667" s="314"/>
      <c r="G1667" s="314"/>
      <c r="H1667" s="314"/>
      <c r="I1667" s="314"/>
      <c r="J1667" s="314"/>
      <c r="K1667" s="314"/>
      <c r="L1667" s="314"/>
      <c r="M1667" s="314"/>
      <c r="N1667" s="314"/>
      <c r="O1667" s="314"/>
      <c r="P1667" s="314"/>
      <c r="Q1667" s="314"/>
      <c r="R1667" s="314"/>
      <c r="S1667" s="314"/>
      <c r="T1667" s="314"/>
    </row>
    <row r="1668" spans="1:20">
      <c r="A1668" s="314"/>
      <c r="B1668" s="314"/>
      <c r="C1668" s="314"/>
      <c r="D1668" s="314"/>
      <c r="E1668" s="314"/>
      <c r="F1668" s="314"/>
      <c r="G1668" s="314"/>
      <c r="H1668" s="314"/>
      <c r="I1668" s="314"/>
      <c r="J1668" s="314"/>
      <c r="K1668" s="314"/>
      <c r="L1668" s="314"/>
      <c r="M1668" s="314"/>
      <c r="N1668" s="314"/>
      <c r="O1668" s="314"/>
      <c r="P1668" s="314"/>
      <c r="Q1668" s="314"/>
      <c r="R1668" s="314"/>
      <c r="S1668" s="314"/>
      <c r="T1668" s="314"/>
    </row>
    <row r="1669" spans="1:20">
      <c r="A1669" s="314"/>
      <c r="B1669" s="314"/>
      <c r="C1669" s="314"/>
      <c r="D1669" s="314"/>
      <c r="E1669" s="314"/>
      <c r="F1669" s="314"/>
      <c r="G1669" s="314"/>
      <c r="H1669" s="314"/>
      <c r="I1669" s="314"/>
      <c r="J1669" s="314"/>
      <c r="K1669" s="314"/>
      <c r="L1669" s="314"/>
      <c r="M1669" s="314"/>
      <c r="N1669" s="314"/>
      <c r="O1669" s="314"/>
      <c r="P1669" s="314"/>
      <c r="Q1669" s="314"/>
      <c r="R1669" s="314"/>
      <c r="S1669" s="314"/>
      <c r="T1669" s="314"/>
    </row>
    <row r="1670" spans="1:20">
      <c r="A1670" s="314"/>
      <c r="B1670" s="314"/>
      <c r="C1670" s="314"/>
      <c r="D1670" s="314"/>
      <c r="E1670" s="314"/>
      <c r="F1670" s="314"/>
      <c r="G1670" s="314"/>
      <c r="H1670" s="314"/>
      <c r="I1670" s="314"/>
      <c r="J1670" s="314"/>
      <c r="K1670" s="314"/>
      <c r="L1670" s="314"/>
      <c r="M1670" s="314"/>
      <c r="N1670" s="314"/>
      <c r="O1670" s="314"/>
      <c r="P1670" s="314"/>
      <c r="Q1670" s="314"/>
      <c r="R1670" s="314"/>
      <c r="S1670" s="314"/>
      <c r="T1670" s="314"/>
    </row>
    <row r="1671" spans="1:20">
      <c r="A1671" s="314"/>
      <c r="B1671" s="314"/>
      <c r="C1671" s="314"/>
      <c r="D1671" s="314"/>
      <c r="E1671" s="314"/>
      <c r="F1671" s="314"/>
      <c r="G1671" s="314"/>
      <c r="H1671" s="314"/>
      <c r="I1671" s="314"/>
      <c r="J1671" s="314"/>
      <c r="K1671" s="314"/>
      <c r="L1671" s="314"/>
      <c r="M1671" s="314"/>
      <c r="N1671" s="314"/>
      <c r="O1671" s="314"/>
      <c r="P1671" s="314"/>
      <c r="Q1671" s="314"/>
      <c r="R1671" s="314"/>
      <c r="S1671" s="314"/>
      <c r="T1671" s="314"/>
    </row>
    <row r="1672" spans="1:20">
      <c r="A1672" s="314"/>
      <c r="B1672" s="314"/>
      <c r="C1672" s="314"/>
      <c r="D1672" s="314"/>
      <c r="E1672" s="314"/>
      <c r="F1672" s="314"/>
      <c r="G1672" s="314"/>
      <c r="H1672" s="314"/>
      <c r="I1672" s="314"/>
      <c r="J1672" s="314"/>
      <c r="K1672" s="314"/>
      <c r="L1672" s="314"/>
      <c r="M1672" s="314"/>
      <c r="N1672" s="314"/>
      <c r="O1672" s="314"/>
      <c r="P1672" s="314"/>
      <c r="Q1672" s="314"/>
      <c r="R1672" s="314"/>
      <c r="S1672" s="314"/>
      <c r="T1672" s="314"/>
    </row>
    <row r="1673" spans="1:20">
      <c r="A1673" s="314"/>
      <c r="B1673" s="314"/>
      <c r="C1673" s="314"/>
      <c r="D1673" s="314"/>
      <c r="E1673" s="314"/>
      <c r="F1673" s="314"/>
      <c r="G1673" s="314"/>
      <c r="H1673" s="314"/>
      <c r="I1673" s="314"/>
      <c r="J1673" s="314"/>
      <c r="K1673" s="314"/>
      <c r="L1673" s="314"/>
      <c r="M1673" s="314"/>
      <c r="N1673" s="314"/>
      <c r="O1673" s="314"/>
      <c r="P1673" s="314"/>
      <c r="Q1673" s="314"/>
      <c r="R1673" s="314"/>
      <c r="S1673" s="314"/>
      <c r="T1673" s="314"/>
    </row>
    <row r="1674" spans="1:20">
      <c r="A1674" s="314"/>
      <c r="B1674" s="314"/>
      <c r="C1674" s="314"/>
      <c r="D1674" s="314"/>
      <c r="E1674" s="314"/>
      <c r="F1674" s="314"/>
      <c r="G1674" s="314"/>
      <c r="H1674" s="314"/>
      <c r="I1674" s="314"/>
      <c r="J1674" s="314"/>
      <c r="K1674" s="314"/>
      <c r="L1674" s="314"/>
      <c r="M1674" s="314"/>
      <c r="N1674" s="314"/>
      <c r="O1674" s="314"/>
      <c r="P1674" s="314"/>
      <c r="Q1674" s="314"/>
      <c r="R1674" s="314"/>
      <c r="S1674" s="314"/>
      <c r="T1674" s="314"/>
    </row>
    <row r="1675" spans="1:20">
      <c r="A1675" s="314"/>
      <c r="B1675" s="314"/>
      <c r="C1675" s="314"/>
      <c r="D1675" s="314"/>
      <c r="E1675" s="314"/>
      <c r="F1675" s="314"/>
      <c r="G1675" s="314"/>
      <c r="H1675" s="314"/>
      <c r="I1675" s="314"/>
      <c r="J1675" s="314"/>
      <c r="K1675" s="314"/>
      <c r="L1675" s="314"/>
      <c r="M1675" s="314"/>
      <c r="N1675" s="314"/>
      <c r="O1675" s="314"/>
      <c r="P1675" s="314"/>
      <c r="Q1675" s="314"/>
      <c r="R1675" s="314"/>
      <c r="S1675" s="314"/>
      <c r="T1675" s="314"/>
    </row>
    <row r="1676" spans="1:20">
      <c r="A1676" s="314"/>
      <c r="B1676" s="314"/>
      <c r="C1676" s="314"/>
      <c r="D1676" s="314"/>
      <c r="E1676" s="314"/>
      <c r="F1676" s="314"/>
      <c r="G1676" s="314"/>
      <c r="H1676" s="314"/>
      <c r="I1676" s="314"/>
      <c r="J1676" s="314"/>
      <c r="K1676" s="314"/>
      <c r="L1676" s="314"/>
      <c r="M1676" s="314"/>
      <c r="N1676" s="314"/>
      <c r="O1676" s="314"/>
      <c r="P1676" s="314"/>
      <c r="Q1676" s="314"/>
      <c r="R1676" s="314"/>
      <c r="S1676" s="314"/>
      <c r="T1676" s="314"/>
    </row>
    <row r="1677" spans="1:20">
      <c r="A1677" s="314"/>
      <c r="B1677" s="314"/>
      <c r="C1677" s="314"/>
      <c r="D1677" s="314"/>
      <c r="E1677" s="314"/>
      <c r="F1677" s="314"/>
      <c r="G1677" s="314"/>
      <c r="H1677" s="314"/>
      <c r="I1677" s="314"/>
      <c r="J1677" s="314"/>
      <c r="K1677" s="314"/>
      <c r="L1677" s="314"/>
      <c r="M1677" s="314"/>
      <c r="N1677" s="314"/>
      <c r="O1677" s="314"/>
      <c r="P1677" s="314"/>
      <c r="Q1677" s="314"/>
      <c r="R1677" s="314"/>
      <c r="S1677" s="314"/>
      <c r="T1677" s="314"/>
    </row>
    <row r="1678" spans="1:20">
      <c r="A1678" s="314"/>
      <c r="B1678" s="314"/>
      <c r="C1678" s="314"/>
      <c r="D1678" s="314"/>
      <c r="E1678" s="314"/>
      <c r="F1678" s="314"/>
      <c r="G1678" s="314"/>
      <c r="H1678" s="314"/>
      <c r="I1678" s="314"/>
      <c r="J1678" s="314"/>
      <c r="K1678" s="314"/>
      <c r="L1678" s="314"/>
      <c r="M1678" s="314"/>
      <c r="N1678" s="314"/>
      <c r="O1678" s="314"/>
      <c r="P1678" s="314"/>
      <c r="Q1678" s="314"/>
      <c r="R1678" s="314"/>
      <c r="S1678" s="314"/>
      <c r="T1678" s="314"/>
    </row>
    <row r="1679" spans="1:20">
      <c r="A1679" s="314"/>
      <c r="B1679" s="314"/>
      <c r="C1679" s="314"/>
      <c r="D1679" s="314"/>
      <c r="E1679" s="314"/>
      <c r="F1679" s="314"/>
      <c r="G1679" s="314"/>
      <c r="H1679" s="314"/>
      <c r="I1679" s="314"/>
      <c r="J1679" s="314"/>
      <c r="K1679" s="314"/>
      <c r="L1679" s="314"/>
      <c r="M1679" s="314"/>
      <c r="N1679" s="314"/>
      <c r="O1679" s="314"/>
      <c r="P1679" s="314"/>
      <c r="Q1679" s="314"/>
      <c r="R1679" s="314"/>
      <c r="S1679" s="314"/>
      <c r="T1679" s="314"/>
    </row>
    <row r="1680" spans="1:20">
      <c r="A1680" s="314"/>
      <c r="B1680" s="314"/>
      <c r="C1680" s="314"/>
      <c r="D1680" s="314"/>
      <c r="E1680" s="314"/>
      <c r="F1680" s="314"/>
      <c r="G1680" s="314"/>
      <c r="H1680" s="314"/>
      <c r="I1680" s="314"/>
      <c r="J1680" s="314"/>
      <c r="K1680" s="314"/>
      <c r="L1680" s="314"/>
      <c r="M1680" s="314"/>
      <c r="N1680" s="314"/>
      <c r="O1680" s="314"/>
      <c r="P1680" s="314"/>
      <c r="Q1680" s="314"/>
      <c r="R1680" s="314"/>
      <c r="S1680" s="314"/>
      <c r="T1680" s="314"/>
    </row>
    <row r="1681" spans="1:20">
      <c r="A1681" s="314"/>
      <c r="B1681" s="314"/>
      <c r="C1681" s="314"/>
      <c r="D1681" s="314"/>
      <c r="E1681" s="314"/>
      <c r="F1681" s="314"/>
      <c r="G1681" s="314"/>
      <c r="H1681" s="314"/>
      <c r="I1681" s="314"/>
      <c r="J1681" s="314"/>
      <c r="K1681" s="314"/>
      <c r="L1681" s="314"/>
      <c r="M1681" s="314"/>
      <c r="N1681" s="314"/>
      <c r="O1681" s="314"/>
      <c r="P1681" s="314"/>
      <c r="Q1681" s="314"/>
      <c r="R1681" s="314"/>
      <c r="S1681" s="314"/>
      <c r="T1681" s="314"/>
    </row>
    <row r="1682" spans="1:20">
      <c r="A1682" s="314"/>
      <c r="B1682" s="314"/>
      <c r="C1682" s="314"/>
      <c r="D1682" s="314"/>
      <c r="E1682" s="314"/>
      <c r="F1682" s="314"/>
      <c r="G1682" s="314"/>
      <c r="H1682" s="314"/>
      <c r="I1682" s="314"/>
      <c r="J1682" s="314"/>
      <c r="K1682" s="314"/>
      <c r="L1682" s="314"/>
      <c r="M1682" s="314"/>
      <c r="N1682" s="314"/>
      <c r="O1682" s="314"/>
      <c r="P1682" s="314"/>
      <c r="Q1682" s="314"/>
      <c r="R1682" s="314"/>
      <c r="S1682" s="314"/>
      <c r="T1682" s="314"/>
    </row>
    <row r="1683" spans="1:20">
      <c r="A1683" s="314"/>
      <c r="B1683" s="314"/>
      <c r="C1683" s="314"/>
      <c r="D1683" s="314"/>
      <c r="E1683" s="314"/>
      <c r="F1683" s="314"/>
      <c r="G1683" s="314"/>
      <c r="H1683" s="314"/>
      <c r="I1683" s="314"/>
      <c r="J1683" s="314"/>
      <c r="K1683" s="314"/>
      <c r="L1683" s="314"/>
      <c r="M1683" s="314"/>
      <c r="N1683" s="314"/>
      <c r="O1683" s="314"/>
      <c r="P1683" s="314"/>
      <c r="Q1683" s="314"/>
      <c r="R1683" s="314"/>
      <c r="S1683" s="314"/>
      <c r="T1683" s="314"/>
    </row>
    <row r="1684" spans="1:20">
      <c r="A1684" s="314"/>
      <c r="B1684" s="314"/>
      <c r="C1684" s="314"/>
      <c r="D1684" s="314"/>
      <c r="E1684" s="314"/>
      <c r="F1684" s="314"/>
      <c r="G1684" s="314"/>
      <c r="H1684" s="314"/>
      <c r="I1684" s="314"/>
      <c r="J1684" s="314"/>
      <c r="K1684" s="314"/>
      <c r="L1684" s="314"/>
      <c r="M1684" s="314"/>
      <c r="N1684" s="314"/>
      <c r="O1684" s="314"/>
      <c r="P1684" s="314"/>
      <c r="Q1684" s="314"/>
      <c r="R1684" s="314"/>
      <c r="S1684" s="314"/>
      <c r="T1684" s="314"/>
    </row>
    <row r="1685" spans="1:20">
      <c r="A1685" s="314"/>
      <c r="B1685" s="314"/>
      <c r="C1685" s="314"/>
      <c r="D1685" s="314"/>
      <c r="E1685" s="314"/>
      <c r="F1685" s="314"/>
      <c r="G1685" s="314"/>
      <c r="H1685" s="314"/>
      <c r="I1685" s="314"/>
      <c r="J1685" s="314"/>
      <c r="K1685" s="314"/>
      <c r="L1685" s="314"/>
      <c r="M1685" s="314"/>
      <c r="N1685" s="314"/>
      <c r="O1685" s="314"/>
      <c r="P1685" s="314"/>
      <c r="Q1685" s="314"/>
      <c r="R1685" s="314"/>
      <c r="S1685" s="314"/>
      <c r="T1685" s="314"/>
    </row>
    <row r="1686" spans="1:20">
      <c r="A1686" s="314"/>
      <c r="B1686" s="314"/>
      <c r="C1686" s="314"/>
      <c r="D1686" s="314"/>
      <c r="E1686" s="314"/>
      <c r="F1686" s="314"/>
      <c r="G1686" s="314"/>
      <c r="H1686" s="314"/>
      <c r="I1686" s="314"/>
      <c r="J1686" s="314"/>
      <c r="K1686" s="314"/>
      <c r="L1686" s="314"/>
      <c r="M1686" s="314"/>
      <c r="N1686" s="314"/>
      <c r="O1686" s="314"/>
      <c r="P1686" s="314"/>
      <c r="Q1686" s="314"/>
      <c r="R1686" s="314"/>
      <c r="S1686" s="314"/>
      <c r="T1686" s="314"/>
    </row>
    <row r="1687" spans="1:20">
      <c r="A1687" s="314"/>
      <c r="B1687" s="314"/>
      <c r="C1687" s="314"/>
      <c r="D1687" s="314"/>
      <c r="E1687" s="314"/>
      <c r="F1687" s="314"/>
      <c r="G1687" s="314"/>
      <c r="H1687" s="314"/>
      <c r="I1687" s="314"/>
      <c r="J1687" s="314"/>
      <c r="K1687" s="314"/>
      <c r="L1687" s="314"/>
      <c r="M1687" s="314"/>
      <c r="N1687" s="314"/>
      <c r="O1687" s="314"/>
      <c r="P1687" s="314"/>
      <c r="Q1687" s="314"/>
      <c r="R1687" s="314"/>
      <c r="S1687" s="314"/>
      <c r="T1687" s="314"/>
    </row>
    <row r="1688" spans="1:20">
      <c r="A1688" s="314"/>
      <c r="B1688" s="314"/>
      <c r="C1688" s="314"/>
      <c r="D1688" s="314"/>
      <c r="E1688" s="314"/>
      <c r="F1688" s="314"/>
      <c r="G1688" s="314"/>
      <c r="H1688" s="314"/>
      <c r="I1688" s="314"/>
      <c r="J1688" s="314"/>
      <c r="K1688" s="314"/>
      <c r="L1688" s="314"/>
      <c r="M1688" s="314"/>
      <c r="N1688" s="314"/>
      <c r="O1688" s="314"/>
      <c r="P1688" s="314"/>
      <c r="Q1688" s="314"/>
      <c r="R1688" s="314"/>
      <c r="S1688" s="314"/>
      <c r="T1688" s="314"/>
    </row>
    <row r="1689" spans="1:20">
      <c r="A1689" s="314"/>
      <c r="B1689" s="314"/>
      <c r="C1689" s="314"/>
      <c r="D1689" s="314"/>
      <c r="E1689" s="314"/>
      <c r="F1689" s="314"/>
      <c r="G1689" s="314"/>
      <c r="H1689" s="314"/>
      <c r="I1689" s="314"/>
      <c r="J1689" s="314"/>
      <c r="K1689" s="314"/>
      <c r="L1689" s="314"/>
      <c r="M1689" s="314"/>
      <c r="N1689" s="314"/>
      <c r="O1689" s="314"/>
      <c r="P1689" s="314"/>
      <c r="Q1689" s="314"/>
      <c r="R1689" s="314"/>
      <c r="S1689" s="314"/>
      <c r="T1689" s="314"/>
    </row>
    <row r="1690" spans="1:20">
      <c r="A1690" s="314"/>
      <c r="B1690" s="314"/>
      <c r="C1690" s="314"/>
      <c r="D1690" s="314"/>
      <c r="E1690" s="314"/>
      <c r="F1690" s="314"/>
      <c r="G1690" s="314"/>
      <c r="H1690" s="314"/>
      <c r="I1690" s="314"/>
      <c r="J1690" s="314"/>
      <c r="K1690" s="314"/>
      <c r="L1690" s="314"/>
      <c r="M1690" s="314"/>
      <c r="N1690" s="314"/>
      <c r="O1690" s="314"/>
      <c r="P1690" s="314"/>
      <c r="Q1690" s="314"/>
      <c r="R1690" s="314"/>
      <c r="S1690" s="314"/>
      <c r="T1690" s="314"/>
    </row>
    <row r="1691" spans="1:20">
      <c r="A1691" s="314"/>
      <c r="B1691" s="314"/>
      <c r="C1691" s="314"/>
      <c r="D1691" s="314"/>
      <c r="E1691" s="314"/>
      <c r="F1691" s="314"/>
      <c r="G1691" s="314"/>
      <c r="H1691" s="314"/>
      <c r="I1691" s="314"/>
      <c r="J1691" s="314"/>
      <c r="K1691" s="314"/>
      <c r="L1691" s="314"/>
      <c r="M1691" s="314"/>
      <c r="N1691" s="314"/>
      <c r="O1691" s="314"/>
      <c r="P1691" s="314"/>
      <c r="Q1691" s="314"/>
      <c r="R1691" s="314"/>
      <c r="S1691" s="314"/>
      <c r="T1691" s="314"/>
    </row>
    <row r="1692" spans="1:20">
      <c r="A1692" s="314"/>
      <c r="B1692" s="314"/>
      <c r="C1692" s="314"/>
      <c r="D1692" s="314"/>
      <c r="E1692" s="314"/>
      <c r="F1692" s="314"/>
      <c r="G1692" s="314"/>
      <c r="H1692" s="314"/>
      <c r="I1692" s="314"/>
      <c r="J1692" s="314"/>
      <c r="K1692" s="314"/>
      <c r="L1692" s="314"/>
      <c r="M1692" s="314"/>
      <c r="N1692" s="314"/>
      <c r="O1692" s="314"/>
      <c r="P1692" s="314"/>
      <c r="Q1692" s="314"/>
      <c r="R1692" s="314"/>
      <c r="S1692" s="314"/>
      <c r="T1692" s="314"/>
    </row>
    <row r="1693" spans="1:20">
      <c r="A1693" s="314"/>
      <c r="B1693" s="314"/>
      <c r="C1693" s="314"/>
      <c r="D1693" s="314"/>
      <c r="E1693" s="314"/>
      <c r="F1693" s="314"/>
      <c r="G1693" s="314"/>
      <c r="H1693" s="314"/>
      <c r="I1693" s="314"/>
      <c r="J1693" s="314"/>
      <c r="K1693" s="314"/>
      <c r="L1693" s="314"/>
      <c r="M1693" s="314"/>
      <c r="N1693" s="314"/>
      <c r="O1693" s="314"/>
      <c r="P1693" s="314"/>
      <c r="Q1693" s="314"/>
      <c r="R1693" s="314"/>
      <c r="S1693" s="314"/>
      <c r="T1693" s="314"/>
    </row>
    <row r="1694" spans="1:20">
      <c r="A1694" s="314"/>
      <c r="B1694" s="314"/>
      <c r="C1694" s="314"/>
      <c r="D1694" s="314"/>
      <c r="E1694" s="314"/>
      <c r="F1694" s="314"/>
      <c r="G1694" s="314"/>
      <c r="H1694" s="314"/>
      <c r="I1694" s="314"/>
      <c r="J1694" s="314"/>
      <c r="K1694" s="314"/>
      <c r="L1694" s="314"/>
      <c r="M1694" s="314"/>
      <c r="N1694" s="314"/>
      <c r="O1694" s="314"/>
      <c r="P1694" s="314"/>
      <c r="Q1694" s="314"/>
      <c r="R1694" s="314"/>
      <c r="S1694" s="314"/>
      <c r="T1694" s="314"/>
    </row>
    <row r="1695" spans="1:20">
      <c r="A1695" s="314"/>
      <c r="B1695" s="314"/>
      <c r="C1695" s="314"/>
      <c r="D1695" s="314"/>
      <c r="E1695" s="314"/>
      <c r="F1695" s="314"/>
      <c r="G1695" s="314"/>
      <c r="H1695" s="314"/>
      <c r="I1695" s="314"/>
      <c r="J1695" s="314"/>
      <c r="K1695" s="314"/>
      <c r="L1695" s="314"/>
      <c r="M1695" s="314"/>
      <c r="N1695" s="314"/>
      <c r="O1695" s="314"/>
      <c r="P1695" s="314"/>
      <c r="Q1695" s="314"/>
      <c r="R1695" s="314"/>
      <c r="S1695" s="314"/>
      <c r="T1695" s="314"/>
    </row>
    <row r="1696" spans="1:20">
      <c r="A1696" s="314"/>
      <c r="B1696" s="314"/>
      <c r="C1696" s="314"/>
      <c r="D1696" s="314"/>
      <c r="E1696" s="314"/>
      <c r="F1696" s="314"/>
      <c r="G1696" s="314"/>
      <c r="H1696" s="314"/>
      <c r="I1696" s="314"/>
      <c r="J1696" s="314"/>
      <c r="K1696" s="314"/>
      <c r="L1696" s="314"/>
      <c r="M1696" s="314"/>
      <c r="N1696" s="314"/>
      <c r="O1696" s="314"/>
      <c r="P1696" s="314"/>
      <c r="Q1696" s="314"/>
      <c r="R1696" s="314"/>
      <c r="S1696" s="314"/>
      <c r="T1696" s="314"/>
    </row>
    <row r="1697" spans="1:20">
      <c r="A1697" s="314"/>
      <c r="B1697" s="314"/>
      <c r="C1697" s="314"/>
      <c r="D1697" s="314"/>
      <c r="E1697" s="314"/>
      <c r="F1697" s="314"/>
      <c r="G1697" s="314"/>
      <c r="H1697" s="314"/>
      <c r="I1697" s="314"/>
      <c r="J1697" s="314"/>
      <c r="K1697" s="314"/>
      <c r="L1697" s="314"/>
      <c r="M1697" s="314"/>
      <c r="N1697" s="314"/>
      <c r="O1697" s="314"/>
      <c r="P1697" s="314"/>
      <c r="Q1697" s="314"/>
      <c r="R1697" s="314"/>
      <c r="S1697" s="314"/>
      <c r="T1697" s="314"/>
    </row>
    <row r="1698" spans="1:20">
      <c r="A1698" s="314"/>
      <c r="B1698" s="314"/>
      <c r="C1698" s="314"/>
      <c r="D1698" s="314"/>
      <c r="E1698" s="314"/>
      <c r="F1698" s="314"/>
      <c r="G1698" s="314"/>
      <c r="H1698" s="314"/>
      <c r="I1698" s="314"/>
      <c r="J1698" s="314"/>
      <c r="K1698" s="314"/>
      <c r="L1698" s="314"/>
      <c r="M1698" s="314"/>
      <c r="N1698" s="314"/>
      <c r="O1698" s="314"/>
      <c r="P1698" s="314"/>
      <c r="Q1698" s="314"/>
      <c r="R1698" s="314"/>
      <c r="S1698" s="314"/>
      <c r="T1698" s="314"/>
    </row>
    <row r="1699" spans="1:20">
      <c r="A1699" s="314"/>
      <c r="B1699" s="314"/>
      <c r="C1699" s="314"/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</row>
    <row r="1700" spans="1:20">
      <c r="A1700" s="314"/>
      <c r="B1700" s="314"/>
      <c r="C1700" s="314"/>
      <c r="D1700" s="314"/>
      <c r="E1700" s="314"/>
      <c r="F1700" s="314"/>
      <c r="G1700" s="314"/>
      <c r="H1700" s="314"/>
      <c r="I1700" s="314"/>
      <c r="J1700" s="314"/>
      <c r="K1700" s="314"/>
      <c r="L1700" s="314"/>
      <c r="M1700" s="314"/>
      <c r="N1700" s="314"/>
      <c r="O1700" s="314"/>
      <c r="P1700" s="314"/>
      <c r="Q1700" s="314"/>
      <c r="R1700" s="314"/>
      <c r="S1700" s="314"/>
      <c r="T1700" s="314"/>
    </row>
    <row r="1701" spans="1:20">
      <c r="A1701" s="314"/>
      <c r="B1701" s="314"/>
      <c r="C1701" s="314"/>
      <c r="D1701" s="314"/>
      <c r="E1701" s="314"/>
      <c r="F1701" s="314"/>
      <c r="G1701" s="314"/>
      <c r="H1701" s="314"/>
      <c r="I1701" s="314"/>
      <c r="J1701" s="314"/>
      <c r="K1701" s="314"/>
      <c r="L1701" s="314"/>
      <c r="M1701" s="314"/>
      <c r="N1701" s="314"/>
      <c r="O1701" s="314"/>
      <c r="P1701" s="314"/>
      <c r="Q1701" s="314"/>
      <c r="R1701" s="314"/>
      <c r="S1701" s="314"/>
      <c r="T1701" s="314"/>
    </row>
    <row r="1702" spans="1:20">
      <c r="A1702" s="314"/>
      <c r="B1702" s="314"/>
      <c r="C1702" s="314"/>
      <c r="D1702" s="314"/>
      <c r="E1702" s="314"/>
      <c r="F1702" s="314"/>
      <c r="G1702" s="314"/>
      <c r="H1702" s="314"/>
      <c r="I1702" s="314"/>
      <c r="J1702" s="314"/>
      <c r="K1702" s="314"/>
      <c r="L1702" s="314"/>
      <c r="M1702" s="314"/>
      <c r="N1702" s="314"/>
      <c r="O1702" s="314"/>
      <c r="P1702" s="314"/>
      <c r="Q1702" s="314"/>
      <c r="R1702" s="314"/>
      <c r="S1702" s="314"/>
      <c r="T1702" s="314"/>
    </row>
    <row r="1703" spans="1:20">
      <c r="A1703" s="314"/>
      <c r="B1703" s="314"/>
      <c r="C1703" s="314"/>
      <c r="D1703" s="314"/>
      <c r="E1703" s="314"/>
      <c r="F1703" s="314"/>
      <c r="G1703" s="314"/>
      <c r="H1703" s="314"/>
      <c r="I1703" s="314"/>
      <c r="J1703" s="314"/>
      <c r="K1703" s="314"/>
      <c r="L1703" s="314"/>
      <c r="M1703" s="314"/>
      <c r="N1703" s="314"/>
      <c r="O1703" s="314"/>
      <c r="P1703" s="314"/>
      <c r="Q1703" s="314"/>
      <c r="R1703" s="314"/>
      <c r="S1703" s="314"/>
      <c r="T1703" s="314"/>
    </row>
    <row r="1704" spans="1:20">
      <c r="A1704" s="314"/>
      <c r="B1704" s="314"/>
      <c r="C1704" s="314"/>
      <c r="D1704" s="314"/>
      <c r="E1704" s="314"/>
      <c r="F1704" s="314"/>
      <c r="G1704" s="314"/>
      <c r="H1704" s="314"/>
      <c r="I1704" s="314"/>
      <c r="J1704" s="314"/>
      <c r="K1704" s="314"/>
      <c r="L1704" s="314"/>
      <c r="M1704" s="314"/>
      <c r="N1704" s="314"/>
      <c r="O1704" s="314"/>
      <c r="P1704" s="314"/>
      <c r="Q1704" s="314"/>
      <c r="R1704" s="314"/>
      <c r="S1704" s="314"/>
      <c r="T1704" s="314"/>
    </row>
    <row r="1705" spans="1:20">
      <c r="A1705" s="314"/>
      <c r="B1705" s="314"/>
      <c r="C1705" s="314"/>
      <c r="D1705" s="314"/>
      <c r="E1705" s="314"/>
      <c r="F1705" s="314"/>
      <c r="G1705" s="314"/>
      <c r="H1705" s="314"/>
      <c r="I1705" s="314"/>
      <c r="J1705" s="314"/>
      <c r="K1705" s="314"/>
      <c r="L1705" s="314"/>
      <c r="M1705" s="314"/>
      <c r="N1705" s="314"/>
      <c r="O1705" s="314"/>
      <c r="P1705" s="314"/>
      <c r="Q1705" s="314"/>
      <c r="R1705" s="314"/>
      <c r="S1705" s="314"/>
      <c r="T1705" s="314"/>
    </row>
    <row r="1706" spans="1:20">
      <c r="A1706" s="314"/>
      <c r="B1706" s="314"/>
      <c r="C1706" s="314"/>
      <c r="D1706" s="314"/>
      <c r="E1706" s="314"/>
      <c r="F1706" s="314"/>
      <c r="G1706" s="314"/>
      <c r="H1706" s="314"/>
      <c r="I1706" s="314"/>
      <c r="J1706" s="314"/>
      <c r="K1706" s="314"/>
      <c r="L1706" s="314"/>
      <c r="M1706" s="314"/>
      <c r="N1706" s="314"/>
      <c r="O1706" s="314"/>
      <c r="P1706" s="314"/>
      <c r="Q1706" s="314"/>
      <c r="R1706" s="314"/>
      <c r="S1706" s="314"/>
      <c r="T1706" s="314"/>
    </row>
    <row r="1707" spans="1:20">
      <c r="A1707" s="314"/>
      <c r="B1707" s="314"/>
      <c r="C1707" s="314"/>
      <c r="D1707" s="314"/>
      <c r="E1707" s="314"/>
      <c r="F1707" s="314"/>
      <c r="G1707" s="314"/>
      <c r="H1707" s="314"/>
      <c r="I1707" s="314"/>
      <c r="J1707" s="314"/>
      <c r="K1707" s="314"/>
      <c r="L1707" s="314"/>
      <c r="M1707" s="314"/>
      <c r="N1707" s="314"/>
      <c r="O1707" s="314"/>
      <c r="P1707" s="314"/>
      <c r="Q1707" s="314"/>
      <c r="R1707" s="314"/>
      <c r="S1707" s="314"/>
      <c r="T1707" s="314"/>
    </row>
    <row r="1708" spans="1:20">
      <c r="A1708" s="314"/>
      <c r="B1708" s="314"/>
      <c r="C1708" s="314"/>
      <c r="D1708" s="314"/>
      <c r="E1708" s="314"/>
      <c r="F1708" s="314"/>
      <c r="G1708" s="314"/>
      <c r="H1708" s="314"/>
      <c r="I1708" s="314"/>
      <c r="J1708" s="314"/>
      <c r="K1708" s="314"/>
      <c r="L1708" s="314"/>
      <c r="M1708" s="314"/>
      <c r="N1708" s="314"/>
      <c r="O1708" s="314"/>
      <c r="P1708" s="314"/>
      <c r="Q1708" s="314"/>
      <c r="R1708" s="314"/>
      <c r="S1708" s="314"/>
      <c r="T1708" s="314"/>
    </row>
    <row r="1709" spans="1:20">
      <c r="A1709" s="314"/>
      <c r="B1709" s="314"/>
      <c r="C1709" s="314"/>
      <c r="D1709" s="314"/>
      <c r="E1709" s="314"/>
      <c r="F1709" s="314"/>
      <c r="G1709" s="314"/>
      <c r="H1709" s="314"/>
      <c r="I1709" s="314"/>
      <c r="J1709" s="314"/>
      <c r="K1709" s="314"/>
      <c r="L1709" s="314"/>
      <c r="M1709" s="314"/>
      <c r="N1709" s="314"/>
      <c r="O1709" s="314"/>
      <c r="P1709" s="314"/>
      <c r="Q1709" s="314"/>
      <c r="R1709" s="314"/>
      <c r="S1709" s="314"/>
      <c r="T1709" s="314"/>
    </row>
    <row r="1710" spans="1:20">
      <c r="A1710" s="314"/>
      <c r="B1710" s="314"/>
      <c r="C1710" s="314"/>
      <c r="D1710" s="314"/>
      <c r="E1710" s="314"/>
      <c r="F1710" s="314"/>
      <c r="G1710" s="314"/>
      <c r="H1710" s="314"/>
      <c r="I1710" s="314"/>
      <c r="J1710" s="314"/>
      <c r="K1710" s="314"/>
      <c r="L1710" s="314"/>
      <c r="M1710" s="314"/>
      <c r="N1710" s="314"/>
      <c r="O1710" s="314"/>
      <c r="P1710" s="314"/>
      <c r="Q1710" s="314"/>
      <c r="R1710" s="314"/>
      <c r="S1710" s="314"/>
      <c r="T1710" s="314"/>
    </row>
    <row r="1711" spans="1:20">
      <c r="A1711" s="314"/>
      <c r="B1711" s="314"/>
      <c r="C1711" s="314"/>
      <c r="D1711" s="314"/>
      <c r="E1711" s="314"/>
      <c r="F1711" s="314"/>
      <c r="G1711" s="314"/>
      <c r="H1711" s="314"/>
      <c r="I1711" s="314"/>
      <c r="J1711" s="314"/>
      <c r="K1711" s="314"/>
      <c r="L1711" s="314"/>
      <c r="M1711" s="314"/>
      <c r="N1711" s="314"/>
      <c r="O1711" s="314"/>
      <c r="P1711" s="314"/>
      <c r="Q1711" s="314"/>
      <c r="R1711" s="314"/>
      <c r="S1711" s="314"/>
      <c r="T1711" s="314"/>
    </row>
    <row r="1712" spans="1:20">
      <c r="A1712" s="314"/>
      <c r="B1712" s="314"/>
      <c r="C1712" s="314"/>
      <c r="D1712" s="314"/>
      <c r="E1712" s="314"/>
      <c r="F1712" s="314"/>
      <c r="G1712" s="314"/>
      <c r="H1712" s="314"/>
      <c r="I1712" s="314"/>
      <c r="J1712" s="314"/>
      <c r="K1712" s="314"/>
      <c r="L1712" s="314"/>
      <c r="M1712" s="314"/>
      <c r="N1712" s="314"/>
      <c r="O1712" s="314"/>
      <c r="P1712" s="314"/>
      <c r="Q1712" s="314"/>
      <c r="R1712" s="314"/>
      <c r="S1712" s="314"/>
      <c r="T1712" s="314"/>
    </row>
    <row r="1713" spans="1:20">
      <c r="A1713" s="314"/>
      <c r="B1713" s="314"/>
      <c r="C1713" s="314"/>
      <c r="D1713" s="314"/>
      <c r="E1713" s="314"/>
      <c r="F1713" s="314"/>
      <c r="G1713" s="314"/>
      <c r="H1713" s="314"/>
      <c r="I1713" s="314"/>
      <c r="J1713" s="314"/>
      <c r="K1713" s="314"/>
      <c r="L1713" s="314"/>
      <c r="M1713" s="314"/>
      <c r="N1713" s="314"/>
      <c r="O1713" s="314"/>
      <c r="P1713" s="314"/>
      <c r="Q1713" s="314"/>
      <c r="R1713" s="314"/>
      <c r="S1713" s="314"/>
      <c r="T1713" s="314"/>
    </row>
    <row r="1714" spans="1:20">
      <c r="A1714" s="314"/>
      <c r="B1714" s="314"/>
      <c r="C1714" s="314"/>
      <c r="D1714" s="314"/>
      <c r="E1714" s="314"/>
      <c r="F1714" s="314"/>
      <c r="G1714" s="314"/>
      <c r="H1714" s="314"/>
      <c r="I1714" s="314"/>
      <c r="J1714" s="314"/>
      <c r="K1714" s="314"/>
      <c r="L1714" s="314"/>
      <c r="M1714" s="314"/>
      <c r="N1714" s="314"/>
      <c r="O1714" s="314"/>
      <c r="P1714" s="314"/>
      <c r="Q1714" s="314"/>
      <c r="R1714" s="314"/>
      <c r="S1714" s="314"/>
      <c r="T1714" s="314"/>
    </row>
    <row r="1715" spans="1:20">
      <c r="A1715" s="314"/>
      <c r="B1715" s="314"/>
      <c r="C1715" s="314"/>
      <c r="D1715" s="314"/>
      <c r="E1715" s="314"/>
      <c r="F1715" s="314"/>
      <c r="G1715" s="314"/>
      <c r="H1715" s="314"/>
      <c r="I1715" s="314"/>
      <c r="J1715" s="314"/>
      <c r="K1715" s="314"/>
      <c r="L1715" s="314"/>
      <c r="M1715" s="314"/>
      <c r="N1715" s="314"/>
      <c r="O1715" s="314"/>
      <c r="P1715" s="314"/>
      <c r="Q1715" s="314"/>
      <c r="R1715" s="314"/>
      <c r="S1715" s="314"/>
      <c r="T1715" s="314"/>
    </row>
    <row r="1716" spans="1:20">
      <c r="A1716" s="314"/>
      <c r="B1716" s="314"/>
      <c r="C1716" s="314"/>
      <c r="D1716" s="314"/>
      <c r="E1716" s="314"/>
      <c r="F1716" s="314"/>
      <c r="G1716" s="314"/>
      <c r="H1716" s="314"/>
      <c r="I1716" s="314"/>
      <c r="J1716" s="314"/>
      <c r="K1716" s="314"/>
      <c r="L1716" s="314"/>
      <c r="M1716" s="314"/>
      <c r="N1716" s="314"/>
      <c r="O1716" s="314"/>
      <c r="P1716" s="314"/>
      <c r="Q1716" s="314"/>
      <c r="R1716" s="314"/>
      <c r="S1716" s="314"/>
      <c r="T1716" s="314"/>
    </row>
    <row r="1717" spans="1:20">
      <c r="A1717" s="314"/>
      <c r="B1717" s="314"/>
      <c r="C1717" s="314"/>
      <c r="D1717" s="314"/>
      <c r="E1717" s="314"/>
      <c r="F1717" s="314"/>
      <c r="G1717" s="314"/>
      <c r="H1717" s="314"/>
      <c r="I1717" s="314"/>
      <c r="J1717" s="314"/>
      <c r="K1717" s="314"/>
      <c r="L1717" s="314"/>
      <c r="M1717" s="314"/>
      <c r="N1717" s="314"/>
      <c r="O1717" s="314"/>
      <c r="P1717" s="314"/>
      <c r="Q1717" s="314"/>
      <c r="R1717" s="314"/>
      <c r="S1717" s="314"/>
      <c r="T1717" s="314"/>
    </row>
    <row r="1718" spans="1:20">
      <c r="A1718" s="314"/>
      <c r="B1718" s="314"/>
      <c r="C1718" s="314"/>
      <c r="D1718" s="314"/>
      <c r="E1718" s="314"/>
      <c r="F1718" s="314"/>
      <c r="G1718" s="314"/>
      <c r="H1718" s="314"/>
      <c r="I1718" s="314"/>
      <c r="J1718" s="314"/>
      <c r="K1718" s="314"/>
      <c r="L1718" s="314"/>
      <c r="M1718" s="314"/>
      <c r="N1718" s="314"/>
      <c r="O1718" s="314"/>
      <c r="P1718" s="314"/>
      <c r="Q1718" s="314"/>
      <c r="R1718" s="314"/>
      <c r="S1718" s="314"/>
      <c r="T1718" s="314"/>
    </row>
    <row r="1719" spans="1:20">
      <c r="A1719" s="314"/>
      <c r="B1719" s="314"/>
      <c r="C1719" s="314"/>
      <c r="D1719" s="314"/>
      <c r="E1719" s="314"/>
      <c r="F1719" s="314"/>
      <c r="G1719" s="314"/>
      <c r="H1719" s="314"/>
      <c r="I1719" s="314"/>
      <c r="J1719" s="314"/>
      <c r="K1719" s="314"/>
      <c r="L1719" s="314"/>
      <c r="M1719" s="314"/>
      <c r="N1719" s="314"/>
      <c r="O1719" s="314"/>
      <c r="P1719" s="314"/>
      <c r="Q1719" s="314"/>
      <c r="R1719" s="314"/>
      <c r="S1719" s="314"/>
      <c r="T1719" s="314"/>
    </row>
    <row r="1720" spans="1:20">
      <c r="A1720" s="314"/>
      <c r="B1720" s="314"/>
      <c r="C1720" s="314"/>
      <c r="D1720" s="314"/>
      <c r="E1720" s="314"/>
      <c r="F1720" s="314"/>
      <c r="G1720" s="314"/>
      <c r="H1720" s="314"/>
      <c r="I1720" s="314"/>
      <c r="J1720" s="314"/>
      <c r="K1720" s="314"/>
      <c r="L1720" s="314"/>
      <c r="M1720" s="314"/>
      <c r="N1720" s="314"/>
      <c r="O1720" s="314"/>
      <c r="P1720" s="314"/>
      <c r="Q1720" s="314"/>
      <c r="R1720" s="314"/>
      <c r="S1720" s="314"/>
      <c r="T1720" s="314"/>
    </row>
    <row r="1721" spans="1:20">
      <c r="A1721" s="314"/>
      <c r="B1721" s="314"/>
      <c r="C1721" s="314"/>
      <c r="D1721" s="314"/>
      <c r="E1721" s="314"/>
      <c r="F1721" s="314"/>
      <c r="G1721" s="314"/>
      <c r="H1721" s="314"/>
      <c r="I1721" s="314"/>
      <c r="J1721" s="314"/>
      <c r="K1721" s="314"/>
      <c r="L1721" s="314"/>
      <c r="M1721" s="314"/>
      <c r="N1721" s="314"/>
      <c r="O1721" s="314"/>
      <c r="P1721" s="314"/>
      <c r="Q1721" s="314"/>
      <c r="R1721" s="314"/>
      <c r="S1721" s="314"/>
      <c r="T1721" s="314"/>
    </row>
    <row r="1722" spans="1:20">
      <c r="A1722" s="314"/>
      <c r="B1722" s="314"/>
      <c r="C1722" s="314"/>
      <c r="D1722" s="314"/>
      <c r="E1722" s="314"/>
      <c r="F1722" s="314"/>
      <c r="G1722" s="314"/>
      <c r="H1722" s="314"/>
      <c r="I1722" s="314"/>
      <c r="J1722" s="314"/>
      <c r="K1722" s="314"/>
      <c r="L1722" s="314"/>
      <c r="M1722" s="314"/>
      <c r="N1722" s="314"/>
      <c r="O1722" s="314"/>
      <c r="P1722" s="314"/>
      <c r="Q1722" s="314"/>
      <c r="R1722" s="314"/>
      <c r="S1722" s="314"/>
      <c r="T1722" s="314"/>
    </row>
    <row r="1723" spans="1:20">
      <c r="A1723" s="314"/>
      <c r="B1723" s="314"/>
      <c r="C1723" s="314"/>
      <c r="D1723" s="314"/>
      <c r="E1723" s="314"/>
      <c r="F1723" s="314"/>
      <c r="G1723" s="314"/>
      <c r="H1723" s="314"/>
      <c r="I1723" s="314"/>
      <c r="J1723" s="314"/>
      <c r="K1723" s="314"/>
      <c r="L1723" s="314"/>
      <c r="M1723" s="314"/>
      <c r="N1723" s="314"/>
      <c r="O1723" s="314"/>
      <c r="P1723" s="314"/>
      <c r="Q1723" s="314"/>
      <c r="R1723" s="314"/>
      <c r="S1723" s="314"/>
      <c r="T1723" s="314"/>
    </row>
    <row r="1724" spans="1:20">
      <c r="A1724" s="314"/>
      <c r="B1724" s="314"/>
      <c r="C1724" s="314"/>
      <c r="D1724" s="314"/>
      <c r="E1724" s="314"/>
      <c r="F1724" s="314"/>
      <c r="G1724" s="314"/>
      <c r="H1724" s="314"/>
      <c r="I1724" s="314"/>
      <c r="J1724" s="314"/>
      <c r="K1724" s="314"/>
      <c r="L1724" s="314"/>
      <c r="M1724" s="314"/>
      <c r="N1724" s="314"/>
      <c r="O1724" s="314"/>
      <c r="P1724" s="314"/>
      <c r="Q1724" s="314"/>
      <c r="R1724" s="314"/>
      <c r="S1724" s="314"/>
      <c r="T1724" s="314"/>
    </row>
    <row r="1725" spans="1:20">
      <c r="A1725" s="314"/>
      <c r="B1725" s="314"/>
      <c r="C1725" s="314"/>
      <c r="D1725" s="314"/>
      <c r="E1725" s="314"/>
      <c r="F1725" s="314"/>
      <c r="G1725" s="314"/>
      <c r="H1725" s="314"/>
      <c r="I1725" s="314"/>
      <c r="J1725" s="314"/>
      <c r="K1725" s="314"/>
      <c r="L1725" s="314"/>
      <c r="M1725" s="314"/>
      <c r="N1725" s="314"/>
      <c r="O1725" s="314"/>
      <c r="P1725" s="314"/>
      <c r="Q1725" s="314"/>
      <c r="R1725" s="314"/>
      <c r="S1725" s="314"/>
      <c r="T1725" s="314"/>
    </row>
    <row r="1726" spans="1:20">
      <c r="A1726" s="314"/>
      <c r="B1726" s="314"/>
      <c r="C1726" s="314"/>
      <c r="D1726" s="314"/>
      <c r="E1726" s="314"/>
      <c r="F1726" s="314"/>
      <c r="G1726" s="314"/>
      <c r="H1726" s="314"/>
      <c r="I1726" s="314"/>
      <c r="J1726" s="314"/>
      <c r="K1726" s="314"/>
      <c r="L1726" s="314"/>
      <c r="M1726" s="314"/>
      <c r="N1726" s="314"/>
      <c r="O1726" s="314"/>
      <c r="P1726" s="314"/>
      <c r="Q1726" s="314"/>
      <c r="R1726" s="314"/>
      <c r="S1726" s="314"/>
      <c r="T1726" s="314"/>
    </row>
    <row r="1727" spans="1:20">
      <c r="A1727" s="314"/>
      <c r="B1727" s="314"/>
      <c r="C1727" s="314"/>
      <c r="D1727" s="314"/>
      <c r="E1727" s="314"/>
      <c r="F1727" s="314"/>
      <c r="G1727" s="314"/>
      <c r="H1727" s="314"/>
      <c r="I1727" s="314"/>
      <c r="J1727" s="314"/>
      <c r="K1727" s="314"/>
      <c r="L1727" s="314"/>
      <c r="M1727" s="314"/>
      <c r="N1727" s="314"/>
      <c r="O1727" s="314"/>
      <c r="P1727" s="314"/>
      <c r="Q1727" s="314"/>
      <c r="R1727" s="314"/>
      <c r="S1727" s="314"/>
      <c r="T1727" s="314"/>
    </row>
    <row r="1728" spans="1:20">
      <c r="A1728" s="314"/>
      <c r="B1728" s="314"/>
      <c r="C1728" s="314"/>
      <c r="D1728" s="314"/>
      <c r="E1728" s="314"/>
      <c r="F1728" s="314"/>
      <c r="G1728" s="314"/>
      <c r="H1728" s="314"/>
      <c r="I1728" s="314"/>
      <c r="J1728" s="314"/>
      <c r="K1728" s="314"/>
      <c r="L1728" s="314"/>
      <c r="M1728" s="314"/>
      <c r="N1728" s="314"/>
      <c r="O1728" s="314"/>
      <c r="P1728" s="314"/>
      <c r="Q1728" s="314"/>
      <c r="R1728" s="314"/>
      <c r="S1728" s="314"/>
      <c r="T1728" s="314"/>
    </row>
    <row r="1729" spans="1:20">
      <c r="A1729" s="314"/>
      <c r="B1729" s="314"/>
      <c r="C1729" s="314"/>
      <c r="D1729" s="314"/>
      <c r="E1729" s="314"/>
      <c r="F1729" s="314"/>
      <c r="G1729" s="314"/>
      <c r="H1729" s="314"/>
      <c r="I1729" s="314"/>
      <c r="J1729" s="314"/>
      <c r="K1729" s="314"/>
      <c r="L1729" s="314"/>
      <c r="M1729" s="314"/>
      <c r="N1729" s="314"/>
      <c r="O1729" s="314"/>
      <c r="P1729" s="314"/>
      <c r="Q1729" s="314"/>
      <c r="R1729" s="314"/>
      <c r="S1729" s="314"/>
      <c r="T1729" s="314"/>
    </row>
    <row r="1730" spans="1:20">
      <c r="A1730" s="314"/>
      <c r="B1730" s="314"/>
      <c r="C1730" s="314"/>
      <c r="D1730" s="314"/>
      <c r="E1730" s="314"/>
      <c r="F1730" s="314"/>
      <c r="G1730" s="314"/>
      <c r="H1730" s="314"/>
      <c r="I1730" s="314"/>
      <c r="J1730" s="314"/>
      <c r="K1730" s="314"/>
      <c r="L1730" s="314"/>
      <c r="M1730" s="314"/>
      <c r="N1730" s="314"/>
      <c r="O1730" s="314"/>
      <c r="P1730" s="314"/>
      <c r="Q1730" s="314"/>
      <c r="R1730" s="314"/>
      <c r="S1730" s="314"/>
      <c r="T1730" s="314"/>
    </row>
    <row r="1731" spans="1:20">
      <c r="A1731" s="314"/>
      <c r="B1731" s="314"/>
      <c r="C1731" s="314"/>
      <c r="D1731" s="314"/>
      <c r="E1731" s="314"/>
      <c r="F1731" s="314"/>
      <c r="G1731" s="314"/>
      <c r="H1731" s="314"/>
      <c r="I1731" s="314"/>
      <c r="J1731" s="314"/>
      <c r="K1731" s="314"/>
      <c r="L1731" s="314"/>
      <c r="M1731" s="314"/>
      <c r="N1731" s="314"/>
      <c r="O1731" s="314"/>
      <c r="P1731" s="314"/>
      <c r="Q1731" s="314"/>
      <c r="R1731" s="314"/>
      <c r="S1731" s="314"/>
      <c r="T1731" s="314"/>
    </row>
    <row r="1732" spans="1:20">
      <c r="A1732" s="314"/>
      <c r="B1732" s="314"/>
      <c r="C1732" s="314"/>
      <c r="D1732" s="314"/>
      <c r="E1732" s="314"/>
      <c r="F1732" s="314"/>
      <c r="G1732" s="314"/>
      <c r="H1732" s="314"/>
      <c r="I1732" s="314"/>
      <c r="J1732" s="314"/>
      <c r="K1732" s="314"/>
      <c r="L1732" s="314"/>
      <c r="M1732" s="314"/>
      <c r="N1732" s="314"/>
      <c r="O1732" s="314"/>
      <c r="P1732" s="314"/>
      <c r="Q1732" s="314"/>
      <c r="R1732" s="314"/>
      <c r="S1732" s="314"/>
      <c r="T1732" s="314"/>
    </row>
    <row r="1733" spans="1:20">
      <c r="A1733" s="314"/>
      <c r="B1733" s="314"/>
      <c r="C1733" s="314"/>
      <c r="D1733" s="314"/>
      <c r="E1733" s="314"/>
      <c r="F1733" s="314"/>
      <c r="G1733" s="314"/>
      <c r="H1733" s="314"/>
      <c r="I1733" s="314"/>
      <c r="J1733" s="314"/>
      <c r="K1733" s="314"/>
      <c r="L1733" s="314"/>
      <c r="M1733" s="314"/>
      <c r="N1733" s="314"/>
      <c r="O1733" s="314"/>
      <c r="P1733" s="314"/>
      <c r="Q1733" s="314"/>
      <c r="R1733" s="314"/>
      <c r="S1733" s="314"/>
      <c r="T1733" s="314"/>
    </row>
    <row r="1734" spans="1:20">
      <c r="A1734" s="314"/>
      <c r="B1734" s="314"/>
      <c r="C1734" s="314"/>
      <c r="D1734" s="314"/>
      <c r="E1734" s="314"/>
      <c r="F1734" s="314"/>
      <c r="G1734" s="314"/>
      <c r="H1734" s="314"/>
      <c r="I1734" s="314"/>
      <c r="J1734" s="314"/>
      <c r="K1734" s="314"/>
      <c r="L1734" s="314"/>
      <c r="M1734" s="314"/>
      <c r="N1734" s="314"/>
      <c r="O1734" s="314"/>
      <c r="P1734" s="314"/>
      <c r="Q1734" s="314"/>
      <c r="R1734" s="314"/>
      <c r="S1734" s="314"/>
      <c r="T1734" s="314"/>
    </row>
    <row r="1735" spans="1:20">
      <c r="A1735" s="314"/>
      <c r="B1735" s="314"/>
      <c r="C1735" s="314"/>
      <c r="D1735" s="314"/>
      <c r="E1735" s="314"/>
      <c r="F1735" s="314"/>
      <c r="G1735" s="314"/>
      <c r="H1735" s="314"/>
      <c r="I1735" s="314"/>
      <c r="J1735" s="314"/>
      <c r="K1735" s="314"/>
      <c r="L1735" s="314"/>
      <c r="M1735" s="314"/>
      <c r="N1735" s="314"/>
      <c r="O1735" s="314"/>
      <c r="P1735" s="314"/>
      <c r="Q1735" s="314"/>
      <c r="R1735" s="314"/>
      <c r="S1735" s="314"/>
      <c r="T1735" s="314"/>
    </row>
    <row r="1736" spans="1:20">
      <c r="A1736" s="314"/>
      <c r="B1736" s="314"/>
      <c r="C1736" s="314"/>
      <c r="D1736" s="314"/>
      <c r="E1736" s="314"/>
      <c r="F1736" s="314"/>
      <c r="G1736" s="314"/>
      <c r="H1736" s="314"/>
      <c r="I1736" s="314"/>
      <c r="J1736" s="314"/>
      <c r="K1736" s="314"/>
      <c r="L1736" s="314"/>
      <c r="M1736" s="314"/>
      <c r="N1736" s="314"/>
      <c r="O1736" s="314"/>
      <c r="P1736" s="314"/>
      <c r="Q1736" s="314"/>
      <c r="R1736" s="314"/>
      <c r="S1736" s="314"/>
      <c r="T1736" s="314"/>
    </row>
    <row r="1737" spans="1:20">
      <c r="A1737" s="314"/>
      <c r="B1737" s="314"/>
      <c r="C1737" s="314"/>
      <c r="D1737" s="314"/>
      <c r="E1737" s="314"/>
      <c r="F1737" s="314"/>
      <c r="G1737" s="314"/>
      <c r="H1737" s="314"/>
      <c r="I1737" s="314"/>
      <c r="J1737" s="314"/>
      <c r="K1737" s="314"/>
      <c r="L1737" s="314"/>
      <c r="M1737" s="314"/>
      <c r="N1737" s="314"/>
      <c r="O1737" s="314"/>
      <c r="P1737" s="314"/>
      <c r="Q1737" s="314"/>
      <c r="R1737" s="314"/>
      <c r="S1737" s="314"/>
      <c r="T1737" s="314"/>
    </row>
    <row r="1738" spans="1:20">
      <c r="A1738" s="314"/>
      <c r="B1738" s="314"/>
      <c r="C1738" s="314"/>
      <c r="D1738" s="314"/>
      <c r="E1738" s="314"/>
      <c r="F1738" s="314"/>
      <c r="G1738" s="314"/>
      <c r="H1738" s="314"/>
      <c r="I1738" s="314"/>
      <c r="J1738" s="314"/>
      <c r="K1738" s="314"/>
      <c r="L1738" s="314"/>
      <c r="M1738" s="314"/>
      <c r="N1738" s="314"/>
      <c r="O1738" s="314"/>
      <c r="P1738" s="314"/>
      <c r="Q1738" s="314"/>
      <c r="R1738" s="314"/>
      <c r="S1738" s="314"/>
      <c r="T1738" s="314"/>
    </row>
    <row r="1739" spans="1:20">
      <c r="A1739" s="314"/>
      <c r="B1739" s="314"/>
      <c r="C1739" s="314"/>
      <c r="D1739" s="314"/>
      <c r="E1739" s="314"/>
      <c r="F1739" s="314"/>
      <c r="G1739" s="314"/>
      <c r="H1739" s="314"/>
      <c r="I1739" s="314"/>
      <c r="J1739" s="314"/>
      <c r="K1739" s="314"/>
      <c r="L1739" s="314"/>
      <c r="M1739" s="314"/>
      <c r="N1739" s="314"/>
      <c r="O1739" s="314"/>
      <c r="P1739" s="314"/>
      <c r="Q1739" s="314"/>
      <c r="R1739" s="314"/>
      <c r="S1739" s="314"/>
      <c r="T1739" s="314"/>
    </row>
    <row r="1740" spans="1:20">
      <c r="A1740" s="314"/>
      <c r="B1740" s="314"/>
      <c r="C1740" s="314"/>
      <c r="D1740" s="314"/>
      <c r="E1740" s="314"/>
      <c r="F1740" s="314"/>
      <c r="G1740" s="314"/>
      <c r="H1740" s="314"/>
      <c r="I1740" s="314"/>
      <c r="J1740" s="314"/>
      <c r="K1740" s="314"/>
      <c r="L1740" s="314"/>
      <c r="M1740" s="314"/>
      <c r="N1740" s="314"/>
      <c r="O1740" s="314"/>
      <c r="P1740" s="314"/>
      <c r="Q1740" s="314"/>
      <c r="R1740" s="314"/>
      <c r="S1740" s="314"/>
      <c r="T1740" s="314"/>
    </row>
    <row r="1741" spans="1:20">
      <c r="A1741" s="314"/>
      <c r="B1741" s="314"/>
      <c r="C1741" s="314"/>
      <c r="D1741" s="314"/>
      <c r="E1741" s="314"/>
      <c r="F1741" s="314"/>
      <c r="G1741" s="314"/>
      <c r="H1741" s="314"/>
      <c r="I1741" s="314"/>
      <c r="J1741" s="314"/>
      <c r="K1741" s="314"/>
      <c r="L1741" s="314"/>
      <c r="M1741" s="314"/>
      <c r="N1741" s="314"/>
      <c r="O1741" s="314"/>
      <c r="P1741" s="314"/>
      <c r="Q1741" s="314"/>
      <c r="R1741" s="314"/>
      <c r="S1741" s="314"/>
      <c r="T1741" s="314"/>
    </row>
    <row r="1742" spans="1:20">
      <c r="A1742" s="314"/>
      <c r="B1742" s="314"/>
      <c r="C1742" s="314"/>
      <c r="D1742" s="314"/>
      <c r="E1742" s="314"/>
      <c r="F1742" s="314"/>
      <c r="G1742" s="314"/>
      <c r="H1742" s="314"/>
      <c r="I1742" s="314"/>
      <c r="J1742" s="314"/>
      <c r="K1742" s="314"/>
      <c r="L1742" s="314"/>
      <c r="M1742" s="314"/>
      <c r="N1742" s="314"/>
      <c r="O1742" s="314"/>
      <c r="P1742" s="314"/>
      <c r="Q1742" s="314"/>
      <c r="R1742" s="314"/>
      <c r="S1742" s="314"/>
      <c r="T1742" s="314"/>
    </row>
    <row r="1743" spans="1:20">
      <c r="A1743" s="314"/>
      <c r="B1743" s="314"/>
      <c r="C1743" s="314"/>
      <c r="D1743" s="314"/>
      <c r="E1743" s="314"/>
      <c r="F1743" s="314"/>
      <c r="G1743" s="314"/>
      <c r="H1743" s="314"/>
      <c r="I1743" s="314"/>
      <c r="J1743" s="314"/>
      <c r="K1743" s="314"/>
      <c r="L1743" s="314"/>
      <c r="M1743" s="314"/>
      <c r="N1743" s="314"/>
      <c r="O1743" s="314"/>
      <c r="P1743" s="314"/>
      <c r="Q1743" s="314"/>
      <c r="R1743" s="314"/>
      <c r="S1743" s="314"/>
      <c r="T1743" s="314"/>
    </row>
    <row r="1744" spans="1:20">
      <c r="A1744" s="314"/>
      <c r="B1744" s="314"/>
      <c r="C1744" s="314"/>
      <c r="D1744" s="314"/>
      <c r="E1744" s="314"/>
      <c r="F1744" s="314"/>
      <c r="G1744" s="314"/>
      <c r="H1744" s="314"/>
      <c r="I1744" s="314"/>
      <c r="J1744" s="314"/>
      <c r="K1744" s="314"/>
      <c r="L1744" s="314"/>
      <c r="M1744" s="314"/>
      <c r="N1744" s="314"/>
      <c r="O1744" s="314"/>
      <c r="P1744" s="314"/>
      <c r="Q1744" s="314"/>
      <c r="R1744" s="314"/>
      <c r="S1744" s="314"/>
      <c r="T1744" s="314"/>
    </row>
    <row r="1745" spans="1:20">
      <c r="A1745" s="314"/>
      <c r="B1745" s="314"/>
      <c r="C1745" s="314"/>
      <c r="D1745" s="314"/>
      <c r="E1745" s="314"/>
      <c r="F1745" s="314"/>
      <c r="G1745" s="314"/>
      <c r="H1745" s="314"/>
      <c r="I1745" s="314"/>
      <c r="J1745" s="314"/>
      <c r="K1745" s="314"/>
      <c r="L1745" s="314"/>
      <c r="M1745" s="314"/>
      <c r="N1745" s="314"/>
      <c r="O1745" s="314"/>
      <c r="P1745" s="314"/>
      <c r="Q1745" s="314"/>
      <c r="R1745" s="314"/>
      <c r="S1745" s="314"/>
      <c r="T1745" s="314"/>
    </row>
    <row r="1746" spans="1:20">
      <c r="A1746" s="314"/>
      <c r="B1746" s="314"/>
      <c r="C1746" s="314"/>
      <c r="D1746" s="314"/>
      <c r="E1746" s="314"/>
      <c r="F1746" s="314"/>
      <c r="G1746" s="314"/>
      <c r="H1746" s="314"/>
      <c r="I1746" s="314"/>
      <c r="J1746" s="314"/>
      <c r="K1746" s="314"/>
      <c r="L1746" s="314"/>
      <c r="M1746" s="314"/>
      <c r="N1746" s="314"/>
      <c r="O1746" s="314"/>
      <c r="P1746" s="314"/>
      <c r="Q1746" s="314"/>
      <c r="R1746" s="314"/>
      <c r="S1746" s="314"/>
      <c r="T1746" s="314"/>
    </row>
    <row r="1747" spans="1:20">
      <c r="A1747" s="314"/>
      <c r="B1747" s="314"/>
      <c r="C1747" s="314"/>
      <c r="D1747" s="314"/>
      <c r="E1747" s="314"/>
      <c r="F1747" s="314"/>
      <c r="G1747" s="314"/>
      <c r="H1747" s="314"/>
      <c r="I1747" s="314"/>
      <c r="J1747" s="314"/>
      <c r="K1747" s="314"/>
      <c r="L1747" s="314"/>
      <c r="M1747" s="314"/>
      <c r="N1747" s="314"/>
      <c r="O1747" s="314"/>
      <c r="P1747" s="314"/>
      <c r="Q1747" s="314"/>
      <c r="R1747" s="314"/>
      <c r="S1747" s="314"/>
      <c r="T1747" s="314"/>
    </row>
    <row r="1748" spans="1:20">
      <c r="A1748" s="314"/>
      <c r="B1748" s="314"/>
      <c r="C1748" s="314"/>
      <c r="D1748" s="314"/>
      <c r="E1748" s="314"/>
      <c r="F1748" s="314"/>
      <c r="G1748" s="314"/>
      <c r="H1748" s="314"/>
      <c r="I1748" s="314"/>
      <c r="J1748" s="314"/>
      <c r="K1748" s="314"/>
      <c r="L1748" s="314"/>
      <c r="M1748" s="314"/>
      <c r="N1748" s="314"/>
      <c r="O1748" s="314"/>
      <c r="P1748" s="314"/>
      <c r="Q1748" s="314"/>
      <c r="R1748" s="314"/>
      <c r="S1748" s="314"/>
      <c r="T1748" s="314"/>
    </row>
    <row r="1749" spans="1:20">
      <c r="A1749" s="314"/>
      <c r="B1749" s="314"/>
      <c r="C1749" s="314"/>
      <c r="D1749" s="314"/>
      <c r="E1749" s="314"/>
      <c r="F1749" s="314"/>
      <c r="G1749" s="314"/>
      <c r="H1749" s="314"/>
      <c r="I1749" s="314"/>
      <c r="J1749" s="314"/>
      <c r="K1749" s="314"/>
      <c r="L1749" s="314"/>
      <c r="M1749" s="314"/>
      <c r="N1749" s="314"/>
      <c r="O1749" s="314"/>
      <c r="P1749" s="314"/>
      <c r="Q1749" s="314"/>
      <c r="R1749" s="314"/>
      <c r="S1749" s="314"/>
      <c r="T1749" s="314"/>
    </row>
    <row r="1750" spans="1:20">
      <c r="A1750" s="314"/>
      <c r="B1750" s="314"/>
      <c r="C1750" s="314"/>
      <c r="D1750" s="314"/>
      <c r="E1750" s="314"/>
      <c r="F1750" s="314"/>
      <c r="G1750" s="314"/>
      <c r="H1750" s="314"/>
      <c r="I1750" s="314"/>
      <c r="J1750" s="314"/>
      <c r="K1750" s="314"/>
      <c r="L1750" s="314"/>
      <c r="M1750" s="314"/>
      <c r="N1750" s="314"/>
      <c r="O1750" s="314"/>
      <c r="P1750" s="314"/>
      <c r="Q1750" s="314"/>
      <c r="R1750" s="314"/>
      <c r="S1750" s="314"/>
      <c r="T1750" s="314"/>
    </row>
    <row r="1751" spans="1:20">
      <c r="A1751" s="314"/>
      <c r="B1751" s="314"/>
      <c r="C1751" s="314"/>
      <c r="D1751" s="314"/>
      <c r="E1751" s="314"/>
      <c r="F1751" s="314"/>
      <c r="G1751" s="314"/>
      <c r="H1751" s="314"/>
      <c r="I1751" s="314"/>
      <c r="J1751" s="314"/>
      <c r="K1751" s="314"/>
      <c r="L1751" s="314"/>
      <c r="M1751" s="314"/>
      <c r="N1751" s="314"/>
      <c r="O1751" s="314"/>
      <c r="P1751" s="314"/>
      <c r="Q1751" s="314"/>
      <c r="R1751" s="314"/>
      <c r="S1751" s="314"/>
      <c r="T1751" s="314"/>
    </row>
    <row r="1752" spans="1:20">
      <c r="A1752" s="314"/>
      <c r="B1752" s="314"/>
      <c r="C1752" s="314"/>
      <c r="D1752" s="314"/>
      <c r="E1752" s="314"/>
      <c r="F1752" s="314"/>
      <c r="G1752" s="314"/>
      <c r="H1752" s="314"/>
      <c r="I1752" s="314"/>
      <c r="J1752" s="314"/>
      <c r="K1752" s="314"/>
      <c r="L1752" s="314"/>
      <c r="M1752" s="314"/>
      <c r="N1752" s="314"/>
      <c r="O1752" s="314"/>
      <c r="P1752" s="314"/>
      <c r="Q1752" s="314"/>
      <c r="R1752" s="314"/>
      <c r="S1752" s="314"/>
      <c r="T1752" s="314"/>
    </row>
    <row r="1753" spans="1:20">
      <c r="A1753" s="314"/>
      <c r="B1753" s="314"/>
      <c r="C1753" s="314"/>
      <c r="D1753" s="314"/>
      <c r="E1753" s="314"/>
      <c r="F1753" s="314"/>
      <c r="G1753" s="314"/>
      <c r="H1753" s="314"/>
      <c r="I1753" s="314"/>
      <c r="J1753" s="314"/>
      <c r="K1753" s="314"/>
      <c r="L1753" s="314"/>
      <c r="M1753" s="314"/>
      <c r="N1753" s="314"/>
      <c r="O1753" s="314"/>
      <c r="P1753" s="314"/>
      <c r="Q1753" s="314"/>
      <c r="R1753" s="314"/>
      <c r="S1753" s="314"/>
      <c r="T1753" s="314"/>
    </row>
    <row r="1754" spans="1:20">
      <c r="A1754" s="314"/>
      <c r="B1754" s="314"/>
      <c r="C1754" s="314"/>
      <c r="D1754" s="314"/>
      <c r="E1754" s="314"/>
      <c r="F1754" s="314"/>
      <c r="G1754" s="314"/>
      <c r="H1754" s="314"/>
      <c r="I1754" s="314"/>
      <c r="J1754" s="314"/>
      <c r="K1754" s="314"/>
      <c r="L1754" s="314"/>
      <c r="M1754" s="314"/>
      <c r="N1754" s="314"/>
      <c r="O1754" s="314"/>
      <c r="P1754" s="314"/>
      <c r="Q1754" s="314"/>
      <c r="R1754" s="314"/>
      <c r="S1754" s="314"/>
      <c r="T1754" s="314"/>
    </row>
    <row r="1755" spans="1:20">
      <c r="A1755" s="314"/>
      <c r="B1755" s="314"/>
      <c r="C1755" s="314"/>
      <c r="D1755" s="314"/>
      <c r="E1755" s="314"/>
      <c r="F1755" s="314"/>
      <c r="G1755" s="314"/>
      <c r="H1755" s="314"/>
      <c r="I1755" s="314"/>
      <c r="J1755" s="314"/>
      <c r="K1755" s="314"/>
      <c r="L1755" s="314"/>
      <c r="M1755" s="314"/>
      <c r="N1755" s="314"/>
      <c r="O1755" s="314"/>
      <c r="P1755" s="314"/>
      <c r="Q1755" s="314"/>
      <c r="R1755" s="314"/>
      <c r="S1755" s="314"/>
      <c r="T1755" s="314"/>
    </row>
    <row r="1756" spans="1:20">
      <c r="A1756" s="314"/>
      <c r="B1756" s="314"/>
      <c r="C1756" s="314"/>
      <c r="D1756" s="314"/>
      <c r="E1756" s="314"/>
      <c r="F1756" s="314"/>
      <c r="G1756" s="314"/>
      <c r="H1756" s="314"/>
      <c r="I1756" s="314"/>
      <c r="J1756" s="314"/>
      <c r="K1756" s="314"/>
      <c r="L1756" s="314"/>
      <c r="M1756" s="314"/>
      <c r="N1756" s="314"/>
      <c r="O1756" s="314"/>
      <c r="P1756" s="314"/>
      <c r="Q1756" s="314"/>
      <c r="R1756" s="314"/>
      <c r="S1756" s="314"/>
      <c r="T1756" s="314"/>
    </row>
    <row r="1757" spans="1:20">
      <c r="A1757" s="314"/>
      <c r="B1757" s="314"/>
      <c r="C1757" s="314"/>
      <c r="D1757" s="314"/>
      <c r="E1757" s="314"/>
      <c r="F1757" s="314"/>
      <c r="G1757" s="314"/>
      <c r="H1757" s="314"/>
      <c r="I1757" s="314"/>
      <c r="J1757" s="314"/>
      <c r="K1757" s="314"/>
      <c r="L1757" s="314"/>
      <c r="M1757" s="314"/>
      <c r="N1757" s="314"/>
      <c r="O1757" s="314"/>
      <c r="P1757" s="314"/>
      <c r="Q1757" s="314"/>
      <c r="R1757" s="314"/>
      <c r="S1757" s="314"/>
      <c r="T1757" s="314"/>
    </row>
    <row r="1758" spans="1:20">
      <c r="A1758" s="314"/>
      <c r="B1758" s="314"/>
      <c r="C1758" s="314"/>
      <c r="D1758" s="314"/>
      <c r="E1758" s="314"/>
      <c r="F1758" s="314"/>
      <c r="G1758" s="314"/>
      <c r="H1758" s="314"/>
      <c r="I1758" s="314"/>
      <c r="J1758" s="314"/>
      <c r="K1758" s="314"/>
      <c r="L1758" s="314"/>
      <c r="M1758" s="314"/>
      <c r="N1758" s="314"/>
      <c r="O1758" s="314"/>
      <c r="P1758" s="314"/>
      <c r="Q1758" s="314"/>
      <c r="R1758" s="314"/>
      <c r="S1758" s="314"/>
      <c r="T1758" s="314"/>
    </row>
    <row r="1759" spans="1:20">
      <c r="A1759" s="314"/>
      <c r="B1759" s="314"/>
      <c r="C1759" s="314"/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</row>
    <row r="1760" spans="1:20">
      <c r="A1760" s="314"/>
      <c r="B1760" s="314"/>
      <c r="C1760" s="314"/>
      <c r="D1760" s="314"/>
      <c r="E1760" s="314"/>
      <c r="F1760" s="314"/>
      <c r="G1760" s="314"/>
      <c r="H1760" s="314"/>
      <c r="I1760" s="314"/>
      <c r="J1760" s="314"/>
      <c r="K1760" s="314"/>
      <c r="L1760" s="314"/>
      <c r="M1760" s="314"/>
      <c r="N1760" s="314"/>
      <c r="O1760" s="314"/>
      <c r="P1760" s="314"/>
      <c r="Q1760" s="314"/>
      <c r="R1760" s="314"/>
      <c r="S1760" s="314"/>
      <c r="T1760" s="314"/>
    </row>
    <row r="1761" spans="1:20">
      <c r="A1761" s="314"/>
      <c r="B1761" s="314"/>
      <c r="C1761" s="314"/>
      <c r="D1761" s="314"/>
      <c r="E1761" s="314"/>
      <c r="F1761" s="314"/>
      <c r="G1761" s="314"/>
      <c r="H1761" s="314"/>
      <c r="I1761" s="314"/>
      <c r="J1761" s="314"/>
      <c r="K1761" s="314"/>
      <c r="L1761" s="314"/>
      <c r="M1761" s="314"/>
      <c r="N1761" s="314"/>
      <c r="O1761" s="314"/>
      <c r="P1761" s="314"/>
      <c r="Q1761" s="314"/>
      <c r="R1761" s="314"/>
      <c r="S1761" s="314"/>
      <c r="T1761" s="314"/>
    </row>
    <row r="1762" spans="1:20">
      <c r="A1762" s="314"/>
      <c r="B1762" s="314"/>
      <c r="C1762" s="314"/>
      <c r="D1762" s="314"/>
      <c r="E1762" s="314"/>
      <c r="F1762" s="314"/>
      <c r="G1762" s="314"/>
      <c r="H1762" s="314"/>
      <c r="I1762" s="314"/>
      <c r="J1762" s="314"/>
      <c r="K1762" s="314"/>
      <c r="L1762" s="314"/>
      <c r="M1762" s="314"/>
      <c r="N1762" s="314"/>
      <c r="O1762" s="314"/>
      <c r="P1762" s="314"/>
      <c r="Q1762" s="314"/>
      <c r="R1762" s="314"/>
      <c r="S1762" s="314"/>
      <c r="T1762" s="314"/>
    </row>
    <row r="1763" spans="1:20">
      <c r="A1763" s="314"/>
      <c r="B1763" s="314"/>
      <c r="C1763" s="314"/>
      <c r="D1763" s="314"/>
      <c r="E1763" s="314"/>
      <c r="F1763" s="314"/>
      <c r="G1763" s="314"/>
      <c r="H1763" s="314"/>
      <c r="I1763" s="314"/>
      <c r="J1763" s="314"/>
      <c r="K1763" s="314"/>
      <c r="L1763" s="314"/>
      <c r="M1763" s="314"/>
      <c r="N1763" s="314"/>
      <c r="O1763" s="314"/>
      <c r="P1763" s="314"/>
      <c r="Q1763" s="314"/>
      <c r="R1763" s="314"/>
      <c r="S1763" s="314"/>
      <c r="T1763" s="314"/>
    </row>
    <row r="1764" spans="1:20">
      <c r="A1764" s="314"/>
      <c r="B1764" s="314"/>
      <c r="C1764" s="314"/>
      <c r="D1764" s="314"/>
      <c r="E1764" s="314"/>
      <c r="F1764" s="314"/>
      <c r="G1764" s="314"/>
      <c r="H1764" s="314"/>
      <c r="I1764" s="314"/>
      <c r="J1764" s="314"/>
      <c r="K1764" s="314"/>
      <c r="L1764" s="314"/>
      <c r="M1764" s="314"/>
      <c r="N1764" s="314"/>
      <c r="O1764" s="314"/>
      <c r="P1764" s="314"/>
      <c r="Q1764" s="314"/>
      <c r="R1764" s="314"/>
      <c r="S1764" s="314"/>
      <c r="T1764" s="314"/>
    </row>
    <row r="1765" spans="1:20">
      <c r="A1765" s="314"/>
      <c r="B1765" s="314"/>
      <c r="C1765" s="314"/>
      <c r="D1765" s="314"/>
      <c r="E1765" s="314"/>
      <c r="F1765" s="314"/>
      <c r="G1765" s="314"/>
      <c r="H1765" s="314"/>
      <c r="I1765" s="314"/>
      <c r="J1765" s="314"/>
      <c r="K1765" s="314"/>
      <c r="L1765" s="314"/>
      <c r="M1765" s="314"/>
      <c r="N1765" s="314"/>
      <c r="O1765" s="314"/>
      <c r="P1765" s="314"/>
      <c r="Q1765" s="314"/>
      <c r="R1765" s="314"/>
      <c r="S1765" s="314"/>
      <c r="T1765" s="314"/>
    </row>
    <row r="1766" spans="1:20">
      <c r="A1766" s="314"/>
      <c r="B1766" s="314"/>
      <c r="C1766" s="314"/>
      <c r="D1766" s="314"/>
      <c r="E1766" s="314"/>
      <c r="F1766" s="314"/>
      <c r="G1766" s="314"/>
      <c r="H1766" s="314"/>
      <c r="I1766" s="314"/>
      <c r="J1766" s="314"/>
      <c r="K1766" s="314"/>
      <c r="L1766" s="314"/>
      <c r="M1766" s="314"/>
      <c r="N1766" s="314"/>
      <c r="O1766" s="314"/>
      <c r="P1766" s="314"/>
      <c r="Q1766" s="314"/>
      <c r="R1766" s="314"/>
      <c r="S1766" s="314"/>
      <c r="T1766" s="314"/>
    </row>
    <row r="1767" spans="1:20">
      <c r="A1767" s="314"/>
      <c r="B1767" s="314"/>
      <c r="C1767" s="314"/>
      <c r="D1767" s="314"/>
      <c r="E1767" s="314"/>
      <c r="F1767" s="314"/>
      <c r="G1767" s="314"/>
      <c r="H1767" s="314"/>
      <c r="I1767" s="314"/>
      <c r="J1767" s="314"/>
      <c r="K1767" s="314"/>
      <c r="L1767" s="314"/>
      <c r="M1767" s="314"/>
      <c r="N1767" s="314"/>
      <c r="O1767" s="314"/>
      <c r="P1767" s="314"/>
      <c r="Q1767" s="314"/>
      <c r="R1767" s="314"/>
      <c r="S1767" s="314"/>
      <c r="T1767" s="314"/>
    </row>
    <row r="1768" spans="1:20">
      <c r="A1768" s="314"/>
      <c r="B1768" s="314"/>
      <c r="C1768" s="314"/>
      <c r="D1768" s="314"/>
      <c r="E1768" s="314"/>
      <c r="F1768" s="314"/>
      <c r="G1768" s="314"/>
      <c r="H1768" s="314"/>
      <c r="I1768" s="314"/>
      <c r="J1768" s="314"/>
      <c r="K1768" s="314"/>
      <c r="L1768" s="314"/>
      <c r="M1768" s="314"/>
      <c r="N1768" s="314"/>
      <c r="O1768" s="314"/>
      <c r="P1768" s="314"/>
      <c r="Q1768" s="314"/>
      <c r="R1768" s="314"/>
      <c r="S1768" s="314"/>
      <c r="T1768" s="314"/>
    </row>
    <row r="1769" spans="1:20">
      <c r="A1769" s="314"/>
      <c r="B1769" s="314"/>
      <c r="C1769" s="314"/>
      <c r="D1769" s="314"/>
      <c r="E1769" s="314"/>
      <c r="F1769" s="314"/>
      <c r="G1769" s="314"/>
      <c r="H1769" s="314"/>
      <c r="I1769" s="314"/>
      <c r="J1769" s="314"/>
      <c r="K1769" s="314"/>
      <c r="L1769" s="314"/>
      <c r="M1769" s="314"/>
      <c r="N1769" s="314"/>
      <c r="O1769" s="314"/>
      <c r="P1769" s="314"/>
      <c r="Q1769" s="314"/>
      <c r="R1769" s="314"/>
      <c r="S1769" s="314"/>
      <c r="T1769" s="314"/>
    </row>
    <row r="1770" spans="1:20">
      <c r="A1770" s="314"/>
      <c r="B1770" s="314"/>
      <c r="C1770" s="314"/>
      <c r="D1770" s="314"/>
      <c r="E1770" s="314"/>
      <c r="F1770" s="314"/>
      <c r="G1770" s="314"/>
      <c r="H1770" s="314"/>
      <c r="I1770" s="314"/>
      <c r="J1770" s="314"/>
      <c r="K1770" s="314"/>
      <c r="L1770" s="314"/>
      <c r="M1770" s="314"/>
      <c r="N1770" s="314"/>
      <c r="O1770" s="314"/>
      <c r="P1770" s="314"/>
      <c r="Q1770" s="314"/>
      <c r="R1770" s="314"/>
      <c r="S1770" s="314"/>
      <c r="T1770" s="314"/>
    </row>
    <row r="1771" spans="1:20">
      <c r="A1771" s="314"/>
      <c r="B1771" s="314"/>
      <c r="C1771" s="314"/>
      <c r="D1771" s="314"/>
      <c r="E1771" s="314"/>
      <c r="F1771" s="314"/>
      <c r="G1771" s="314"/>
      <c r="H1771" s="314"/>
      <c r="I1771" s="314"/>
      <c r="J1771" s="314"/>
      <c r="K1771" s="314"/>
      <c r="L1771" s="314"/>
      <c r="M1771" s="314"/>
      <c r="N1771" s="314"/>
      <c r="O1771" s="314"/>
      <c r="P1771" s="314"/>
      <c r="Q1771" s="314"/>
      <c r="R1771" s="314"/>
      <c r="S1771" s="314"/>
      <c r="T1771" s="314"/>
    </row>
    <row r="1772" spans="1:20">
      <c r="A1772" s="314"/>
      <c r="B1772" s="314"/>
      <c r="C1772" s="314"/>
      <c r="D1772" s="314"/>
      <c r="E1772" s="314"/>
      <c r="F1772" s="314"/>
      <c r="G1772" s="314"/>
      <c r="H1772" s="314"/>
      <c r="I1772" s="314"/>
      <c r="J1772" s="314"/>
      <c r="K1772" s="314"/>
      <c r="L1772" s="314"/>
      <c r="M1772" s="314"/>
      <c r="N1772" s="314"/>
      <c r="O1772" s="314"/>
      <c r="P1772" s="314"/>
      <c r="Q1772" s="314"/>
      <c r="R1772" s="314"/>
      <c r="S1772" s="314"/>
      <c r="T1772" s="314"/>
    </row>
    <row r="1773" spans="1:20">
      <c r="A1773" s="314"/>
      <c r="B1773" s="314"/>
      <c r="C1773" s="314"/>
      <c r="D1773" s="314"/>
      <c r="E1773" s="314"/>
      <c r="F1773" s="314"/>
      <c r="G1773" s="314"/>
      <c r="H1773" s="314"/>
      <c r="I1773" s="314"/>
      <c r="J1773" s="314"/>
      <c r="K1773" s="314"/>
      <c r="L1773" s="314"/>
      <c r="M1773" s="314"/>
      <c r="N1773" s="314"/>
      <c r="O1773" s="314"/>
      <c r="P1773" s="314"/>
      <c r="Q1773" s="314"/>
      <c r="R1773" s="314"/>
      <c r="S1773" s="314"/>
      <c r="T1773" s="314"/>
    </row>
    <row r="1774" spans="1:20">
      <c r="A1774" s="314"/>
      <c r="B1774" s="314"/>
      <c r="C1774" s="314"/>
      <c r="D1774" s="314"/>
      <c r="E1774" s="314"/>
      <c r="F1774" s="314"/>
      <c r="G1774" s="314"/>
      <c r="H1774" s="314"/>
      <c r="I1774" s="314"/>
      <c r="J1774" s="314"/>
      <c r="K1774" s="314"/>
      <c r="L1774" s="314"/>
      <c r="M1774" s="314"/>
      <c r="N1774" s="314"/>
      <c r="O1774" s="314"/>
      <c r="P1774" s="314"/>
      <c r="Q1774" s="314"/>
      <c r="R1774" s="314"/>
      <c r="S1774" s="314"/>
      <c r="T1774" s="314"/>
    </row>
    <row r="1775" spans="1:20">
      <c r="A1775" s="314"/>
      <c r="B1775" s="314"/>
      <c r="C1775" s="314"/>
      <c r="D1775" s="314"/>
      <c r="E1775" s="314"/>
      <c r="F1775" s="314"/>
      <c r="G1775" s="314"/>
      <c r="H1775" s="314"/>
      <c r="I1775" s="314"/>
      <c r="J1775" s="314"/>
      <c r="K1775" s="314"/>
      <c r="L1775" s="314"/>
      <c r="M1775" s="314"/>
      <c r="N1775" s="314"/>
      <c r="O1775" s="314"/>
      <c r="P1775" s="314"/>
      <c r="Q1775" s="314"/>
      <c r="R1775" s="314"/>
      <c r="S1775" s="314"/>
      <c r="T1775" s="314"/>
    </row>
    <row r="1776" spans="1:20">
      <c r="A1776" s="314"/>
      <c r="B1776" s="314"/>
      <c r="C1776" s="314"/>
      <c r="D1776" s="314"/>
      <c r="E1776" s="314"/>
      <c r="F1776" s="314"/>
      <c r="G1776" s="314"/>
      <c r="H1776" s="314"/>
      <c r="I1776" s="314"/>
      <c r="J1776" s="314"/>
      <c r="K1776" s="314"/>
      <c r="L1776" s="314"/>
      <c r="M1776" s="314"/>
      <c r="N1776" s="314"/>
      <c r="O1776" s="314"/>
      <c r="P1776" s="314"/>
      <c r="Q1776" s="314"/>
      <c r="R1776" s="314"/>
      <c r="S1776" s="314"/>
      <c r="T1776" s="314"/>
    </row>
    <row r="1777" spans="1:20">
      <c r="A1777" s="314"/>
      <c r="B1777" s="314"/>
      <c r="C1777" s="314"/>
      <c r="D1777" s="314"/>
      <c r="E1777" s="314"/>
      <c r="F1777" s="314"/>
      <c r="G1777" s="314"/>
      <c r="H1777" s="314"/>
      <c r="I1777" s="314"/>
      <c r="J1777" s="314"/>
      <c r="K1777" s="314"/>
      <c r="L1777" s="314"/>
      <c r="M1777" s="314"/>
      <c r="N1777" s="314"/>
      <c r="O1777" s="314"/>
      <c r="P1777" s="314"/>
      <c r="Q1777" s="314"/>
      <c r="R1777" s="314"/>
      <c r="S1777" s="314"/>
      <c r="T1777" s="314"/>
    </row>
    <row r="1778" spans="1:20">
      <c r="A1778" s="314"/>
      <c r="B1778" s="314"/>
      <c r="C1778" s="314"/>
      <c r="D1778" s="314"/>
      <c r="E1778" s="314"/>
      <c r="F1778" s="314"/>
      <c r="G1778" s="314"/>
      <c r="H1778" s="314"/>
      <c r="I1778" s="314"/>
      <c r="J1778" s="314"/>
      <c r="K1778" s="314"/>
      <c r="L1778" s="314"/>
      <c r="M1778" s="314"/>
      <c r="N1778" s="314"/>
      <c r="O1778" s="314"/>
      <c r="P1778" s="314"/>
      <c r="Q1778" s="314"/>
      <c r="R1778" s="314"/>
      <c r="S1778" s="314"/>
      <c r="T1778" s="314"/>
    </row>
    <row r="1779" spans="1:20">
      <c r="A1779" s="314"/>
      <c r="B1779" s="314"/>
      <c r="C1779" s="314"/>
      <c r="D1779" s="314"/>
      <c r="E1779" s="314"/>
      <c r="F1779" s="314"/>
      <c r="G1779" s="314"/>
      <c r="H1779" s="314"/>
      <c r="I1779" s="314"/>
      <c r="J1779" s="314"/>
      <c r="K1779" s="314"/>
      <c r="L1779" s="314"/>
      <c r="M1779" s="314"/>
      <c r="N1779" s="314"/>
      <c r="O1779" s="314"/>
      <c r="P1779" s="314"/>
      <c r="Q1779" s="314"/>
      <c r="R1779" s="314"/>
      <c r="S1779" s="314"/>
      <c r="T1779" s="314"/>
    </row>
    <row r="1780" spans="1:20">
      <c r="A1780" s="314"/>
      <c r="B1780" s="314"/>
      <c r="C1780" s="314"/>
      <c r="D1780" s="314"/>
      <c r="E1780" s="314"/>
      <c r="F1780" s="314"/>
      <c r="G1780" s="314"/>
      <c r="H1780" s="314"/>
      <c r="I1780" s="314"/>
      <c r="J1780" s="314"/>
      <c r="K1780" s="314"/>
      <c r="L1780" s="314"/>
      <c r="M1780" s="314"/>
      <c r="N1780" s="314"/>
      <c r="O1780" s="314"/>
      <c r="P1780" s="314"/>
      <c r="Q1780" s="314"/>
      <c r="R1780" s="314"/>
      <c r="S1780" s="314"/>
      <c r="T1780" s="314"/>
    </row>
    <row r="1781" spans="1:20">
      <c r="A1781" s="314"/>
      <c r="B1781" s="314"/>
      <c r="C1781" s="314"/>
      <c r="D1781" s="314"/>
      <c r="E1781" s="314"/>
      <c r="F1781" s="314"/>
      <c r="G1781" s="314"/>
      <c r="H1781" s="314"/>
      <c r="I1781" s="314"/>
      <c r="J1781" s="314"/>
      <c r="K1781" s="314"/>
      <c r="L1781" s="314"/>
      <c r="M1781" s="314"/>
      <c r="N1781" s="314"/>
      <c r="O1781" s="314"/>
      <c r="P1781" s="314"/>
      <c r="Q1781" s="314"/>
      <c r="R1781" s="314"/>
      <c r="S1781" s="314"/>
      <c r="T1781" s="314"/>
    </row>
    <row r="1782" spans="1:20">
      <c r="A1782" s="314"/>
      <c r="B1782" s="314"/>
      <c r="C1782" s="314"/>
      <c r="D1782" s="314"/>
      <c r="E1782" s="314"/>
      <c r="F1782" s="314"/>
      <c r="G1782" s="314"/>
      <c r="H1782" s="314"/>
      <c r="I1782" s="314"/>
      <c r="J1782" s="314"/>
      <c r="K1782" s="314"/>
      <c r="L1782" s="314"/>
      <c r="M1782" s="314"/>
      <c r="N1782" s="314"/>
      <c r="O1782" s="314"/>
      <c r="P1782" s="314"/>
      <c r="Q1782" s="314"/>
      <c r="R1782" s="314"/>
      <c r="S1782" s="314"/>
      <c r="T1782" s="314"/>
    </row>
    <row r="1783" spans="1:20">
      <c r="A1783" s="314"/>
      <c r="B1783" s="314"/>
      <c r="C1783" s="314"/>
      <c r="D1783" s="314"/>
      <c r="E1783" s="314"/>
      <c r="F1783" s="314"/>
      <c r="G1783" s="314"/>
      <c r="H1783" s="314"/>
      <c r="I1783" s="314"/>
      <c r="J1783" s="314"/>
      <c r="K1783" s="314"/>
      <c r="L1783" s="314"/>
      <c r="M1783" s="314"/>
      <c r="N1783" s="314"/>
      <c r="O1783" s="314"/>
      <c r="P1783" s="314"/>
      <c r="Q1783" s="314"/>
      <c r="R1783" s="314"/>
      <c r="S1783" s="314"/>
      <c r="T1783" s="314"/>
    </row>
    <row r="1784" spans="1:20">
      <c r="A1784" s="314"/>
      <c r="B1784" s="314"/>
      <c r="C1784" s="314"/>
      <c r="D1784" s="314"/>
      <c r="E1784" s="314"/>
      <c r="F1784" s="314"/>
      <c r="G1784" s="314"/>
      <c r="H1784" s="314"/>
      <c r="I1784" s="314"/>
      <c r="J1784" s="314"/>
      <c r="K1784" s="314"/>
      <c r="L1784" s="314"/>
      <c r="M1784" s="314"/>
      <c r="N1784" s="314"/>
      <c r="O1784" s="314"/>
      <c r="P1784" s="314"/>
      <c r="Q1784" s="314"/>
      <c r="R1784" s="314"/>
      <c r="S1784" s="314"/>
      <c r="T1784" s="314"/>
    </row>
    <row r="1785" spans="1:20">
      <c r="A1785" s="314"/>
      <c r="B1785" s="314"/>
      <c r="C1785" s="314"/>
      <c r="D1785" s="314"/>
      <c r="E1785" s="314"/>
      <c r="F1785" s="314"/>
      <c r="G1785" s="314"/>
      <c r="H1785" s="314"/>
      <c r="I1785" s="314"/>
      <c r="J1785" s="314"/>
      <c r="K1785" s="314"/>
      <c r="L1785" s="314"/>
      <c r="M1785" s="314"/>
      <c r="N1785" s="314"/>
      <c r="O1785" s="314"/>
      <c r="P1785" s="314"/>
      <c r="Q1785" s="314"/>
      <c r="R1785" s="314"/>
      <c r="S1785" s="314"/>
      <c r="T1785" s="314"/>
    </row>
    <row r="1786" spans="1:20">
      <c r="A1786" s="314"/>
      <c r="B1786" s="314"/>
      <c r="C1786" s="314"/>
      <c r="D1786" s="314"/>
      <c r="E1786" s="314"/>
      <c r="F1786" s="314"/>
      <c r="G1786" s="314"/>
      <c r="H1786" s="314"/>
      <c r="I1786" s="314"/>
      <c r="J1786" s="314"/>
      <c r="K1786" s="314"/>
      <c r="L1786" s="314"/>
      <c r="M1786" s="314"/>
      <c r="N1786" s="314"/>
      <c r="O1786" s="314"/>
      <c r="P1786" s="314"/>
      <c r="Q1786" s="314"/>
      <c r="R1786" s="314"/>
      <c r="S1786" s="314"/>
      <c r="T1786" s="314"/>
    </row>
    <row r="1787" spans="1:20">
      <c r="A1787" s="314"/>
      <c r="B1787" s="314"/>
      <c r="C1787" s="314"/>
      <c r="D1787" s="314"/>
      <c r="E1787" s="314"/>
      <c r="F1787" s="314"/>
      <c r="G1787" s="314"/>
      <c r="H1787" s="314"/>
      <c r="I1787" s="314"/>
      <c r="J1787" s="314"/>
      <c r="K1787" s="314"/>
      <c r="L1787" s="314"/>
      <c r="M1787" s="314"/>
      <c r="N1787" s="314"/>
      <c r="O1787" s="314"/>
      <c r="P1787" s="314"/>
      <c r="Q1787" s="314"/>
      <c r="R1787" s="314"/>
      <c r="S1787" s="314"/>
      <c r="T1787" s="314"/>
    </row>
    <row r="1788" spans="1:20">
      <c r="A1788" s="314"/>
      <c r="B1788" s="314"/>
      <c r="C1788" s="314"/>
      <c r="D1788" s="314"/>
      <c r="E1788" s="314"/>
      <c r="F1788" s="314"/>
      <c r="G1788" s="314"/>
      <c r="H1788" s="314"/>
      <c r="I1788" s="314"/>
      <c r="J1788" s="314"/>
      <c r="K1788" s="314"/>
      <c r="L1788" s="314"/>
      <c r="M1788" s="314"/>
      <c r="N1788" s="314"/>
      <c r="O1788" s="314"/>
      <c r="P1788" s="314"/>
      <c r="Q1788" s="314"/>
      <c r="R1788" s="314"/>
      <c r="S1788" s="314"/>
      <c r="T1788" s="314"/>
    </row>
    <row r="1789" spans="1:20">
      <c r="A1789" s="314"/>
      <c r="B1789" s="314"/>
      <c r="C1789" s="314"/>
      <c r="D1789" s="314"/>
      <c r="E1789" s="314"/>
      <c r="F1789" s="314"/>
      <c r="G1789" s="314"/>
      <c r="H1789" s="314"/>
      <c r="I1789" s="314"/>
      <c r="J1789" s="314"/>
      <c r="K1789" s="314"/>
      <c r="L1789" s="314"/>
      <c r="M1789" s="314"/>
      <c r="N1789" s="314"/>
      <c r="O1789" s="314"/>
      <c r="P1789" s="314"/>
      <c r="Q1789" s="314"/>
      <c r="R1789" s="314"/>
      <c r="S1789" s="314"/>
      <c r="T1789" s="314"/>
    </row>
    <row r="1790" spans="1:20">
      <c r="A1790" s="314"/>
      <c r="B1790" s="314"/>
      <c r="C1790" s="314"/>
      <c r="D1790" s="314"/>
      <c r="E1790" s="314"/>
      <c r="F1790" s="314"/>
      <c r="G1790" s="314"/>
      <c r="H1790" s="314"/>
      <c r="I1790" s="314"/>
      <c r="J1790" s="314"/>
      <c r="K1790" s="314"/>
      <c r="L1790" s="314"/>
      <c r="M1790" s="314"/>
      <c r="N1790" s="314"/>
      <c r="O1790" s="314"/>
      <c r="P1790" s="314"/>
      <c r="Q1790" s="314"/>
      <c r="R1790" s="314"/>
      <c r="S1790" s="314"/>
      <c r="T1790" s="314"/>
    </row>
    <row r="1791" spans="1:20">
      <c r="A1791" s="314"/>
      <c r="B1791" s="314"/>
      <c r="C1791" s="314"/>
      <c r="D1791" s="314"/>
      <c r="E1791" s="314"/>
      <c r="F1791" s="314"/>
      <c r="G1791" s="314"/>
      <c r="H1791" s="314"/>
      <c r="I1791" s="314"/>
      <c r="J1791" s="314"/>
      <c r="K1791" s="314"/>
      <c r="L1791" s="314"/>
      <c r="M1791" s="314"/>
      <c r="N1791" s="314"/>
      <c r="O1791" s="314"/>
      <c r="P1791" s="314"/>
      <c r="Q1791" s="314"/>
      <c r="R1791" s="314"/>
      <c r="S1791" s="314"/>
      <c r="T1791" s="314"/>
    </row>
    <row r="1792" spans="1:20">
      <c r="A1792" s="314"/>
      <c r="B1792" s="314"/>
      <c r="C1792" s="314"/>
      <c r="D1792" s="314"/>
      <c r="E1792" s="314"/>
      <c r="F1792" s="314"/>
      <c r="G1792" s="314"/>
      <c r="H1792" s="314"/>
      <c r="I1792" s="314"/>
      <c r="J1792" s="314"/>
      <c r="K1792" s="314"/>
      <c r="L1792" s="314"/>
      <c r="M1792" s="314"/>
      <c r="N1792" s="314"/>
      <c r="O1792" s="314"/>
      <c r="P1792" s="314"/>
      <c r="Q1792" s="314"/>
      <c r="R1792" s="314"/>
      <c r="S1792" s="314"/>
      <c r="T1792" s="314"/>
    </row>
    <row r="1793" spans="1:20">
      <c r="A1793" s="314"/>
      <c r="B1793" s="314"/>
      <c r="C1793" s="314"/>
      <c r="D1793" s="314"/>
      <c r="E1793" s="314"/>
      <c r="F1793" s="314"/>
      <c r="G1793" s="314"/>
      <c r="H1793" s="314"/>
      <c r="I1793" s="314"/>
      <c r="J1793" s="314"/>
      <c r="K1793" s="314"/>
      <c r="L1793" s="314"/>
      <c r="M1793" s="314"/>
      <c r="N1793" s="314"/>
      <c r="O1793" s="314"/>
      <c r="P1793" s="314"/>
      <c r="Q1793" s="314"/>
      <c r="R1793" s="314"/>
      <c r="S1793" s="314"/>
      <c r="T1793" s="314"/>
    </row>
    <row r="1794" spans="1:20">
      <c r="A1794" s="314"/>
      <c r="B1794" s="314"/>
      <c r="C1794" s="314"/>
      <c r="D1794" s="314"/>
      <c r="E1794" s="314"/>
      <c r="F1794" s="314"/>
      <c r="G1794" s="314"/>
      <c r="H1794" s="314"/>
      <c r="I1794" s="314"/>
      <c r="J1794" s="314"/>
      <c r="K1794" s="314"/>
      <c r="L1794" s="314"/>
      <c r="M1794" s="314"/>
      <c r="N1794" s="314"/>
      <c r="O1794" s="314"/>
      <c r="P1794" s="314"/>
      <c r="Q1794" s="314"/>
      <c r="R1794" s="314"/>
      <c r="S1794" s="314"/>
      <c r="T1794" s="314"/>
    </row>
    <row r="1795" spans="1:20">
      <c r="A1795" s="314"/>
      <c r="B1795" s="314"/>
      <c r="C1795" s="314"/>
      <c r="D1795" s="314"/>
      <c r="E1795" s="314"/>
      <c r="F1795" s="314"/>
      <c r="G1795" s="314"/>
      <c r="H1795" s="314"/>
      <c r="I1795" s="314"/>
      <c r="J1795" s="314"/>
      <c r="K1795" s="314"/>
      <c r="L1795" s="314"/>
      <c r="M1795" s="314"/>
      <c r="N1795" s="314"/>
      <c r="O1795" s="314"/>
      <c r="P1795" s="314"/>
      <c r="Q1795" s="314"/>
      <c r="R1795" s="314"/>
      <c r="S1795" s="314"/>
      <c r="T1795" s="314"/>
    </row>
    <row r="1796" spans="1:20">
      <c r="A1796" s="314"/>
      <c r="B1796" s="314"/>
      <c r="C1796" s="314"/>
      <c r="D1796" s="314"/>
      <c r="E1796" s="314"/>
      <c r="F1796" s="314"/>
      <c r="G1796" s="314"/>
      <c r="H1796" s="314"/>
      <c r="I1796" s="314"/>
      <c r="J1796" s="314"/>
      <c r="K1796" s="314"/>
      <c r="L1796" s="314"/>
      <c r="M1796" s="314"/>
      <c r="N1796" s="314"/>
      <c r="O1796" s="314"/>
      <c r="P1796" s="314"/>
      <c r="Q1796" s="314"/>
      <c r="R1796" s="314"/>
      <c r="S1796" s="314"/>
      <c r="T1796" s="314"/>
    </row>
    <row r="1797" spans="1:20">
      <c r="A1797" s="314"/>
      <c r="B1797" s="314"/>
      <c r="C1797" s="314"/>
      <c r="D1797" s="314"/>
      <c r="E1797" s="314"/>
      <c r="F1797" s="314"/>
      <c r="G1797" s="314"/>
      <c r="H1797" s="314"/>
      <c r="I1797" s="314"/>
      <c r="J1797" s="314"/>
      <c r="K1797" s="314"/>
      <c r="L1797" s="314"/>
      <c r="M1797" s="314"/>
      <c r="N1797" s="314"/>
      <c r="O1797" s="314"/>
      <c r="P1797" s="314"/>
      <c r="Q1797" s="314"/>
      <c r="R1797" s="314"/>
      <c r="S1797" s="314"/>
      <c r="T1797" s="314"/>
    </row>
    <row r="1798" spans="1:20">
      <c r="A1798" s="314"/>
      <c r="B1798" s="314"/>
      <c r="C1798" s="314"/>
      <c r="D1798" s="314"/>
      <c r="E1798" s="314"/>
      <c r="F1798" s="314"/>
      <c r="G1798" s="314"/>
      <c r="H1798" s="314"/>
      <c r="I1798" s="314"/>
      <c r="J1798" s="314"/>
      <c r="K1798" s="314"/>
      <c r="L1798" s="314"/>
      <c r="M1798" s="314"/>
      <c r="N1798" s="314"/>
      <c r="O1798" s="314"/>
      <c r="P1798" s="314"/>
      <c r="Q1798" s="314"/>
      <c r="R1798" s="314"/>
      <c r="S1798" s="314"/>
      <c r="T1798" s="314"/>
    </row>
    <row r="1799" spans="1:20">
      <c r="A1799" s="314"/>
      <c r="B1799" s="314"/>
      <c r="C1799" s="314"/>
      <c r="D1799" s="314"/>
      <c r="E1799" s="314"/>
      <c r="F1799" s="314"/>
      <c r="G1799" s="314"/>
      <c r="H1799" s="314"/>
      <c r="I1799" s="314"/>
      <c r="J1799" s="314"/>
      <c r="K1799" s="314"/>
      <c r="L1799" s="314"/>
      <c r="M1799" s="314"/>
      <c r="N1799" s="314"/>
      <c r="O1799" s="314"/>
      <c r="P1799" s="314"/>
      <c r="Q1799" s="314"/>
      <c r="R1799" s="314"/>
      <c r="S1799" s="314"/>
      <c r="T1799" s="314"/>
    </row>
    <row r="1800" spans="1:20">
      <c r="A1800" s="314"/>
      <c r="B1800" s="314"/>
      <c r="C1800" s="314"/>
      <c r="D1800" s="314"/>
      <c r="E1800" s="314"/>
      <c r="F1800" s="314"/>
      <c r="G1800" s="314"/>
      <c r="H1800" s="314"/>
      <c r="I1800" s="314"/>
      <c r="J1800" s="314"/>
      <c r="K1800" s="314"/>
      <c r="L1800" s="314"/>
      <c r="M1800" s="314"/>
      <c r="N1800" s="314"/>
      <c r="O1800" s="314"/>
      <c r="P1800" s="314"/>
      <c r="Q1800" s="314"/>
      <c r="R1800" s="314"/>
      <c r="S1800" s="314"/>
      <c r="T1800" s="314"/>
    </row>
    <row r="1801" spans="1:20">
      <c r="A1801" s="314"/>
      <c r="B1801" s="314"/>
      <c r="C1801" s="314"/>
      <c r="D1801" s="314"/>
      <c r="E1801" s="314"/>
      <c r="F1801" s="314"/>
      <c r="G1801" s="314"/>
      <c r="H1801" s="314"/>
      <c r="I1801" s="314"/>
      <c r="J1801" s="314"/>
      <c r="K1801" s="314"/>
      <c r="L1801" s="314"/>
      <c r="M1801" s="314"/>
      <c r="N1801" s="314"/>
      <c r="O1801" s="314"/>
      <c r="P1801" s="314"/>
      <c r="Q1801" s="314"/>
      <c r="R1801" s="314"/>
      <c r="S1801" s="314"/>
      <c r="T1801" s="314"/>
    </row>
    <row r="1802" spans="1:20">
      <c r="A1802" s="314"/>
      <c r="B1802" s="314"/>
      <c r="C1802" s="314"/>
      <c r="D1802" s="314"/>
      <c r="E1802" s="314"/>
      <c r="F1802" s="314"/>
      <c r="G1802" s="314"/>
      <c r="H1802" s="314"/>
      <c r="I1802" s="314"/>
      <c r="J1802" s="314"/>
      <c r="K1802" s="314"/>
      <c r="L1802" s="314"/>
      <c r="M1802" s="314"/>
      <c r="N1802" s="314"/>
      <c r="O1802" s="314"/>
      <c r="P1802" s="314"/>
      <c r="Q1802" s="314"/>
      <c r="R1802" s="314"/>
      <c r="S1802" s="314"/>
      <c r="T1802" s="314"/>
    </row>
    <row r="1803" spans="1:20">
      <c r="A1803" s="314"/>
      <c r="B1803" s="314"/>
      <c r="C1803" s="314"/>
      <c r="D1803" s="314"/>
      <c r="E1803" s="314"/>
      <c r="F1803" s="314"/>
      <c r="G1803" s="314"/>
      <c r="H1803" s="314"/>
      <c r="I1803" s="314"/>
      <c r="J1803" s="314"/>
      <c r="K1803" s="314"/>
      <c r="L1803" s="314"/>
      <c r="M1803" s="314"/>
      <c r="N1803" s="314"/>
      <c r="O1803" s="314"/>
      <c r="P1803" s="314"/>
      <c r="Q1803" s="314"/>
      <c r="R1803" s="314"/>
      <c r="S1803" s="314"/>
      <c r="T1803" s="314"/>
    </row>
    <row r="1804" spans="1:20">
      <c r="A1804" s="314"/>
      <c r="B1804" s="314"/>
      <c r="C1804" s="314"/>
      <c r="D1804" s="314"/>
      <c r="E1804" s="314"/>
      <c r="F1804" s="314"/>
      <c r="G1804" s="314"/>
      <c r="H1804" s="314"/>
      <c r="I1804" s="314"/>
      <c r="J1804" s="314"/>
      <c r="K1804" s="314"/>
      <c r="L1804" s="314"/>
      <c r="M1804" s="314"/>
      <c r="N1804" s="314"/>
      <c r="O1804" s="314"/>
      <c r="P1804" s="314"/>
      <c r="Q1804" s="314"/>
      <c r="R1804" s="314"/>
      <c r="S1804" s="314"/>
      <c r="T1804" s="314"/>
    </row>
    <row r="1805" spans="1:20">
      <c r="A1805" s="314"/>
      <c r="B1805" s="314"/>
      <c r="C1805" s="314"/>
      <c r="D1805" s="314"/>
      <c r="E1805" s="314"/>
      <c r="F1805" s="314"/>
      <c r="G1805" s="314"/>
      <c r="H1805" s="314"/>
      <c r="I1805" s="314"/>
      <c r="J1805" s="314"/>
      <c r="K1805" s="314"/>
      <c r="L1805" s="314"/>
      <c r="M1805" s="314"/>
      <c r="N1805" s="314"/>
      <c r="O1805" s="314"/>
      <c r="P1805" s="314"/>
      <c r="Q1805" s="314"/>
      <c r="R1805" s="314"/>
      <c r="S1805" s="314"/>
      <c r="T1805" s="314"/>
    </row>
    <row r="1806" spans="1:20">
      <c r="A1806" s="314"/>
      <c r="B1806" s="314"/>
      <c r="C1806" s="314"/>
      <c r="D1806" s="314"/>
      <c r="E1806" s="314"/>
      <c r="F1806" s="314"/>
      <c r="G1806" s="314"/>
      <c r="H1806" s="314"/>
      <c r="I1806" s="314"/>
      <c r="J1806" s="314"/>
      <c r="K1806" s="314"/>
      <c r="L1806" s="314"/>
      <c r="M1806" s="314"/>
      <c r="N1806" s="314"/>
      <c r="O1806" s="314"/>
      <c r="P1806" s="314"/>
      <c r="Q1806" s="314"/>
      <c r="R1806" s="314"/>
      <c r="S1806" s="314"/>
      <c r="T1806" s="314"/>
    </row>
    <row r="1807" spans="1:20">
      <c r="A1807" s="314"/>
      <c r="B1807" s="314"/>
      <c r="C1807" s="314"/>
      <c r="D1807" s="314"/>
      <c r="E1807" s="314"/>
      <c r="F1807" s="314"/>
      <c r="G1807" s="314"/>
      <c r="H1807" s="314"/>
      <c r="I1807" s="314"/>
      <c r="J1807" s="314"/>
      <c r="K1807" s="314"/>
      <c r="L1807" s="314"/>
      <c r="M1807" s="314"/>
      <c r="N1807" s="314"/>
      <c r="O1807" s="314"/>
      <c r="P1807" s="314"/>
      <c r="Q1807" s="314"/>
      <c r="R1807" s="314"/>
      <c r="S1807" s="314"/>
      <c r="T1807" s="314"/>
    </row>
    <row r="1808" spans="1:20">
      <c r="A1808" s="314"/>
      <c r="B1808" s="314"/>
      <c r="C1808" s="314"/>
      <c r="D1808" s="314"/>
      <c r="E1808" s="314"/>
      <c r="F1808" s="314"/>
      <c r="G1808" s="314"/>
      <c r="H1808" s="314"/>
      <c r="I1808" s="314"/>
      <c r="J1808" s="314"/>
      <c r="K1808" s="314"/>
      <c r="L1808" s="314"/>
      <c r="M1808" s="314"/>
      <c r="N1808" s="314"/>
      <c r="O1808" s="314"/>
      <c r="P1808" s="314"/>
      <c r="Q1808" s="314"/>
      <c r="R1808" s="314"/>
      <c r="S1808" s="314"/>
      <c r="T1808" s="314"/>
    </row>
    <row r="1809" spans="1:20">
      <c r="A1809" s="314"/>
      <c r="B1809" s="314"/>
      <c r="C1809" s="314"/>
      <c r="D1809" s="314"/>
      <c r="E1809" s="314"/>
      <c r="F1809" s="314"/>
      <c r="G1809" s="314"/>
      <c r="H1809" s="314"/>
      <c r="I1809" s="314"/>
      <c r="J1809" s="314"/>
      <c r="K1809" s="314"/>
      <c r="L1809" s="314"/>
      <c r="M1809" s="314"/>
      <c r="N1809" s="314"/>
      <c r="O1809" s="314"/>
      <c r="P1809" s="314"/>
      <c r="Q1809" s="314"/>
      <c r="R1809" s="314"/>
      <c r="S1809" s="314"/>
      <c r="T1809" s="314"/>
    </row>
    <row r="1810" spans="1:20">
      <c r="A1810" s="314"/>
      <c r="B1810" s="314"/>
      <c r="C1810" s="314"/>
      <c r="D1810" s="314"/>
      <c r="E1810" s="314"/>
      <c r="F1810" s="314"/>
      <c r="G1810" s="314"/>
      <c r="H1810" s="314"/>
      <c r="I1810" s="314"/>
      <c r="J1810" s="314"/>
      <c r="K1810" s="314"/>
      <c r="L1810" s="314"/>
      <c r="M1810" s="314"/>
      <c r="N1810" s="314"/>
      <c r="O1810" s="314"/>
      <c r="P1810" s="314"/>
      <c r="Q1810" s="314"/>
      <c r="R1810" s="314"/>
      <c r="S1810" s="314"/>
      <c r="T1810" s="314"/>
    </row>
    <row r="1811" spans="1:20">
      <c r="A1811" s="314"/>
      <c r="B1811" s="314"/>
      <c r="C1811" s="314"/>
      <c r="D1811" s="314"/>
      <c r="E1811" s="314"/>
      <c r="F1811" s="314"/>
      <c r="G1811" s="314"/>
      <c r="H1811" s="314"/>
      <c r="I1811" s="314"/>
      <c r="J1811" s="314"/>
      <c r="K1811" s="314"/>
      <c r="L1811" s="314"/>
      <c r="M1811" s="314"/>
      <c r="N1811" s="314"/>
      <c r="O1811" s="314"/>
      <c r="P1811" s="314"/>
      <c r="Q1811" s="314"/>
      <c r="R1811" s="314"/>
      <c r="S1811" s="314"/>
      <c r="T1811" s="314"/>
    </row>
    <row r="1812" spans="1:20">
      <c r="A1812" s="314"/>
      <c r="B1812" s="314"/>
      <c r="C1812" s="314"/>
      <c r="D1812" s="314"/>
      <c r="E1812" s="314"/>
      <c r="F1812" s="314"/>
      <c r="G1812" s="314"/>
      <c r="H1812" s="314"/>
      <c r="I1812" s="314"/>
      <c r="J1812" s="314"/>
      <c r="K1812" s="314"/>
      <c r="L1812" s="314"/>
      <c r="M1812" s="314"/>
      <c r="N1812" s="314"/>
      <c r="O1812" s="314"/>
      <c r="P1812" s="314"/>
      <c r="Q1812" s="314"/>
      <c r="R1812" s="314"/>
      <c r="S1812" s="314"/>
      <c r="T1812" s="314"/>
    </row>
    <row r="1813" spans="1:20">
      <c r="A1813" s="314"/>
      <c r="B1813" s="314"/>
      <c r="C1813" s="314"/>
      <c r="D1813" s="314"/>
      <c r="E1813" s="314"/>
      <c r="F1813" s="314"/>
      <c r="G1813" s="314"/>
      <c r="H1813" s="314"/>
      <c r="I1813" s="314"/>
      <c r="J1813" s="314"/>
      <c r="K1813" s="314"/>
      <c r="L1813" s="314"/>
      <c r="M1813" s="314"/>
      <c r="N1813" s="314"/>
      <c r="O1813" s="314"/>
      <c r="P1813" s="314"/>
      <c r="Q1813" s="314"/>
      <c r="R1813" s="314"/>
      <c r="S1813" s="314"/>
      <c r="T1813" s="314"/>
    </row>
    <row r="1814" spans="1:20">
      <c r="A1814" s="314"/>
      <c r="B1814" s="314"/>
      <c r="C1814" s="314"/>
      <c r="D1814" s="314"/>
      <c r="E1814" s="314"/>
      <c r="F1814" s="314"/>
      <c r="G1814" s="314"/>
      <c r="H1814" s="314"/>
      <c r="I1814" s="314"/>
      <c r="J1814" s="314"/>
      <c r="K1814" s="314"/>
      <c r="L1814" s="314"/>
      <c r="M1814" s="314"/>
      <c r="N1814" s="314"/>
      <c r="O1814" s="314"/>
      <c r="P1814" s="314"/>
      <c r="Q1814" s="314"/>
      <c r="R1814" s="314"/>
      <c r="S1814" s="314"/>
      <c r="T1814" s="314"/>
    </row>
    <row r="1815" spans="1:20">
      <c r="A1815" s="314"/>
      <c r="B1815" s="314"/>
      <c r="C1815" s="314"/>
      <c r="D1815" s="314"/>
      <c r="E1815" s="314"/>
      <c r="F1815" s="314"/>
      <c r="G1815" s="314"/>
      <c r="H1815" s="314"/>
      <c r="I1815" s="314"/>
      <c r="J1815" s="314"/>
      <c r="K1815" s="314"/>
      <c r="L1815" s="314"/>
      <c r="M1815" s="314"/>
      <c r="N1815" s="314"/>
      <c r="O1815" s="314"/>
      <c r="P1815" s="314"/>
      <c r="Q1815" s="314"/>
      <c r="R1815" s="314"/>
      <c r="S1815" s="314"/>
      <c r="T1815" s="314"/>
    </row>
    <row r="1816" spans="1:20">
      <c r="A1816" s="314"/>
      <c r="B1816" s="314"/>
      <c r="C1816" s="314"/>
      <c r="D1816" s="314"/>
      <c r="E1816" s="314"/>
      <c r="F1816" s="314"/>
      <c r="G1816" s="314"/>
      <c r="H1816" s="314"/>
      <c r="I1816" s="314"/>
      <c r="J1816" s="314"/>
      <c r="K1816" s="314"/>
      <c r="L1816" s="314"/>
      <c r="M1816" s="314"/>
      <c r="N1816" s="314"/>
      <c r="O1816" s="314"/>
      <c r="P1816" s="314"/>
      <c r="Q1816" s="314"/>
      <c r="R1816" s="314"/>
      <c r="S1816" s="314"/>
      <c r="T1816" s="314"/>
    </row>
    <row r="1817" spans="1:20">
      <c r="A1817" s="314"/>
      <c r="B1817" s="314"/>
      <c r="C1817" s="314"/>
      <c r="D1817" s="314"/>
      <c r="E1817" s="314"/>
      <c r="F1817" s="314"/>
      <c r="G1817" s="314"/>
      <c r="H1817" s="314"/>
      <c r="I1817" s="314"/>
      <c r="J1817" s="314"/>
      <c r="K1817" s="314"/>
      <c r="L1817" s="314"/>
      <c r="M1817" s="314"/>
      <c r="N1817" s="314"/>
      <c r="O1817" s="314"/>
      <c r="P1817" s="314"/>
      <c r="Q1817" s="314"/>
      <c r="R1817" s="314"/>
      <c r="S1817" s="314"/>
      <c r="T1817" s="314"/>
    </row>
    <row r="1818" spans="1:20">
      <c r="A1818" s="314"/>
      <c r="B1818" s="314"/>
      <c r="C1818" s="314"/>
      <c r="D1818" s="314"/>
      <c r="E1818" s="314"/>
      <c r="F1818" s="314"/>
      <c r="G1818" s="314"/>
      <c r="H1818" s="314"/>
      <c r="I1818" s="314"/>
      <c r="J1818" s="314"/>
      <c r="K1818" s="314"/>
      <c r="L1818" s="314"/>
      <c r="M1818" s="314"/>
      <c r="N1818" s="314"/>
      <c r="O1818" s="314"/>
      <c r="P1818" s="314"/>
      <c r="Q1818" s="314"/>
      <c r="R1818" s="314"/>
      <c r="S1818" s="314"/>
      <c r="T1818" s="314"/>
    </row>
    <row r="1819" spans="1:20">
      <c r="A1819" s="314"/>
      <c r="B1819" s="314"/>
      <c r="C1819" s="314"/>
      <c r="D1819" s="314"/>
      <c r="E1819" s="314"/>
      <c r="F1819" s="314"/>
      <c r="G1819" s="314"/>
      <c r="H1819" s="314"/>
      <c r="I1819" s="314"/>
      <c r="J1819" s="314"/>
      <c r="K1819" s="314"/>
      <c r="L1819" s="314"/>
      <c r="M1819" s="314"/>
      <c r="N1819" s="314"/>
      <c r="O1819" s="314"/>
      <c r="P1819" s="314"/>
      <c r="Q1819" s="314"/>
      <c r="R1819" s="314"/>
      <c r="S1819" s="314"/>
      <c r="T1819" s="314"/>
    </row>
    <row r="1820" spans="1:20">
      <c r="A1820" s="314"/>
      <c r="B1820" s="314"/>
      <c r="C1820" s="314"/>
      <c r="D1820" s="314"/>
      <c r="E1820" s="314"/>
      <c r="F1820" s="314"/>
      <c r="G1820" s="314"/>
      <c r="H1820" s="314"/>
      <c r="I1820" s="314"/>
      <c r="J1820" s="314"/>
      <c r="K1820" s="314"/>
      <c r="L1820" s="314"/>
      <c r="M1820" s="314"/>
      <c r="N1820" s="314"/>
      <c r="O1820" s="314"/>
      <c r="P1820" s="314"/>
      <c r="Q1820" s="314"/>
      <c r="R1820" s="314"/>
      <c r="S1820" s="314"/>
      <c r="T1820" s="314"/>
    </row>
    <row r="1821" spans="1:20">
      <c r="A1821" s="314"/>
      <c r="B1821" s="314"/>
      <c r="C1821" s="314"/>
      <c r="D1821" s="314"/>
      <c r="E1821" s="314"/>
      <c r="F1821" s="314"/>
      <c r="G1821" s="314"/>
      <c r="H1821" s="314"/>
      <c r="I1821" s="314"/>
      <c r="J1821" s="314"/>
      <c r="K1821" s="314"/>
      <c r="L1821" s="314"/>
      <c r="M1821" s="314"/>
      <c r="N1821" s="314"/>
      <c r="O1821" s="314"/>
      <c r="P1821" s="314"/>
      <c r="Q1821" s="314"/>
      <c r="R1821" s="314"/>
      <c r="S1821" s="314"/>
      <c r="T1821" s="314"/>
    </row>
    <row r="1822" spans="1:20">
      <c r="A1822" s="314"/>
      <c r="B1822" s="314"/>
      <c r="C1822" s="314"/>
      <c r="D1822" s="314"/>
      <c r="E1822" s="314"/>
      <c r="F1822" s="314"/>
      <c r="G1822" s="314"/>
      <c r="H1822" s="314"/>
      <c r="I1822" s="314"/>
      <c r="J1822" s="314"/>
      <c r="K1822" s="314"/>
      <c r="L1822" s="314"/>
      <c r="M1822" s="314"/>
      <c r="N1822" s="314"/>
      <c r="O1822" s="314"/>
      <c r="P1822" s="314"/>
      <c r="Q1822" s="314"/>
      <c r="R1822" s="314"/>
      <c r="S1822" s="314"/>
      <c r="T1822" s="314"/>
    </row>
    <row r="1823" spans="1:20">
      <c r="A1823" s="314"/>
      <c r="B1823" s="314"/>
      <c r="C1823" s="314"/>
      <c r="D1823" s="314"/>
      <c r="E1823" s="314"/>
      <c r="F1823" s="314"/>
      <c r="G1823" s="314"/>
      <c r="H1823" s="314"/>
      <c r="I1823" s="314"/>
      <c r="J1823" s="314"/>
      <c r="K1823" s="314"/>
      <c r="L1823" s="314"/>
      <c r="M1823" s="314"/>
      <c r="N1823" s="314"/>
      <c r="O1823" s="314"/>
      <c r="P1823" s="314"/>
      <c r="Q1823" s="314"/>
      <c r="R1823" s="314"/>
      <c r="S1823" s="314"/>
      <c r="T1823" s="314"/>
    </row>
    <row r="1824" spans="1:20">
      <c r="A1824" s="314"/>
      <c r="B1824" s="314"/>
      <c r="C1824" s="314"/>
      <c r="D1824" s="314"/>
      <c r="E1824" s="314"/>
      <c r="F1824" s="314"/>
      <c r="G1824" s="314"/>
      <c r="H1824" s="314"/>
      <c r="I1824" s="314"/>
      <c r="J1824" s="314"/>
      <c r="K1824" s="314"/>
      <c r="L1824" s="314"/>
      <c r="M1824" s="314"/>
      <c r="N1824" s="314"/>
      <c r="O1824" s="314"/>
      <c r="P1824" s="314"/>
      <c r="Q1824" s="314"/>
      <c r="R1824" s="314"/>
      <c r="S1824" s="314"/>
      <c r="T1824" s="314"/>
    </row>
    <row r="1825" spans="1:20">
      <c r="A1825" s="314"/>
      <c r="B1825" s="314"/>
      <c r="C1825" s="314"/>
      <c r="D1825" s="314"/>
      <c r="E1825" s="314"/>
      <c r="F1825" s="314"/>
      <c r="G1825" s="314"/>
      <c r="H1825" s="314"/>
      <c r="I1825" s="314"/>
      <c r="J1825" s="314"/>
      <c r="K1825" s="314"/>
      <c r="L1825" s="314"/>
      <c r="M1825" s="314"/>
      <c r="N1825" s="314"/>
      <c r="O1825" s="314"/>
      <c r="P1825" s="314"/>
      <c r="Q1825" s="314"/>
      <c r="R1825" s="314"/>
      <c r="S1825" s="314"/>
      <c r="T1825" s="314"/>
    </row>
    <row r="1826" spans="1:20">
      <c r="A1826" s="314"/>
      <c r="B1826" s="314"/>
      <c r="C1826" s="314"/>
      <c r="D1826" s="314"/>
      <c r="E1826" s="314"/>
      <c r="F1826" s="314"/>
      <c r="G1826" s="314"/>
      <c r="H1826" s="314"/>
      <c r="I1826" s="314"/>
      <c r="J1826" s="314"/>
      <c r="K1826" s="314"/>
      <c r="L1826" s="314"/>
      <c r="M1826" s="314"/>
      <c r="N1826" s="314"/>
      <c r="O1826" s="314"/>
      <c r="P1826" s="314"/>
      <c r="Q1826" s="314"/>
      <c r="R1826" s="314"/>
      <c r="S1826" s="314"/>
      <c r="T1826" s="314"/>
    </row>
    <row r="1827" spans="1:20">
      <c r="A1827" s="314"/>
      <c r="B1827" s="314"/>
      <c r="C1827" s="314"/>
      <c r="D1827" s="314"/>
      <c r="E1827" s="314"/>
      <c r="F1827" s="314"/>
      <c r="G1827" s="314"/>
      <c r="H1827" s="314"/>
      <c r="I1827" s="314"/>
      <c r="J1827" s="314"/>
      <c r="K1827" s="314"/>
      <c r="L1827" s="314"/>
      <c r="M1827" s="314"/>
      <c r="N1827" s="314"/>
      <c r="O1827" s="314"/>
      <c r="P1827" s="314"/>
      <c r="Q1827" s="314"/>
      <c r="R1827" s="314"/>
      <c r="S1827" s="314"/>
      <c r="T1827" s="314"/>
    </row>
    <row r="1828" spans="1:20">
      <c r="A1828" s="314"/>
      <c r="B1828" s="314"/>
      <c r="C1828" s="314"/>
      <c r="D1828" s="314"/>
      <c r="E1828" s="314"/>
      <c r="F1828" s="314"/>
      <c r="G1828" s="314"/>
      <c r="H1828" s="314"/>
      <c r="I1828" s="314"/>
      <c r="J1828" s="314"/>
      <c r="K1828" s="314"/>
      <c r="L1828" s="314"/>
      <c r="M1828" s="314"/>
      <c r="N1828" s="314"/>
      <c r="O1828" s="314"/>
      <c r="P1828" s="314"/>
      <c r="Q1828" s="314"/>
      <c r="R1828" s="314"/>
      <c r="S1828" s="314"/>
      <c r="T1828" s="314"/>
    </row>
    <row r="1829" spans="1:20">
      <c r="A1829" s="314"/>
      <c r="B1829" s="314"/>
      <c r="C1829" s="314"/>
      <c r="D1829" s="314"/>
      <c r="E1829" s="314"/>
      <c r="F1829" s="314"/>
      <c r="G1829" s="314"/>
      <c r="H1829" s="314"/>
      <c r="I1829" s="314"/>
      <c r="J1829" s="314"/>
      <c r="K1829" s="314"/>
      <c r="L1829" s="314"/>
      <c r="M1829" s="314"/>
      <c r="N1829" s="314"/>
      <c r="O1829" s="314"/>
      <c r="P1829" s="314"/>
      <c r="Q1829" s="314"/>
      <c r="R1829" s="314"/>
      <c r="S1829" s="314"/>
      <c r="T1829" s="314"/>
    </row>
    <row r="1830" spans="1:20">
      <c r="A1830" s="314"/>
      <c r="B1830" s="314"/>
      <c r="C1830" s="314"/>
      <c r="D1830" s="314"/>
      <c r="E1830" s="314"/>
      <c r="F1830" s="314"/>
      <c r="G1830" s="314"/>
      <c r="H1830" s="314"/>
      <c r="I1830" s="314"/>
      <c r="J1830" s="314"/>
      <c r="K1830" s="314"/>
      <c r="L1830" s="314"/>
      <c r="M1830" s="314"/>
      <c r="N1830" s="314"/>
      <c r="O1830" s="314"/>
      <c r="P1830" s="314"/>
      <c r="Q1830" s="314"/>
      <c r="R1830" s="314"/>
      <c r="S1830" s="314"/>
      <c r="T1830" s="314"/>
    </row>
    <row r="1831" spans="1:20">
      <c r="A1831" s="314"/>
      <c r="B1831" s="314"/>
      <c r="C1831" s="314"/>
      <c r="D1831" s="314"/>
      <c r="E1831" s="314"/>
      <c r="F1831" s="314"/>
      <c r="G1831" s="314"/>
      <c r="H1831" s="314"/>
      <c r="I1831" s="314"/>
      <c r="J1831" s="314"/>
      <c r="K1831" s="314"/>
      <c r="L1831" s="314"/>
      <c r="M1831" s="314"/>
      <c r="N1831" s="314"/>
      <c r="O1831" s="314"/>
      <c r="P1831" s="314"/>
      <c r="Q1831" s="314"/>
      <c r="R1831" s="314"/>
      <c r="S1831" s="314"/>
      <c r="T1831" s="314"/>
    </row>
    <row r="1832" spans="1:20">
      <c r="A1832" s="314"/>
      <c r="B1832" s="314"/>
      <c r="C1832" s="314"/>
      <c r="D1832" s="314"/>
      <c r="E1832" s="314"/>
      <c r="F1832" s="314"/>
      <c r="G1832" s="314"/>
      <c r="H1832" s="314"/>
      <c r="I1832" s="314"/>
      <c r="J1832" s="314"/>
      <c r="K1832" s="314"/>
      <c r="L1832" s="314"/>
      <c r="M1832" s="314"/>
      <c r="N1832" s="314"/>
      <c r="O1832" s="314"/>
      <c r="P1832" s="314"/>
      <c r="Q1832" s="314"/>
      <c r="R1832" s="314"/>
      <c r="S1832" s="314"/>
      <c r="T1832" s="314"/>
    </row>
    <row r="1833" spans="1:20">
      <c r="A1833" s="314"/>
      <c r="B1833" s="314"/>
      <c r="C1833" s="314"/>
      <c r="D1833" s="314"/>
      <c r="E1833" s="314"/>
      <c r="F1833" s="314"/>
      <c r="G1833" s="314"/>
      <c r="H1833" s="314"/>
      <c r="I1833" s="314"/>
      <c r="J1833" s="314"/>
      <c r="K1833" s="314"/>
      <c r="L1833" s="314"/>
      <c r="M1833" s="314"/>
      <c r="N1833" s="314"/>
      <c r="O1833" s="314"/>
      <c r="P1833" s="314"/>
      <c r="Q1833" s="314"/>
      <c r="R1833" s="314"/>
      <c r="S1833" s="314"/>
      <c r="T1833" s="314"/>
    </row>
    <row r="1834" spans="1:20">
      <c r="A1834" s="314"/>
      <c r="B1834" s="314"/>
      <c r="C1834" s="314"/>
      <c r="D1834" s="314"/>
      <c r="E1834" s="314"/>
      <c r="F1834" s="314"/>
      <c r="G1834" s="314"/>
      <c r="H1834" s="314"/>
      <c r="I1834" s="314"/>
      <c r="J1834" s="314"/>
      <c r="K1834" s="314"/>
      <c r="L1834" s="314"/>
      <c r="M1834" s="314"/>
      <c r="N1834" s="314"/>
      <c r="O1834" s="314"/>
      <c r="P1834" s="314"/>
      <c r="Q1834" s="314"/>
      <c r="R1834" s="314"/>
      <c r="S1834" s="314"/>
      <c r="T1834" s="314"/>
    </row>
    <row r="1835" spans="1:20">
      <c r="A1835" s="314"/>
      <c r="B1835" s="314"/>
      <c r="C1835" s="314"/>
      <c r="D1835" s="314"/>
      <c r="E1835" s="314"/>
      <c r="F1835" s="314"/>
      <c r="G1835" s="314"/>
      <c r="H1835" s="314"/>
      <c r="I1835" s="314"/>
      <c r="J1835" s="314"/>
      <c r="K1835" s="314"/>
      <c r="L1835" s="314"/>
      <c r="M1835" s="314"/>
      <c r="N1835" s="314"/>
      <c r="O1835" s="314"/>
      <c r="P1835" s="314"/>
      <c r="Q1835" s="314"/>
      <c r="R1835" s="314"/>
      <c r="S1835" s="314"/>
      <c r="T1835" s="314"/>
    </row>
    <row r="1836" spans="1:20">
      <c r="A1836" s="314"/>
      <c r="B1836" s="314"/>
      <c r="C1836" s="314"/>
      <c r="D1836" s="314"/>
      <c r="E1836" s="314"/>
      <c r="F1836" s="314"/>
      <c r="G1836" s="314"/>
      <c r="H1836" s="314"/>
      <c r="I1836" s="314"/>
      <c r="J1836" s="314"/>
      <c r="K1836" s="314"/>
      <c r="L1836" s="314"/>
      <c r="M1836" s="314"/>
      <c r="N1836" s="314"/>
      <c r="O1836" s="314"/>
      <c r="P1836" s="314"/>
      <c r="Q1836" s="314"/>
      <c r="R1836" s="314"/>
      <c r="S1836" s="314"/>
      <c r="T1836" s="314"/>
    </row>
    <row r="1837" spans="1:20">
      <c r="A1837" s="314"/>
      <c r="B1837" s="314"/>
      <c r="C1837" s="314"/>
      <c r="D1837" s="314"/>
      <c r="E1837" s="314"/>
      <c r="F1837" s="314"/>
      <c r="G1837" s="314"/>
      <c r="H1837" s="314"/>
      <c r="I1837" s="314"/>
      <c r="J1837" s="314"/>
      <c r="K1837" s="314"/>
      <c r="L1837" s="314"/>
      <c r="M1837" s="314"/>
      <c r="N1837" s="314"/>
      <c r="O1837" s="314"/>
      <c r="P1837" s="314"/>
      <c r="Q1837" s="314"/>
      <c r="R1837" s="314"/>
      <c r="S1837" s="314"/>
      <c r="T1837" s="314"/>
    </row>
    <row r="1838" spans="1:20">
      <c r="A1838" s="314"/>
      <c r="B1838" s="314"/>
      <c r="C1838" s="314"/>
      <c r="D1838" s="314"/>
      <c r="E1838" s="314"/>
      <c r="F1838" s="314"/>
      <c r="G1838" s="314"/>
      <c r="H1838" s="314"/>
      <c r="I1838" s="314"/>
      <c r="J1838" s="314"/>
      <c r="K1838" s="314"/>
      <c r="L1838" s="314"/>
      <c r="M1838" s="314"/>
      <c r="N1838" s="314"/>
      <c r="O1838" s="314"/>
      <c r="P1838" s="314"/>
      <c r="Q1838" s="314"/>
      <c r="R1838" s="314"/>
      <c r="S1838" s="314"/>
      <c r="T1838" s="314"/>
    </row>
    <row r="1839" spans="1:20">
      <c r="A1839" s="314"/>
      <c r="B1839" s="314"/>
      <c r="C1839" s="314"/>
      <c r="D1839" s="314"/>
      <c r="E1839" s="314"/>
      <c r="F1839" s="314"/>
      <c r="G1839" s="314"/>
      <c r="H1839" s="314"/>
      <c r="I1839" s="314"/>
      <c r="J1839" s="314"/>
      <c r="K1839" s="314"/>
      <c r="L1839" s="314"/>
      <c r="M1839" s="314"/>
      <c r="N1839" s="314"/>
      <c r="O1839" s="314"/>
      <c r="P1839" s="314"/>
      <c r="Q1839" s="314"/>
      <c r="R1839" s="314"/>
      <c r="S1839" s="314"/>
      <c r="T1839" s="314"/>
    </row>
    <row r="1840" spans="1:20">
      <c r="A1840" s="314"/>
      <c r="B1840" s="314"/>
      <c r="C1840" s="314"/>
      <c r="D1840" s="314"/>
      <c r="E1840" s="314"/>
      <c r="F1840" s="314"/>
      <c r="G1840" s="314"/>
      <c r="H1840" s="314"/>
      <c r="I1840" s="314"/>
      <c r="J1840" s="314"/>
      <c r="K1840" s="314"/>
      <c r="L1840" s="314"/>
      <c r="M1840" s="314"/>
      <c r="N1840" s="314"/>
      <c r="O1840" s="314"/>
      <c r="P1840" s="314"/>
      <c r="Q1840" s="314"/>
      <c r="R1840" s="314"/>
      <c r="S1840" s="314"/>
      <c r="T1840" s="314"/>
    </row>
    <row r="1841" spans="1:20">
      <c r="A1841" s="314"/>
      <c r="B1841" s="314"/>
      <c r="C1841" s="314"/>
      <c r="D1841" s="314"/>
      <c r="E1841" s="314"/>
      <c r="F1841" s="314"/>
      <c r="G1841" s="314"/>
      <c r="H1841" s="314"/>
      <c r="I1841" s="314"/>
      <c r="J1841" s="314"/>
      <c r="K1841" s="314"/>
      <c r="L1841" s="314"/>
      <c r="M1841" s="314"/>
      <c r="N1841" s="314"/>
      <c r="O1841" s="314"/>
      <c r="P1841" s="314"/>
      <c r="Q1841" s="314"/>
      <c r="R1841" s="314"/>
      <c r="S1841" s="314"/>
      <c r="T1841" s="314"/>
    </row>
    <row r="1842" spans="1:20">
      <c r="A1842" s="314"/>
      <c r="B1842" s="314"/>
      <c r="C1842" s="314"/>
      <c r="D1842" s="314"/>
      <c r="E1842" s="314"/>
      <c r="F1842" s="314"/>
      <c r="G1842" s="314"/>
      <c r="H1842" s="314"/>
      <c r="I1842" s="314"/>
      <c r="J1842" s="314"/>
      <c r="K1842" s="314"/>
      <c r="L1842" s="314"/>
      <c r="M1842" s="314"/>
      <c r="N1842" s="314"/>
      <c r="O1842" s="314"/>
      <c r="P1842" s="314"/>
      <c r="Q1842" s="314"/>
      <c r="R1842" s="314"/>
      <c r="S1842" s="314"/>
      <c r="T1842" s="314"/>
    </row>
    <row r="1843" spans="1:20">
      <c r="A1843" s="314"/>
      <c r="B1843" s="314"/>
      <c r="C1843" s="314"/>
      <c r="D1843" s="314"/>
      <c r="E1843" s="314"/>
      <c r="F1843" s="314"/>
      <c r="G1843" s="314"/>
      <c r="H1843" s="314"/>
      <c r="I1843" s="314"/>
      <c r="J1843" s="314"/>
      <c r="K1843" s="314"/>
      <c r="L1843" s="314"/>
      <c r="M1843" s="314"/>
      <c r="N1843" s="314"/>
      <c r="O1843" s="314"/>
      <c r="P1843" s="314"/>
      <c r="Q1843" s="314"/>
      <c r="R1843" s="314"/>
      <c r="S1843" s="314"/>
      <c r="T1843" s="314"/>
    </row>
    <row r="1844" spans="1:20">
      <c r="A1844" s="314"/>
      <c r="B1844" s="314"/>
      <c r="C1844" s="314"/>
      <c r="D1844" s="314"/>
      <c r="E1844" s="314"/>
      <c r="F1844" s="314"/>
      <c r="G1844" s="314"/>
      <c r="H1844" s="314"/>
      <c r="I1844" s="314"/>
      <c r="J1844" s="314"/>
      <c r="K1844" s="314"/>
      <c r="L1844" s="314"/>
      <c r="M1844" s="314"/>
      <c r="N1844" s="314"/>
      <c r="O1844" s="314"/>
      <c r="P1844" s="314"/>
      <c r="Q1844" s="314"/>
      <c r="R1844" s="314"/>
      <c r="S1844" s="314"/>
      <c r="T1844" s="314"/>
    </row>
    <row r="1845" spans="1:20">
      <c r="A1845" s="314"/>
      <c r="B1845" s="314"/>
      <c r="C1845" s="314"/>
      <c r="D1845" s="314"/>
      <c r="E1845" s="314"/>
      <c r="F1845" s="314"/>
      <c r="G1845" s="314"/>
      <c r="H1845" s="314"/>
      <c r="I1845" s="314"/>
      <c r="J1845" s="314"/>
      <c r="K1845" s="314"/>
      <c r="L1845" s="314"/>
      <c r="M1845" s="314"/>
      <c r="N1845" s="314"/>
      <c r="O1845" s="314"/>
      <c r="P1845" s="314"/>
      <c r="Q1845" s="314"/>
      <c r="R1845" s="314"/>
      <c r="S1845" s="314"/>
      <c r="T1845" s="314"/>
    </row>
    <row r="1846" spans="1:20">
      <c r="A1846" s="314"/>
      <c r="B1846" s="314"/>
      <c r="C1846" s="314"/>
      <c r="D1846" s="314"/>
      <c r="E1846" s="314"/>
      <c r="F1846" s="314"/>
      <c r="G1846" s="314"/>
      <c r="H1846" s="314"/>
      <c r="I1846" s="314"/>
      <c r="J1846" s="314"/>
      <c r="K1846" s="314"/>
      <c r="L1846" s="314"/>
      <c r="M1846" s="314"/>
      <c r="N1846" s="314"/>
      <c r="O1846" s="314"/>
      <c r="P1846" s="314"/>
      <c r="Q1846" s="314"/>
      <c r="R1846" s="314"/>
      <c r="S1846" s="314"/>
      <c r="T1846" s="314"/>
    </row>
    <row r="1847" spans="1:20">
      <c r="A1847" s="314"/>
      <c r="B1847" s="314"/>
      <c r="C1847" s="314"/>
      <c r="D1847" s="314"/>
      <c r="E1847" s="314"/>
      <c r="F1847" s="314"/>
      <c r="G1847" s="314"/>
      <c r="H1847" s="314"/>
      <c r="I1847" s="314"/>
      <c r="J1847" s="314"/>
      <c r="K1847" s="314"/>
      <c r="L1847" s="314"/>
      <c r="M1847" s="314"/>
      <c r="N1847" s="314"/>
      <c r="O1847" s="314"/>
      <c r="P1847" s="314"/>
      <c r="Q1847" s="314"/>
      <c r="R1847" s="314"/>
      <c r="S1847" s="314"/>
      <c r="T1847" s="314"/>
    </row>
    <row r="1848" spans="1:20">
      <c r="A1848" s="314"/>
      <c r="B1848" s="314"/>
      <c r="C1848" s="314"/>
      <c r="D1848" s="314"/>
      <c r="E1848" s="314"/>
      <c r="F1848" s="314"/>
      <c r="G1848" s="314"/>
      <c r="H1848" s="314"/>
      <c r="I1848" s="314"/>
      <c r="J1848" s="314"/>
      <c r="K1848" s="314"/>
      <c r="L1848" s="314"/>
      <c r="M1848" s="314"/>
      <c r="N1848" s="314"/>
      <c r="O1848" s="314"/>
      <c r="P1848" s="314"/>
      <c r="Q1848" s="314"/>
      <c r="R1848" s="314"/>
      <c r="S1848" s="314"/>
      <c r="T1848" s="314"/>
    </row>
    <row r="1849" spans="1:20">
      <c r="A1849" s="314"/>
      <c r="B1849" s="314"/>
      <c r="C1849" s="314"/>
      <c r="D1849" s="314"/>
      <c r="E1849" s="314"/>
      <c r="F1849" s="314"/>
      <c r="G1849" s="314"/>
      <c r="H1849" s="314"/>
      <c r="I1849" s="314"/>
      <c r="J1849" s="314"/>
      <c r="K1849" s="314"/>
      <c r="L1849" s="314"/>
      <c r="M1849" s="314"/>
      <c r="N1849" s="314"/>
      <c r="O1849" s="314"/>
      <c r="P1849" s="314"/>
      <c r="Q1849" s="314"/>
      <c r="R1849" s="314"/>
      <c r="S1849" s="314"/>
      <c r="T1849" s="314"/>
    </row>
    <row r="1850" spans="1:20">
      <c r="A1850" s="314"/>
      <c r="B1850" s="314"/>
      <c r="C1850" s="314"/>
      <c r="D1850" s="314"/>
      <c r="E1850" s="314"/>
      <c r="F1850" s="314"/>
      <c r="G1850" s="314"/>
      <c r="H1850" s="314"/>
      <c r="I1850" s="314"/>
      <c r="J1850" s="314"/>
      <c r="K1850" s="314"/>
      <c r="L1850" s="314"/>
      <c r="M1850" s="314"/>
      <c r="N1850" s="314"/>
      <c r="O1850" s="314"/>
      <c r="P1850" s="314"/>
      <c r="Q1850" s="314"/>
      <c r="R1850" s="314"/>
      <c r="S1850" s="314"/>
      <c r="T1850" s="314"/>
    </row>
    <row r="1851" spans="1:20">
      <c r="A1851" s="314"/>
      <c r="B1851" s="314"/>
      <c r="C1851" s="314"/>
      <c r="D1851" s="314"/>
      <c r="E1851" s="314"/>
      <c r="F1851" s="314"/>
      <c r="G1851" s="314"/>
      <c r="H1851" s="314"/>
      <c r="I1851" s="314"/>
      <c r="J1851" s="314"/>
      <c r="K1851" s="314"/>
      <c r="L1851" s="314"/>
      <c r="M1851" s="314"/>
      <c r="N1851" s="314"/>
      <c r="O1851" s="314"/>
      <c r="P1851" s="314"/>
      <c r="Q1851" s="314"/>
      <c r="R1851" s="314"/>
      <c r="S1851" s="314"/>
      <c r="T1851" s="314"/>
    </row>
    <row r="1852" spans="1:20">
      <c r="A1852" s="314"/>
      <c r="B1852" s="314"/>
      <c r="C1852" s="314"/>
      <c r="D1852" s="314"/>
      <c r="E1852" s="314"/>
      <c r="F1852" s="314"/>
      <c r="G1852" s="314"/>
      <c r="H1852" s="314"/>
      <c r="I1852" s="314"/>
      <c r="J1852" s="314"/>
      <c r="K1852" s="314"/>
      <c r="L1852" s="314"/>
      <c r="M1852" s="314"/>
      <c r="N1852" s="314"/>
      <c r="O1852" s="314"/>
      <c r="P1852" s="314"/>
      <c r="Q1852" s="314"/>
      <c r="R1852" s="314"/>
      <c r="S1852" s="314"/>
      <c r="T1852" s="314"/>
    </row>
    <row r="1853" spans="1:20">
      <c r="A1853" s="314"/>
      <c r="B1853" s="314"/>
      <c r="C1853" s="314"/>
      <c r="D1853" s="314"/>
      <c r="E1853" s="314"/>
      <c r="F1853" s="314"/>
      <c r="G1853" s="314"/>
      <c r="H1853" s="314"/>
      <c r="I1853" s="314"/>
      <c r="J1853" s="314"/>
      <c r="K1853" s="314"/>
      <c r="L1853" s="314"/>
      <c r="M1853" s="314"/>
      <c r="N1853" s="314"/>
      <c r="O1853" s="314"/>
      <c r="P1853" s="314"/>
      <c r="Q1853" s="314"/>
      <c r="R1853" s="314"/>
      <c r="S1853" s="314"/>
      <c r="T1853" s="314"/>
    </row>
    <row r="1854" spans="1:20">
      <c r="A1854" s="314"/>
      <c r="B1854" s="314"/>
      <c r="C1854" s="314"/>
      <c r="D1854" s="314"/>
      <c r="E1854" s="314"/>
      <c r="F1854" s="314"/>
      <c r="G1854" s="314"/>
      <c r="H1854" s="314"/>
      <c r="I1854" s="314"/>
      <c r="J1854" s="314"/>
      <c r="K1854" s="314"/>
      <c r="L1854" s="314"/>
      <c r="M1854" s="314"/>
      <c r="N1854" s="314"/>
      <c r="O1854" s="314"/>
      <c r="P1854" s="314"/>
      <c r="Q1854" s="314"/>
      <c r="R1854" s="314"/>
      <c r="S1854" s="314"/>
      <c r="T1854" s="314"/>
    </row>
    <row r="1855" spans="1:20">
      <c r="A1855" s="314"/>
      <c r="B1855" s="314"/>
      <c r="C1855" s="314"/>
      <c r="D1855" s="314"/>
      <c r="E1855" s="314"/>
      <c r="F1855" s="314"/>
      <c r="G1855" s="314"/>
      <c r="H1855" s="314"/>
      <c r="I1855" s="314"/>
      <c r="J1855" s="314"/>
      <c r="K1855" s="314"/>
      <c r="L1855" s="314"/>
      <c r="M1855" s="314"/>
      <c r="N1855" s="314"/>
      <c r="O1855" s="314"/>
      <c r="P1855" s="314"/>
      <c r="Q1855" s="314"/>
      <c r="R1855" s="314"/>
      <c r="S1855" s="314"/>
      <c r="T1855" s="314"/>
    </row>
    <row r="1856" spans="1:20">
      <c r="A1856" s="314"/>
      <c r="B1856" s="314"/>
      <c r="C1856" s="314"/>
      <c r="D1856" s="314"/>
      <c r="E1856" s="314"/>
      <c r="F1856" s="314"/>
      <c r="G1856" s="314"/>
      <c r="H1856" s="314"/>
      <c r="I1856" s="314"/>
      <c r="J1856" s="314"/>
      <c r="K1856" s="314"/>
      <c r="L1856" s="314"/>
      <c r="M1856" s="314"/>
      <c r="N1856" s="314"/>
      <c r="O1856" s="314"/>
      <c r="P1856" s="314"/>
      <c r="Q1856" s="314"/>
      <c r="R1856" s="314"/>
      <c r="S1856" s="314"/>
      <c r="T1856" s="314"/>
    </row>
    <row r="1857" spans="1:20">
      <c r="A1857" s="314"/>
      <c r="B1857" s="314"/>
      <c r="C1857" s="314"/>
      <c r="D1857" s="314"/>
      <c r="E1857" s="314"/>
      <c r="F1857" s="314"/>
      <c r="G1857" s="314"/>
      <c r="H1857" s="314"/>
      <c r="I1857" s="314"/>
      <c r="J1857" s="314"/>
      <c r="K1857" s="314"/>
      <c r="L1857" s="314"/>
      <c r="M1857" s="314"/>
      <c r="N1857" s="314"/>
      <c r="O1857" s="314"/>
      <c r="P1857" s="314"/>
      <c r="Q1857" s="314"/>
      <c r="R1857" s="314"/>
      <c r="S1857" s="314"/>
      <c r="T1857" s="314"/>
    </row>
    <row r="1858" spans="1:20">
      <c r="A1858" s="314"/>
      <c r="B1858" s="314"/>
      <c r="C1858" s="314"/>
      <c r="D1858" s="314"/>
      <c r="E1858" s="314"/>
      <c r="F1858" s="314"/>
      <c r="G1858" s="314"/>
      <c r="H1858" s="314"/>
      <c r="I1858" s="314"/>
      <c r="J1858" s="314"/>
      <c r="K1858" s="314"/>
      <c r="L1858" s="314"/>
      <c r="M1858" s="314"/>
      <c r="N1858" s="314"/>
      <c r="O1858" s="314"/>
      <c r="P1858" s="314"/>
      <c r="Q1858" s="314"/>
      <c r="R1858" s="314"/>
      <c r="S1858" s="314"/>
      <c r="T1858" s="314"/>
    </row>
    <row r="1859" spans="1:20">
      <c r="A1859" s="314"/>
      <c r="B1859" s="314"/>
      <c r="C1859" s="314"/>
      <c r="D1859" s="314"/>
      <c r="E1859" s="314"/>
      <c r="F1859" s="314"/>
      <c r="G1859" s="314"/>
      <c r="H1859" s="314"/>
      <c r="I1859" s="314"/>
      <c r="J1859" s="314"/>
      <c r="K1859" s="314"/>
      <c r="L1859" s="314"/>
      <c r="M1859" s="314"/>
      <c r="N1859" s="314"/>
      <c r="O1859" s="314"/>
      <c r="P1859" s="314"/>
      <c r="Q1859" s="314"/>
      <c r="R1859" s="314"/>
      <c r="S1859" s="314"/>
      <c r="T1859" s="314"/>
    </row>
    <row r="1860" spans="1:20">
      <c r="A1860" s="314"/>
      <c r="B1860" s="314"/>
      <c r="C1860" s="314"/>
      <c r="D1860" s="314"/>
      <c r="E1860" s="314"/>
      <c r="F1860" s="314"/>
      <c r="G1860" s="314"/>
      <c r="H1860" s="314"/>
      <c r="I1860" s="314"/>
      <c r="J1860" s="314"/>
      <c r="K1860" s="314"/>
      <c r="L1860" s="314"/>
      <c r="M1860" s="314"/>
      <c r="N1860" s="314"/>
      <c r="O1860" s="314"/>
      <c r="P1860" s="314"/>
      <c r="Q1860" s="314"/>
      <c r="R1860" s="314"/>
      <c r="S1860" s="314"/>
      <c r="T1860" s="314"/>
    </row>
    <row r="1861" spans="1:20">
      <c r="A1861" s="314"/>
      <c r="B1861" s="314"/>
      <c r="C1861" s="314"/>
      <c r="D1861" s="314"/>
      <c r="E1861" s="314"/>
      <c r="F1861" s="314"/>
      <c r="G1861" s="314"/>
      <c r="H1861" s="314"/>
      <c r="I1861" s="314"/>
      <c r="J1861" s="314"/>
      <c r="K1861" s="314"/>
      <c r="L1861" s="314"/>
      <c r="M1861" s="314"/>
      <c r="N1861" s="314"/>
      <c r="O1861" s="314"/>
      <c r="P1861" s="314"/>
      <c r="Q1861" s="314"/>
      <c r="R1861" s="314"/>
      <c r="S1861" s="314"/>
      <c r="T1861" s="314"/>
    </row>
    <row r="1862" spans="1:20">
      <c r="A1862" s="314"/>
      <c r="B1862" s="314"/>
      <c r="C1862" s="314"/>
      <c r="D1862" s="314"/>
      <c r="E1862" s="314"/>
      <c r="F1862" s="314"/>
      <c r="G1862" s="314"/>
      <c r="H1862" s="314"/>
      <c r="I1862" s="314"/>
      <c r="J1862" s="314"/>
      <c r="K1862" s="314"/>
      <c r="L1862" s="314"/>
      <c r="M1862" s="314"/>
      <c r="N1862" s="314"/>
      <c r="O1862" s="314"/>
      <c r="P1862" s="314"/>
      <c r="Q1862" s="314"/>
      <c r="R1862" s="314"/>
      <c r="S1862" s="314"/>
      <c r="T1862" s="314"/>
    </row>
    <row r="1863" spans="1:20">
      <c r="A1863" s="314"/>
      <c r="B1863" s="314"/>
      <c r="C1863" s="314"/>
      <c r="D1863" s="314"/>
      <c r="E1863" s="314"/>
      <c r="F1863" s="314"/>
      <c r="G1863" s="314"/>
      <c r="H1863" s="314"/>
      <c r="I1863" s="314"/>
      <c r="J1863" s="314"/>
      <c r="K1863" s="314"/>
      <c r="L1863" s="314"/>
      <c r="M1863" s="314"/>
      <c r="N1863" s="314"/>
      <c r="O1863" s="314"/>
      <c r="P1863" s="314"/>
      <c r="Q1863" s="314"/>
      <c r="R1863" s="314"/>
      <c r="S1863" s="314"/>
      <c r="T1863" s="314"/>
    </row>
    <row r="1864" spans="1:20">
      <c r="A1864" s="314"/>
      <c r="B1864" s="314"/>
      <c r="C1864" s="314"/>
      <c r="D1864" s="314"/>
      <c r="E1864" s="314"/>
      <c r="F1864" s="314"/>
      <c r="G1864" s="314"/>
      <c r="H1864" s="314"/>
      <c r="I1864" s="314"/>
      <c r="J1864" s="314"/>
      <c r="K1864" s="314"/>
      <c r="L1864" s="314"/>
      <c r="M1864" s="314"/>
      <c r="N1864" s="314"/>
      <c r="O1864" s="314"/>
      <c r="P1864" s="314"/>
      <c r="Q1864" s="314"/>
      <c r="R1864" s="314"/>
      <c r="S1864" s="314"/>
      <c r="T1864" s="314"/>
    </row>
    <row r="1865" spans="1:20">
      <c r="A1865" s="314"/>
      <c r="B1865" s="314"/>
      <c r="C1865" s="314"/>
      <c r="D1865" s="314"/>
      <c r="E1865" s="314"/>
      <c r="F1865" s="314"/>
      <c r="G1865" s="314"/>
      <c r="H1865" s="314"/>
      <c r="I1865" s="314"/>
      <c r="J1865" s="314"/>
      <c r="K1865" s="314"/>
      <c r="L1865" s="314"/>
      <c r="M1865" s="314"/>
      <c r="N1865" s="314"/>
      <c r="O1865" s="314"/>
      <c r="P1865" s="314"/>
      <c r="Q1865" s="314"/>
      <c r="R1865" s="314"/>
      <c r="S1865" s="314"/>
      <c r="T1865" s="314"/>
    </row>
    <row r="1866" spans="1:20">
      <c r="A1866" s="314"/>
      <c r="B1866" s="314"/>
      <c r="C1866" s="314"/>
      <c r="D1866" s="314"/>
      <c r="E1866" s="314"/>
      <c r="F1866" s="314"/>
      <c r="G1866" s="314"/>
      <c r="H1866" s="314"/>
      <c r="I1866" s="314"/>
      <c r="J1866" s="314"/>
      <c r="K1866" s="314"/>
      <c r="L1866" s="314"/>
      <c r="M1866" s="314"/>
      <c r="N1866" s="314"/>
      <c r="O1866" s="314"/>
      <c r="P1866" s="314"/>
      <c r="Q1866" s="314"/>
      <c r="R1866" s="314"/>
      <c r="S1866" s="314"/>
      <c r="T1866" s="314"/>
    </row>
    <row r="1867" spans="1:20">
      <c r="A1867" s="314"/>
      <c r="B1867" s="314"/>
      <c r="C1867" s="314"/>
      <c r="D1867" s="314"/>
      <c r="E1867" s="314"/>
      <c r="F1867" s="314"/>
      <c r="G1867" s="314"/>
      <c r="H1867" s="314"/>
      <c r="I1867" s="314"/>
      <c r="J1867" s="314"/>
      <c r="K1867" s="314"/>
      <c r="L1867" s="314"/>
      <c r="M1867" s="314"/>
      <c r="N1867" s="314"/>
      <c r="O1867" s="314"/>
      <c r="P1867" s="314"/>
      <c r="Q1867" s="314"/>
      <c r="R1867" s="314"/>
      <c r="S1867" s="314"/>
      <c r="T1867" s="314"/>
    </row>
    <row r="1868" spans="1:20">
      <c r="A1868" s="314"/>
      <c r="B1868" s="314"/>
      <c r="C1868" s="314"/>
      <c r="D1868" s="314"/>
      <c r="E1868" s="314"/>
      <c r="F1868" s="314"/>
      <c r="G1868" s="314"/>
      <c r="H1868" s="314"/>
      <c r="I1868" s="314"/>
      <c r="J1868" s="314"/>
      <c r="K1868" s="314"/>
      <c r="L1868" s="314"/>
      <c r="M1868" s="314"/>
      <c r="N1868" s="314"/>
      <c r="O1868" s="314"/>
      <c r="P1868" s="314"/>
      <c r="Q1868" s="314"/>
      <c r="R1868" s="314"/>
      <c r="S1868" s="314"/>
      <c r="T1868" s="314"/>
    </row>
    <row r="1869" spans="1:20">
      <c r="A1869" s="314"/>
      <c r="B1869" s="314"/>
      <c r="C1869" s="314"/>
      <c r="D1869" s="314"/>
      <c r="E1869" s="314"/>
      <c r="F1869" s="314"/>
      <c r="G1869" s="314"/>
      <c r="H1869" s="314"/>
      <c r="I1869" s="314"/>
      <c r="J1869" s="314"/>
      <c r="K1869" s="314"/>
      <c r="L1869" s="314"/>
      <c r="M1869" s="314"/>
      <c r="N1869" s="314"/>
      <c r="O1869" s="314"/>
      <c r="P1869" s="314"/>
      <c r="Q1869" s="314"/>
      <c r="R1869" s="314"/>
      <c r="S1869" s="314"/>
      <c r="T1869" s="314"/>
    </row>
    <row r="1870" spans="1:20">
      <c r="A1870" s="314"/>
      <c r="B1870" s="314"/>
      <c r="C1870" s="314"/>
      <c r="D1870" s="314"/>
      <c r="E1870" s="314"/>
      <c r="F1870" s="314"/>
      <c r="G1870" s="314"/>
      <c r="H1870" s="314"/>
      <c r="I1870" s="314"/>
      <c r="J1870" s="314"/>
      <c r="K1870" s="314"/>
      <c r="L1870" s="314"/>
      <c r="M1870" s="314"/>
      <c r="N1870" s="314"/>
      <c r="O1870" s="314"/>
      <c r="P1870" s="314"/>
      <c r="Q1870" s="314"/>
      <c r="R1870" s="314"/>
      <c r="S1870" s="314"/>
      <c r="T1870" s="314"/>
    </row>
    <row r="1871" spans="1:20">
      <c r="A1871" s="314"/>
      <c r="B1871" s="314"/>
      <c r="C1871" s="314"/>
      <c r="D1871" s="314"/>
      <c r="E1871" s="314"/>
      <c r="F1871" s="314"/>
      <c r="G1871" s="314"/>
      <c r="H1871" s="314"/>
      <c r="I1871" s="314"/>
      <c r="J1871" s="314"/>
      <c r="K1871" s="314"/>
      <c r="L1871" s="314"/>
      <c r="M1871" s="314"/>
      <c r="N1871" s="314"/>
      <c r="O1871" s="314"/>
      <c r="P1871" s="314"/>
      <c r="Q1871" s="314"/>
      <c r="R1871" s="314"/>
      <c r="S1871" s="314"/>
      <c r="T1871" s="314"/>
    </row>
    <row r="1872" spans="1:20">
      <c r="A1872" s="314"/>
      <c r="B1872" s="314"/>
      <c r="C1872" s="314"/>
      <c r="D1872" s="314"/>
      <c r="E1872" s="314"/>
      <c r="F1872" s="314"/>
      <c r="G1872" s="314"/>
      <c r="H1872" s="314"/>
      <c r="I1872" s="314"/>
      <c r="J1872" s="314"/>
      <c r="K1872" s="314"/>
      <c r="L1872" s="314"/>
      <c r="M1872" s="314"/>
      <c r="N1872" s="314"/>
      <c r="O1872" s="314"/>
      <c r="P1872" s="314"/>
      <c r="Q1872" s="314"/>
      <c r="R1872" s="314"/>
      <c r="S1872" s="314"/>
      <c r="T1872" s="314"/>
    </row>
    <row r="1873" spans="1:20">
      <c r="A1873" s="314"/>
      <c r="B1873" s="314"/>
      <c r="C1873" s="314"/>
      <c r="D1873" s="314"/>
      <c r="E1873" s="314"/>
      <c r="F1873" s="314"/>
      <c r="G1873" s="314"/>
      <c r="H1873" s="314"/>
      <c r="I1873" s="314"/>
      <c r="J1873" s="314"/>
      <c r="K1873" s="314"/>
      <c r="L1873" s="314"/>
      <c r="M1873" s="314"/>
      <c r="N1873" s="314"/>
      <c r="O1873" s="314"/>
      <c r="P1873" s="314"/>
      <c r="Q1873" s="314"/>
      <c r="R1873" s="314"/>
      <c r="S1873" s="314"/>
      <c r="T1873" s="314"/>
    </row>
    <row r="1874" spans="1:20">
      <c r="A1874" s="314"/>
      <c r="B1874" s="314"/>
      <c r="C1874" s="314"/>
      <c r="D1874" s="314"/>
      <c r="E1874" s="314"/>
      <c r="F1874" s="314"/>
      <c r="G1874" s="314"/>
      <c r="H1874" s="314"/>
      <c r="I1874" s="314"/>
      <c r="J1874" s="314"/>
      <c r="K1874" s="314"/>
      <c r="L1874" s="314"/>
      <c r="M1874" s="314"/>
      <c r="N1874" s="314"/>
      <c r="O1874" s="314"/>
      <c r="P1874" s="314"/>
      <c r="Q1874" s="314"/>
      <c r="R1874" s="314"/>
      <c r="S1874" s="314"/>
      <c r="T1874" s="314"/>
    </row>
    <row r="1875" spans="1:20">
      <c r="A1875" s="314"/>
      <c r="B1875" s="314"/>
      <c r="C1875" s="314"/>
      <c r="D1875" s="314"/>
      <c r="E1875" s="314"/>
      <c r="F1875" s="314"/>
      <c r="G1875" s="314"/>
      <c r="H1875" s="314"/>
      <c r="I1875" s="314"/>
      <c r="J1875" s="314"/>
      <c r="K1875" s="314"/>
      <c r="L1875" s="314"/>
      <c r="M1875" s="314"/>
      <c r="N1875" s="314"/>
      <c r="O1875" s="314"/>
      <c r="P1875" s="314"/>
      <c r="Q1875" s="314"/>
      <c r="R1875" s="314"/>
      <c r="S1875" s="314"/>
      <c r="T1875" s="314"/>
    </row>
    <row r="1876" spans="1:20">
      <c r="A1876" s="314"/>
      <c r="B1876" s="314"/>
      <c r="C1876" s="314"/>
      <c r="D1876" s="314"/>
      <c r="E1876" s="314"/>
      <c r="F1876" s="314"/>
      <c r="G1876" s="314"/>
      <c r="H1876" s="314"/>
      <c r="I1876" s="314"/>
      <c r="J1876" s="314"/>
      <c r="K1876" s="314"/>
      <c r="L1876" s="314"/>
      <c r="M1876" s="314"/>
      <c r="N1876" s="314"/>
      <c r="O1876" s="314"/>
      <c r="P1876" s="314"/>
      <c r="Q1876" s="314"/>
      <c r="R1876" s="314"/>
      <c r="S1876" s="314"/>
      <c r="T1876" s="314"/>
    </row>
    <row r="1877" spans="1:20">
      <c r="A1877" s="314"/>
      <c r="B1877" s="314"/>
      <c r="C1877" s="314"/>
      <c r="D1877" s="314"/>
      <c r="E1877" s="314"/>
      <c r="F1877" s="314"/>
      <c r="G1877" s="314"/>
      <c r="H1877" s="314"/>
      <c r="I1877" s="314"/>
      <c r="J1877" s="314"/>
      <c r="K1877" s="314"/>
      <c r="L1877" s="314"/>
      <c r="M1877" s="314"/>
      <c r="N1877" s="314"/>
      <c r="O1877" s="314"/>
      <c r="P1877" s="314"/>
      <c r="Q1877" s="314"/>
      <c r="R1877" s="314"/>
      <c r="S1877" s="314"/>
      <c r="T1877" s="314"/>
    </row>
    <row r="1878" spans="1:20">
      <c r="A1878" s="314"/>
      <c r="B1878" s="314"/>
      <c r="C1878" s="314"/>
      <c r="D1878" s="314"/>
      <c r="E1878" s="314"/>
      <c r="F1878" s="314"/>
      <c r="G1878" s="314"/>
      <c r="H1878" s="314"/>
      <c r="I1878" s="314"/>
      <c r="J1878" s="314"/>
      <c r="K1878" s="314"/>
      <c r="L1878" s="314"/>
      <c r="M1878" s="314"/>
      <c r="N1878" s="314"/>
      <c r="O1878" s="314"/>
      <c r="P1878" s="314"/>
      <c r="Q1878" s="314"/>
      <c r="R1878" s="314"/>
      <c r="S1878" s="314"/>
      <c r="T1878" s="314"/>
    </row>
    <row r="1879" spans="1:20">
      <c r="A1879" s="314"/>
      <c r="B1879" s="314"/>
      <c r="C1879" s="314"/>
      <c r="D1879" s="314"/>
      <c r="E1879" s="314"/>
      <c r="F1879" s="314"/>
      <c r="G1879" s="314"/>
      <c r="H1879" s="314"/>
      <c r="I1879" s="314"/>
      <c r="J1879" s="314"/>
      <c r="K1879" s="314"/>
      <c r="L1879" s="314"/>
      <c r="M1879" s="314"/>
      <c r="N1879" s="314"/>
      <c r="O1879" s="314"/>
      <c r="P1879" s="314"/>
      <c r="Q1879" s="314"/>
      <c r="R1879" s="314"/>
      <c r="S1879" s="314"/>
      <c r="T1879" s="314"/>
    </row>
    <row r="1880" spans="1:20">
      <c r="A1880" s="314"/>
      <c r="B1880" s="314"/>
      <c r="C1880" s="314"/>
      <c r="D1880" s="314"/>
      <c r="E1880" s="314"/>
      <c r="F1880" s="314"/>
      <c r="G1880" s="314"/>
      <c r="H1880" s="314"/>
      <c r="I1880" s="314"/>
      <c r="J1880" s="314"/>
      <c r="K1880" s="314"/>
      <c r="L1880" s="314"/>
      <c r="M1880" s="314"/>
      <c r="N1880" s="314"/>
      <c r="O1880" s="314"/>
      <c r="P1880" s="314"/>
      <c r="Q1880" s="314"/>
      <c r="R1880" s="314"/>
      <c r="S1880" s="314"/>
      <c r="T1880" s="314"/>
    </row>
    <row r="1881" spans="1:20">
      <c r="A1881" s="314"/>
      <c r="B1881" s="314"/>
      <c r="C1881" s="314"/>
      <c r="D1881" s="314"/>
      <c r="E1881" s="314"/>
      <c r="F1881" s="314"/>
      <c r="G1881" s="314"/>
      <c r="H1881" s="314"/>
      <c r="I1881" s="314"/>
      <c r="J1881" s="314"/>
      <c r="K1881" s="314"/>
      <c r="L1881" s="314"/>
      <c r="M1881" s="314"/>
      <c r="N1881" s="314"/>
      <c r="O1881" s="314"/>
      <c r="P1881" s="314"/>
      <c r="Q1881" s="314"/>
      <c r="R1881" s="314"/>
      <c r="S1881" s="314"/>
      <c r="T1881" s="314"/>
    </row>
    <row r="1882" spans="1:20">
      <c r="A1882" s="314"/>
      <c r="B1882" s="314"/>
      <c r="C1882" s="314"/>
      <c r="D1882" s="314"/>
      <c r="E1882" s="314"/>
      <c r="F1882" s="314"/>
      <c r="G1882" s="314"/>
      <c r="H1882" s="314"/>
      <c r="I1882" s="314"/>
      <c r="J1882" s="314"/>
      <c r="K1882" s="314"/>
      <c r="L1882" s="314"/>
      <c r="M1882" s="314"/>
      <c r="N1882" s="314"/>
      <c r="O1882" s="314"/>
      <c r="P1882" s="314"/>
      <c r="Q1882" s="314"/>
      <c r="R1882" s="314"/>
      <c r="S1882" s="314"/>
      <c r="T1882" s="314"/>
    </row>
    <row r="1883" spans="1:20">
      <c r="A1883" s="314"/>
      <c r="B1883" s="314"/>
      <c r="C1883" s="314"/>
      <c r="D1883" s="314"/>
      <c r="E1883" s="314"/>
      <c r="F1883" s="314"/>
      <c r="G1883" s="314"/>
      <c r="H1883" s="314"/>
      <c r="I1883" s="314"/>
      <c r="J1883" s="314"/>
      <c r="K1883" s="314"/>
      <c r="L1883" s="314"/>
      <c r="M1883" s="314"/>
      <c r="N1883" s="314"/>
      <c r="O1883" s="314"/>
      <c r="P1883" s="314"/>
      <c r="Q1883" s="314"/>
      <c r="R1883" s="314"/>
      <c r="S1883" s="314"/>
      <c r="T1883" s="314"/>
    </row>
    <row r="1884" spans="1:20">
      <c r="A1884" s="314"/>
      <c r="B1884" s="314"/>
      <c r="C1884" s="314"/>
      <c r="D1884" s="314"/>
      <c r="E1884" s="314"/>
      <c r="F1884" s="314"/>
      <c r="G1884" s="314"/>
      <c r="H1884" s="314"/>
      <c r="I1884" s="314"/>
      <c r="J1884" s="314"/>
      <c r="K1884" s="314"/>
      <c r="L1884" s="314"/>
      <c r="M1884" s="314"/>
      <c r="N1884" s="314"/>
      <c r="O1884" s="314"/>
      <c r="P1884" s="314"/>
      <c r="Q1884" s="314"/>
      <c r="R1884" s="314"/>
      <c r="S1884" s="314"/>
      <c r="T1884" s="314"/>
    </row>
    <row r="1885" spans="1:20">
      <c r="A1885" s="314"/>
      <c r="B1885" s="314"/>
      <c r="C1885" s="314"/>
      <c r="D1885" s="314"/>
      <c r="E1885" s="314"/>
      <c r="F1885" s="314"/>
      <c r="G1885" s="314"/>
      <c r="H1885" s="314"/>
      <c r="I1885" s="314"/>
      <c r="J1885" s="314"/>
      <c r="K1885" s="314"/>
      <c r="L1885" s="314"/>
      <c r="M1885" s="314"/>
      <c r="N1885" s="314"/>
      <c r="O1885" s="314"/>
      <c r="P1885" s="314"/>
      <c r="Q1885" s="314"/>
      <c r="R1885" s="314"/>
      <c r="S1885" s="314"/>
      <c r="T1885" s="314"/>
    </row>
    <row r="1886" spans="1:20">
      <c r="A1886" s="314"/>
      <c r="B1886" s="314"/>
      <c r="C1886" s="314"/>
      <c r="D1886" s="314"/>
      <c r="E1886" s="314"/>
      <c r="F1886" s="314"/>
      <c r="G1886" s="314"/>
      <c r="H1886" s="314"/>
      <c r="I1886" s="314"/>
      <c r="J1886" s="314"/>
      <c r="K1886" s="314"/>
      <c r="L1886" s="314"/>
      <c r="M1886" s="314"/>
      <c r="N1886" s="314"/>
      <c r="O1886" s="314"/>
      <c r="P1886" s="314"/>
      <c r="Q1886" s="314"/>
      <c r="R1886" s="314"/>
      <c r="S1886" s="314"/>
      <c r="T1886" s="314"/>
    </row>
    <row r="1887" spans="1:20">
      <c r="A1887" s="314"/>
      <c r="B1887" s="314"/>
      <c r="C1887" s="314"/>
      <c r="D1887" s="314"/>
      <c r="E1887" s="314"/>
      <c r="F1887" s="314"/>
      <c r="G1887" s="314"/>
      <c r="H1887" s="314"/>
      <c r="I1887" s="314"/>
      <c r="J1887" s="314"/>
      <c r="K1887" s="314"/>
      <c r="L1887" s="314"/>
      <c r="M1887" s="314"/>
      <c r="N1887" s="314"/>
      <c r="O1887" s="314"/>
      <c r="P1887" s="314"/>
      <c r="Q1887" s="314"/>
      <c r="R1887" s="314"/>
      <c r="S1887" s="314"/>
      <c r="T1887" s="314"/>
    </row>
    <row r="1888" spans="1:20">
      <c r="A1888" s="314"/>
      <c r="B1888" s="314"/>
      <c r="C1888" s="314"/>
      <c r="D1888" s="314"/>
      <c r="E1888" s="314"/>
      <c r="F1888" s="314"/>
      <c r="G1888" s="314"/>
      <c r="H1888" s="314"/>
      <c r="I1888" s="314"/>
      <c r="J1888" s="314"/>
      <c r="K1888" s="314"/>
      <c r="L1888" s="314"/>
      <c r="M1888" s="314"/>
      <c r="N1888" s="314"/>
      <c r="O1888" s="314"/>
      <c r="P1888" s="314"/>
      <c r="Q1888" s="314"/>
      <c r="R1888" s="314"/>
      <c r="S1888" s="314"/>
      <c r="T1888" s="314"/>
    </row>
    <row r="1889" spans="1:20">
      <c r="A1889" s="314"/>
      <c r="B1889" s="314"/>
      <c r="C1889" s="314"/>
      <c r="D1889" s="314"/>
      <c r="E1889" s="314"/>
      <c r="F1889" s="314"/>
      <c r="G1889" s="314"/>
      <c r="H1889" s="314"/>
      <c r="I1889" s="314"/>
      <c r="J1889" s="314"/>
      <c r="K1889" s="314"/>
      <c r="L1889" s="314"/>
      <c r="M1889" s="314"/>
      <c r="N1889" s="314"/>
      <c r="O1889" s="314"/>
      <c r="P1889" s="314"/>
      <c r="Q1889" s="314"/>
      <c r="R1889" s="314"/>
      <c r="S1889" s="314"/>
      <c r="T1889" s="314"/>
    </row>
    <row r="1890" spans="1:20">
      <c r="A1890" s="314"/>
      <c r="B1890" s="314"/>
      <c r="C1890" s="314"/>
      <c r="D1890" s="314"/>
      <c r="E1890" s="314"/>
      <c r="F1890" s="314"/>
      <c r="G1890" s="314"/>
      <c r="H1890" s="314"/>
      <c r="I1890" s="314"/>
      <c r="J1890" s="314"/>
      <c r="K1890" s="314"/>
      <c r="L1890" s="314"/>
      <c r="M1890" s="314"/>
      <c r="N1890" s="314"/>
      <c r="O1890" s="314"/>
      <c r="P1890" s="314"/>
      <c r="Q1890" s="314"/>
      <c r="R1890" s="314"/>
      <c r="S1890" s="314"/>
      <c r="T1890" s="314"/>
    </row>
    <row r="1891" spans="1:20">
      <c r="A1891" s="314"/>
      <c r="B1891" s="314"/>
      <c r="C1891" s="314"/>
      <c r="D1891" s="314"/>
      <c r="E1891" s="314"/>
      <c r="F1891" s="314"/>
      <c r="G1891" s="314"/>
      <c r="H1891" s="314"/>
      <c r="I1891" s="314"/>
      <c r="J1891" s="314"/>
      <c r="K1891" s="314"/>
      <c r="L1891" s="314"/>
      <c r="M1891" s="314"/>
      <c r="N1891" s="314"/>
      <c r="O1891" s="314"/>
      <c r="P1891" s="314"/>
      <c r="Q1891" s="314"/>
      <c r="R1891" s="314"/>
      <c r="S1891" s="314"/>
      <c r="T1891" s="314"/>
    </row>
    <row r="1892" spans="1:20">
      <c r="A1892" s="314"/>
      <c r="B1892" s="314"/>
      <c r="C1892" s="314"/>
      <c r="D1892" s="314"/>
      <c r="E1892" s="314"/>
      <c r="F1892" s="314"/>
      <c r="G1892" s="314"/>
      <c r="H1892" s="314"/>
      <c r="I1892" s="314"/>
      <c r="J1892" s="314"/>
      <c r="K1892" s="314"/>
      <c r="L1892" s="314"/>
      <c r="M1892" s="314"/>
      <c r="N1892" s="314"/>
      <c r="O1892" s="314"/>
      <c r="P1892" s="314"/>
      <c r="Q1892" s="314"/>
      <c r="R1892" s="314"/>
      <c r="S1892" s="314"/>
      <c r="T1892" s="314"/>
    </row>
    <row r="1893" spans="1:20">
      <c r="A1893" s="314"/>
      <c r="B1893" s="314"/>
      <c r="C1893" s="314"/>
      <c r="D1893" s="314"/>
      <c r="E1893" s="314"/>
      <c r="F1893" s="314"/>
      <c r="G1893" s="314"/>
      <c r="H1893" s="314"/>
      <c r="I1893" s="314"/>
      <c r="J1893" s="314"/>
      <c r="K1893" s="314"/>
      <c r="L1893" s="314"/>
      <c r="M1893" s="314"/>
      <c r="N1893" s="314"/>
      <c r="O1893" s="314"/>
      <c r="P1893" s="314"/>
      <c r="Q1893" s="314"/>
      <c r="R1893" s="314"/>
      <c r="S1893" s="314"/>
      <c r="T1893" s="314"/>
    </row>
    <row r="1894" spans="1:20">
      <c r="A1894" s="314"/>
      <c r="B1894" s="314"/>
      <c r="C1894" s="314"/>
      <c r="D1894" s="314"/>
      <c r="E1894" s="314"/>
      <c r="F1894" s="314"/>
      <c r="G1894" s="314"/>
      <c r="H1894" s="314"/>
      <c r="I1894" s="314"/>
      <c r="J1894" s="314"/>
      <c r="K1894" s="314"/>
      <c r="L1894" s="314"/>
      <c r="M1894" s="314"/>
      <c r="N1894" s="314"/>
      <c r="O1894" s="314"/>
      <c r="P1894" s="314"/>
      <c r="Q1894" s="314"/>
      <c r="R1894" s="314"/>
      <c r="S1894" s="314"/>
      <c r="T1894" s="314"/>
    </row>
    <row r="1895" spans="1:20">
      <c r="A1895" s="314"/>
      <c r="B1895" s="314"/>
      <c r="C1895" s="314"/>
      <c r="D1895" s="314"/>
      <c r="E1895" s="314"/>
      <c r="F1895" s="314"/>
      <c r="G1895" s="314"/>
      <c r="H1895" s="314"/>
      <c r="I1895" s="314"/>
      <c r="J1895" s="314"/>
      <c r="K1895" s="314"/>
      <c r="L1895" s="314"/>
      <c r="M1895" s="314"/>
      <c r="N1895" s="314"/>
      <c r="O1895" s="314"/>
      <c r="P1895" s="314"/>
      <c r="Q1895" s="314"/>
      <c r="R1895" s="314"/>
      <c r="S1895" s="314"/>
      <c r="T1895" s="314"/>
    </row>
    <row r="1896" spans="1:20">
      <c r="A1896" s="314"/>
      <c r="B1896" s="314"/>
      <c r="C1896" s="314"/>
      <c r="D1896" s="314"/>
      <c r="E1896" s="314"/>
      <c r="F1896" s="314"/>
      <c r="G1896" s="314"/>
      <c r="H1896" s="314"/>
      <c r="I1896" s="314"/>
      <c r="J1896" s="314"/>
      <c r="K1896" s="314"/>
      <c r="L1896" s="314"/>
      <c r="M1896" s="314"/>
      <c r="N1896" s="314"/>
      <c r="O1896" s="314"/>
      <c r="P1896" s="314"/>
      <c r="Q1896" s="314"/>
      <c r="R1896" s="314"/>
      <c r="S1896" s="314"/>
      <c r="T1896" s="314"/>
    </row>
    <row r="1897" spans="1:20">
      <c r="A1897" s="314"/>
      <c r="B1897" s="314"/>
      <c r="C1897" s="314"/>
      <c r="D1897" s="314"/>
      <c r="E1897" s="314"/>
      <c r="F1897" s="314"/>
      <c r="G1897" s="314"/>
      <c r="H1897" s="314"/>
      <c r="I1897" s="314"/>
      <c r="J1897" s="314"/>
      <c r="K1897" s="314"/>
      <c r="L1897" s="314"/>
      <c r="M1897" s="314"/>
      <c r="N1897" s="314"/>
      <c r="O1897" s="314"/>
      <c r="P1897" s="314"/>
      <c r="Q1897" s="314"/>
      <c r="R1897" s="314"/>
      <c r="S1897" s="314"/>
      <c r="T1897" s="314"/>
    </row>
    <row r="1898" spans="1:20">
      <c r="A1898" s="314"/>
      <c r="B1898" s="314"/>
      <c r="C1898" s="314"/>
      <c r="D1898" s="314"/>
      <c r="E1898" s="314"/>
      <c r="F1898" s="314"/>
      <c r="G1898" s="314"/>
      <c r="H1898" s="314"/>
      <c r="I1898" s="314"/>
      <c r="J1898" s="314"/>
      <c r="K1898" s="314"/>
      <c r="L1898" s="314"/>
      <c r="M1898" s="314"/>
      <c r="N1898" s="314"/>
      <c r="O1898" s="314"/>
      <c r="P1898" s="314"/>
      <c r="Q1898" s="314"/>
      <c r="R1898" s="314"/>
      <c r="S1898" s="314"/>
      <c r="T1898" s="314"/>
    </row>
    <row r="1899" spans="1:20">
      <c r="A1899" s="314"/>
      <c r="B1899" s="314"/>
      <c r="C1899" s="314"/>
      <c r="D1899" s="314"/>
      <c r="E1899" s="314"/>
      <c r="F1899" s="314"/>
      <c r="G1899" s="314"/>
      <c r="H1899" s="314"/>
      <c r="I1899" s="314"/>
      <c r="J1899" s="314"/>
      <c r="K1899" s="314"/>
      <c r="L1899" s="314"/>
      <c r="M1899" s="314"/>
      <c r="N1899" s="314"/>
      <c r="O1899" s="314"/>
      <c r="P1899" s="314"/>
      <c r="Q1899" s="314"/>
      <c r="R1899" s="314"/>
      <c r="S1899" s="314"/>
      <c r="T1899" s="314"/>
    </row>
    <row r="1900" spans="1:20">
      <c r="A1900" s="314"/>
      <c r="B1900" s="314"/>
      <c r="C1900" s="314"/>
      <c r="D1900" s="314"/>
      <c r="E1900" s="314"/>
      <c r="F1900" s="314"/>
      <c r="G1900" s="314"/>
      <c r="H1900" s="314"/>
      <c r="I1900" s="314"/>
      <c r="J1900" s="314"/>
      <c r="K1900" s="314"/>
      <c r="L1900" s="314"/>
      <c r="M1900" s="314"/>
      <c r="N1900" s="314"/>
      <c r="O1900" s="314"/>
      <c r="P1900" s="314"/>
      <c r="Q1900" s="314"/>
      <c r="R1900" s="314"/>
      <c r="S1900" s="314"/>
      <c r="T1900" s="314"/>
    </row>
    <row r="1901" spans="1:20">
      <c r="A1901" s="314"/>
      <c r="B1901" s="314"/>
      <c r="C1901" s="314"/>
      <c r="D1901" s="314"/>
      <c r="E1901" s="314"/>
      <c r="F1901" s="314"/>
      <c r="G1901" s="314"/>
      <c r="H1901" s="314"/>
      <c r="I1901" s="314"/>
      <c r="J1901" s="314"/>
      <c r="K1901" s="314"/>
      <c r="L1901" s="314"/>
      <c r="M1901" s="314"/>
      <c r="N1901" s="314"/>
      <c r="O1901" s="314"/>
      <c r="P1901" s="314"/>
      <c r="Q1901" s="314"/>
      <c r="R1901" s="314"/>
      <c r="S1901" s="314"/>
      <c r="T1901" s="314"/>
    </row>
    <row r="1902" spans="1:20">
      <c r="A1902" s="314"/>
      <c r="B1902" s="314"/>
      <c r="C1902" s="314"/>
      <c r="D1902" s="314"/>
      <c r="E1902" s="314"/>
      <c r="F1902" s="314"/>
      <c r="G1902" s="314"/>
      <c r="H1902" s="314"/>
      <c r="I1902" s="314"/>
      <c r="J1902" s="314"/>
      <c r="K1902" s="314"/>
      <c r="L1902" s="314"/>
      <c r="M1902" s="314"/>
      <c r="N1902" s="314"/>
      <c r="O1902" s="314"/>
      <c r="P1902" s="314"/>
      <c r="Q1902" s="314"/>
      <c r="R1902" s="314"/>
      <c r="S1902" s="314"/>
      <c r="T1902" s="314"/>
    </row>
    <row r="1903" spans="1:20">
      <c r="A1903" s="314"/>
      <c r="B1903" s="314"/>
      <c r="C1903" s="314"/>
      <c r="D1903" s="314"/>
      <c r="E1903" s="314"/>
      <c r="F1903" s="314"/>
      <c r="G1903" s="314"/>
      <c r="H1903" s="314"/>
      <c r="I1903" s="314"/>
      <c r="J1903" s="314"/>
      <c r="K1903" s="314"/>
      <c r="L1903" s="314"/>
      <c r="M1903" s="314"/>
      <c r="N1903" s="314"/>
      <c r="O1903" s="314"/>
      <c r="P1903" s="314"/>
      <c r="Q1903" s="314"/>
      <c r="R1903" s="314"/>
      <c r="S1903" s="314"/>
      <c r="T1903" s="314"/>
    </row>
    <row r="1904" spans="1:20">
      <c r="A1904" s="314"/>
      <c r="B1904" s="314"/>
      <c r="C1904" s="314"/>
      <c r="D1904" s="314"/>
      <c r="E1904" s="314"/>
      <c r="F1904" s="314"/>
      <c r="G1904" s="314"/>
      <c r="H1904" s="314"/>
      <c r="I1904" s="314"/>
      <c r="J1904" s="314"/>
      <c r="K1904" s="314"/>
      <c r="L1904" s="314"/>
      <c r="M1904" s="314"/>
      <c r="N1904" s="314"/>
      <c r="O1904" s="314"/>
      <c r="P1904" s="314"/>
      <c r="Q1904" s="314"/>
      <c r="R1904" s="314"/>
      <c r="S1904" s="314"/>
      <c r="T1904" s="314"/>
    </row>
    <row r="1905" spans="1:20">
      <c r="A1905" s="314"/>
      <c r="B1905" s="314"/>
      <c r="C1905" s="314"/>
      <c r="D1905" s="314"/>
      <c r="E1905" s="314"/>
      <c r="F1905" s="314"/>
      <c r="G1905" s="314"/>
      <c r="H1905" s="314"/>
      <c r="I1905" s="314"/>
      <c r="J1905" s="314"/>
      <c r="K1905" s="314"/>
      <c r="L1905" s="314"/>
      <c r="M1905" s="314"/>
      <c r="N1905" s="314"/>
      <c r="O1905" s="314"/>
      <c r="P1905" s="314"/>
      <c r="Q1905" s="314"/>
      <c r="R1905" s="314"/>
      <c r="S1905" s="314"/>
      <c r="T1905" s="314"/>
    </row>
    <row r="1906" spans="1:20">
      <c r="A1906" s="314"/>
      <c r="B1906" s="314"/>
      <c r="C1906" s="314"/>
      <c r="D1906" s="314"/>
      <c r="E1906" s="314"/>
      <c r="F1906" s="314"/>
      <c r="G1906" s="314"/>
      <c r="H1906" s="314"/>
      <c r="I1906" s="314"/>
      <c r="J1906" s="314"/>
      <c r="K1906" s="314"/>
      <c r="L1906" s="314"/>
      <c r="M1906" s="314"/>
      <c r="N1906" s="314"/>
      <c r="O1906" s="314"/>
      <c r="P1906" s="314"/>
      <c r="Q1906" s="314"/>
      <c r="R1906" s="314"/>
      <c r="S1906" s="314"/>
      <c r="T1906" s="314"/>
    </row>
    <row r="1907" spans="1:20">
      <c r="A1907" s="314"/>
      <c r="B1907" s="314"/>
      <c r="C1907" s="314"/>
      <c r="D1907" s="314"/>
      <c r="E1907" s="314"/>
      <c r="F1907" s="314"/>
      <c r="G1907" s="314"/>
      <c r="H1907" s="314"/>
      <c r="I1907" s="314"/>
      <c r="J1907" s="314"/>
      <c r="K1907" s="314"/>
      <c r="L1907" s="314"/>
      <c r="M1907" s="314"/>
      <c r="N1907" s="314"/>
      <c r="O1907" s="314"/>
      <c r="P1907" s="314"/>
      <c r="Q1907" s="314"/>
      <c r="R1907" s="314"/>
      <c r="S1907" s="314"/>
      <c r="T1907" s="314"/>
    </row>
    <row r="1908" spans="1:20">
      <c r="A1908" s="314"/>
      <c r="B1908" s="314"/>
      <c r="C1908" s="314"/>
      <c r="D1908" s="314"/>
      <c r="E1908" s="314"/>
      <c r="F1908" s="314"/>
      <c r="G1908" s="314"/>
      <c r="H1908" s="314"/>
      <c r="I1908" s="314"/>
      <c r="J1908" s="314"/>
      <c r="K1908" s="314"/>
      <c r="L1908" s="314"/>
      <c r="M1908" s="314"/>
      <c r="N1908" s="314"/>
      <c r="O1908" s="314"/>
      <c r="P1908" s="314"/>
      <c r="Q1908" s="314"/>
      <c r="R1908" s="314"/>
      <c r="S1908" s="314"/>
      <c r="T1908" s="314"/>
    </row>
    <row r="1909" spans="1:20">
      <c r="A1909" s="314"/>
      <c r="B1909" s="314"/>
      <c r="C1909" s="314"/>
      <c r="D1909" s="314"/>
      <c r="E1909" s="314"/>
      <c r="F1909" s="314"/>
      <c r="G1909" s="314"/>
      <c r="H1909" s="314"/>
      <c r="I1909" s="314"/>
      <c r="J1909" s="314"/>
      <c r="K1909" s="314"/>
      <c r="L1909" s="314"/>
      <c r="M1909" s="314"/>
      <c r="N1909" s="314"/>
      <c r="O1909" s="314"/>
      <c r="P1909" s="314"/>
      <c r="Q1909" s="314"/>
      <c r="R1909" s="314"/>
      <c r="S1909" s="314"/>
      <c r="T1909" s="314"/>
    </row>
    <row r="1910" spans="1:20">
      <c r="A1910" s="314"/>
      <c r="B1910" s="314"/>
      <c r="C1910" s="314"/>
      <c r="D1910" s="314"/>
      <c r="E1910" s="314"/>
      <c r="F1910" s="314"/>
      <c r="G1910" s="314"/>
      <c r="H1910" s="314"/>
      <c r="I1910" s="314"/>
      <c r="J1910" s="314"/>
      <c r="K1910" s="314"/>
      <c r="L1910" s="314"/>
      <c r="M1910" s="314"/>
      <c r="N1910" s="314"/>
      <c r="O1910" s="314"/>
      <c r="P1910" s="314"/>
      <c r="Q1910" s="314"/>
      <c r="R1910" s="314"/>
      <c r="S1910" s="314"/>
      <c r="T1910" s="314"/>
    </row>
    <row r="1911" spans="1:20">
      <c r="A1911" s="314"/>
      <c r="B1911" s="314"/>
      <c r="C1911" s="314"/>
      <c r="D1911" s="314"/>
      <c r="E1911" s="314"/>
      <c r="F1911" s="314"/>
      <c r="G1911" s="314"/>
      <c r="H1911" s="314"/>
      <c r="I1911" s="314"/>
      <c r="J1911" s="314"/>
      <c r="K1911" s="314"/>
      <c r="L1911" s="314"/>
      <c r="M1911" s="314"/>
      <c r="N1911" s="314"/>
      <c r="O1911" s="314"/>
      <c r="P1911" s="314"/>
      <c r="Q1911" s="314"/>
      <c r="R1911" s="314"/>
      <c r="S1911" s="314"/>
      <c r="T1911" s="314"/>
    </row>
    <row r="1912" spans="1:20">
      <c r="A1912" s="314"/>
      <c r="B1912" s="314"/>
      <c r="C1912" s="314"/>
      <c r="D1912" s="314"/>
      <c r="E1912" s="314"/>
      <c r="F1912" s="314"/>
      <c r="G1912" s="314"/>
      <c r="H1912" s="314"/>
      <c r="I1912" s="314"/>
      <c r="J1912" s="314"/>
      <c r="K1912" s="314"/>
      <c r="L1912" s="314"/>
      <c r="M1912" s="314"/>
      <c r="N1912" s="314"/>
      <c r="O1912" s="314"/>
      <c r="P1912" s="314"/>
      <c r="Q1912" s="314"/>
      <c r="R1912" s="314"/>
      <c r="S1912" s="314"/>
      <c r="T1912" s="314"/>
    </row>
    <row r="1913" spans="1:20">
      <c r="A1913" s="314"/>
      <c r="B1913" s="314"/>
      <c r="C1913" s="314"/>
      <c r="D1913" s="314"/>
      <c r="E1913" s="314"/>
      <c r="F1913" s="314"/>
      <c r="G1913" s="314"/>
      <c r="H1913" s="314"/>
      <c r="I1913" s="314"/>
      <c r="J1913" s="314"/>
      <c r="K1913" s="314"/>
      <c r="L1913" s="314"/>
      <c r="M1913" s="314"/>
      <c r="N1913" s="314"/>
      <c r="O1913" s="314"/>
      <c r="P1913" s="314"/>
      <c r="Q1913" s="314"/>
      <c r="R1913" s="314"/>
      <c r="S1913" s="314"/>
      <c r="T1913" s="314"/>
    </row>
    <row r="1914" spans="1:20">
      <c r="A1914" s="314"/>
      <c r="B1914" s="314"/>
      <c r="C1914" s="314"/>
      <c r="D1914" s="314"/>
      <c r="E1914" s="314"/>
      <c r="F1914" s="314"/>
      <c r="G1914" s="314"/>
      <c r="H1914" s="314"/>
      <c r="I1914" s="314"/>
      <c r="J1914" s="314"/>
      <c r="K1914" s="314"/>
      <c r="L1914" s="314"/>
      <c r="M1914" s="314"/>
      <c r="N1914" s="314"/>
      <c r="O1914" s="314"/>
      <c r="P1914" s="314"/>
      <c r="Q1914" s="314"/>
      <c r="R1914" s="314"/>
      <c r="S1914" s="314"/>
      <c r="T1914" s="314"/>
    </row>
    <row r="1915" spans="1:20">
      <c r="A1915" s="314"/>
      <c r="B1915" s="314"/>
      <c r="C1915" s="314"/>
      <c r="D1915" s="314"/>
      <c r="E1915" s="314"/>
      <c r="F1915" s="314"/>
      <c r="G1915" s="314"/>
      <c r="H1915" s="314"/>
      <c r="I1915" s="314"/>
      <c r="J1915" s="314"/>
      <c r="K1915" s="314"/>
      <c r="L1915" s="314"/>
      <c r="M1915" s="314"/>
      <c r="N1915" s="314"/>
      <c r="O1915" s="314"/>
      <c r="P1915" s="314"/>
      <c r="Q1915" s="314"/>
      <c r="R1915" s="314"/>
      <c r="S1915" s="314"/>
      <c r="T1915" s="314"/>
    </row>
    <row r="1916" spans="1:20">
      <c r="A1916" s="314"/>
      <c r="B1916" s="314"/>
      <c r="C1916" s="314"/>
      <c r="D1916" s="314"/>
      <c r="E1916" s="314"/>
      <c r="F1916" s="314"/>
      <c r="G1916" s="314"/>
      <c r="H1916" s="314"/>
      <c r="I1916" s="314"/>
      <c r="J1916" s="314"/>
      <c r="K1916" s="314"/>
      <c r="L1916" s="314"/>
      <c r="M1916" s="314"/>
      <c r="N1916" s="314"/>
      <c r="O1916" s="314"/>
      <c r="P1916" s="314"/>
      <c r="Q1916" s="314"/>
      <c r="R1916" s="314"/>
      <c r="S1916" s="314"/>
      <c r="T1916" s="314"/>
    </row>
    <row r="1917" spans="1:20">
      <c r="A1917" s="314"/>
      <c r="B1917" s="314"/>
      <c r="C1917" s="314"/>
      <c r="D1917" s="314"/>
      <c r="E1917" s="314"/>
      <c r="F1917" s="314"/>
      <c r="G1917" s="314"/>
      <c r="H1917" s="314"/>
      <c r="I1917" s="314"/>
      <c r="J1917" s="314"/>
      <c r="K1917" s="314"/>
      <c r="L1917" s="314"/>
      <c r="M1917" s="314"/>
      <c r="N1917" s="314"/>
      <c r="O1917" s="314"/>
      <c r="P1917" s="314"/>
      <c r="Q1917" s="314"/>
      <c r="R1917" s="314"/>
      <c r="S1917" s="314"/>
      <c r="T1917" s="314"/>
    </row>
    <row r="1918" spans="1:20">
      <c r="A1918" s="314"/>
      <c r="B1918" s="314"/>
      <c r="C1918" s="314"/>
      <c r="D1918" s="314"/>
      <c r="E1918" s="314"/>
      <c r="F1918" s="314"/>
      <c r="G1918" s="314"/>
      <c r="H1918" s="314"/>
      <c r="I1918" s="314"/>
      <c r="J1918" s="314"/>
      <c r="K1918" s="314"/>
      <c r="L1918" s="314"/>
      <c r="M1918" s="314"/>
      <c r="N1918" s="314"/>
      <c r="O1918" s="314"/>
      <c r="P1918" s="314"/>
      <c r="Q1918" s="314"/>
      <c r="R1918" s="314"/>
      <c r="S1918" s="314"/>
      <c r="T1918" s="314"/>
    </row>
    <row r="1919" spans="1:20">
      <c r="A1919" s="314"/>
      <c r="B1919" s="314"/>
      <c r="C1919" s="314"/>
      <c r="D1919" s="314"/>
      <c r="E1919" s="314"/>
      <c r="F1919" s="314"/>
      <c r="G1919" s="314"/>
      <c r="H1919" s="314"/>
      <c r="I1919" s="314"/>
      <c r="J1919" s="314"/>
      <c r="K1919" s="314"/>
      <c r="L1919" s="314"/>
      <c r="M1919" s="314"/>
      <c r="N1919" s="314"/>
      <c r="O1919" s="314"/>
      <c r="P1919" s="314"/>
      <c r="Q1919" s="314"/>
      <c r="R1919" s="314"/>
      <c r="S1919" s="314"/>
      <c r="T1919" s="314"/>
    </row>
    <row r="1920" spans="1:20">
      <c r="A1920" s="314"/>
      <c r="B1920" s="314"/>
      <c r="C1920" s="314"/>
      <c r="D1920" s="314"/>
      <c r="E1920" s="314"/>
      <c r="F1920" s="314"/>
      <c r="G1920" s="314"/>
      <c r="H1920" s="314"/>
      <c r="I1920" s="314"/>
      <c r="J1920" s="314"/>
      <c r="K1920" s="314"/>
      <c r="L1920" s="314"/>
      <c r="M1920" s="314"/>
      <c r="N1920" s="314"/>
      <c r="O1920" s="314"/>
      <c r="P1920" s="314"/>
      <c r="Q1920" s="314"/>
      <c r="R1920" s="314"/>
      <c r="S1920" s="314"/>
      <c r="T1920" s="314"/>
    </row>
    <row r="1921" spans="1:20">
      <c r="A1921" s="314"/>
      <c r="B1921" s="314"/>
      <c r="C1921" s="314"/>
      <c r="D1921" s="314"/>
      <c r="E1921" s="314"/>
      <c r="F1921" s="314"/>
      <c r="G1921" s="314"/>
      <c r="H1921" s="314"/>
      <c r="I1921" s="314"/>
      <c r="J1921" s="314"/>
      <c r="K1921" s="314"/>
      <c r="L1921" s="314"/>
      <c r="M1921" s="314"/>
      <c r="N1921" s="314"/>
      <c r="O1921" s="314"/>
      <c r="P1921" s="314"/>
      <c r="Q1921" s="314"/>
      <c r="R1921" s="314"/>
      <c r="S1921" s="314"/>
      <c r="T1921" s="314"/>
    </row>
    <row r="1922" spans="1:20">
      <c r="A1922" s="314"/>
      <c r="B1922" s="314"/>
      <c r="C1922" s="314"/>
      <c r="D1922" s="314"/>
      <c r="E1922" s="314"/>
      <c r="F1922" s="314"/>
      <c r="G1922" s="314"/>
      <c r="H1922" s="314"/>
      <c r="I1922" s="314"/>
      <c r="J1922" s="314"/>
      <c r="K1922" s="314"/>
      <c r="L1922" s="314"/>
      <c r="M1922" s="314"/>
      <c r="N1922" s="314"/>
      <c r="O1922" s="314"/>
      <c r="P1922" s="314"/>
      <c r="Q1922" s="314"/>
      <c r="R1922" s="314"/>
      <c r="S1922" s="314"/>
      <c r="T1922" s="314"/>
    </row>
    <row r="1923" spans="1:20">
      <c r="A1923" s="314"/>
      <c r="B1923" s="314"/>
      <c r="C1923" s="314"/>
      <c r="D1923" s="314"/>
      <c r="E1923" s="314"/>
      <c r="F1923" s="314"/>
      <c r="G1923" s="314"/>
      <c r="H1923" s="314"/>
      <c r="I1923" s="314"/>
      <c r="J1923" s="314"/>
      <c r="K1923" s="314"/>
      <c r="L1923" s="314"/>
      <c r="M1923" s="314"/>
      <c r="N1923" s="314"/>
      <c r="O1923" s="314"/>
      <c r="P1923" s="314"/>
      <c r="Q1923" s="314"/>
      <c r="R1923" s="314"/>
      <c r="S1923" s="314"/>
      <c r="T1923" s="314"/>
    </row>
    <row r="1924" spans="1:20">
      <c r="A1924" s="314"/>
      <c r="B1924" s="314"/>
      <c r="C1924" s="314"/>
      <c r="D1924" s="314"/>
      <c r="E1924" s="314"/>
      <c r="F1924" s="314"/>
      <c r="G1924" s="314"/>
      <c r="H1924" s="314"/>
      <c r="I1924" s="314"/>
      <c r="J1924" s="314"/>
      <c r="K1924" s="314"/>
      <c r="L1924" s="314"/>
      <c r="M1924" s="314"/>
      <c r="N1924" s="314"/>
      <c r="O1924" s="314"/>
      <c r="P1924" s="314"/>
      <c r="Q1924" s="314"/>
      <c r="R1924" s="314"/>
      <c r="S1924" s="314"/>
      <c r="T1924" s="314"/>
    </row>
    <row r="1925" spans="1:20">
      <c r="A1925" s="314"/>
      <c r="B1925" s="314"/>
      <c r="C1925" s="314"/>
      <c r="D1925" s="314"/>
      <c r="E1925" s="314"/>
      <c r="F1925" s="314"/>
      <c r="G1925" s="314"/>
      <c r="H1925" s="314"/>
      <c r="I1925" s="314"/>
      <c r="J1925" s="314"/>
      <c r="K1925" s="314"/>
      <c r="L1925" s="314"/>
      <c r="M1925" s="314"/>
      <c r="N1925" s="314"/>
      <c r="O1925" s="314"/>
      <c r="P1925" s="314"/>
      <c r="Q1925" s="314"/>
      <c r="R1925" s="314"/>
      <c r="S1925" s="314"/>
      <c r="T1925" s="314"/>
    </row>
    <row r="1926" spans="1:20">
      <c r="A1926" s="314"/>
      <c r="B1926" s="314"/>
      <c r="C1926" s="314"/>
      <c r="D1926" s="314"/>
      <c r="E1926" s="314"/>
      <c r="F1926" s="314"/>
      <c r="G1926" s="314"/>
      <c r="H1926" s="314"/>
      <c r="I1926" s="314"/>
      <c r="J1926" s="314"/>
      <c r="K1926" s="314"/>
      <c r="L1926" s="314"/>
      <c r="M1926" s="314"/>
      <c r="N1926" s="314"/>
      <c r="O1926" s="314"/>
      <c r="P1926" s="314"/>
      <c r="Q1926" s="314"/>
      <c r="R1926" s="314"/>
      <c r="S1926" s="314"/>
      <c r="T1926" s="314"/>
    </row>
    <row r="1927" spans="1:20">
      <c r="A1927" s="314"/>
      <c r="B1927" s="314"/>
      <c r="C1927" s="314"/>
      <c r="D1927" s="314"/>
      <c r="E1927" s="314"/>
      <c r="F1927" s="314"/>
      <c r="G1927" s="314"/>
      <c r="H1927" s="314"/>
      <c r="I1927" s="314"/>
      <c r="J1927" s="314"/>
      <c r="K1927" s="314"/>
      <c r="L1927" s="314"/>
      <c r="M1927" s="314"/>
      <c r="N1927" s="314"/>
      <c r="O1927" s="314"/>
      <c r="P1927" s="314"/>
      <c r="Q1927" s="314"/>
      <c r="R1927" s="314"/>
      <c r="S1927" s="314"/>
      <c r="T1927" s="314"/>
    </row>
    <row r="1928" spans="1:20">
      <c r="A1928" s="314"/>
      <c r="B1928" s="314"/>
      <c r="C1928" s="314"/>
      <c r="D1928" s="314"/>
      <c r="E1928" s="314"/>
      <c r="F1928" s="314"/>
      <c r="G1928" s="314"/>
      <c r="H1928" s="314"/>
      <c r="I1928" s="314"/>
      <c r="J1928" s="314"/>
      <c r="K1928" s="314"/>
      <c r="L1928" s="314"/>
      <c r="M1928" s="314"/>
      <c r="N1928" s="314"/>
      <c r="O1928" s="314"/>
      <c r="P1928" s="314"/>
      <c r="Q1928" s="314"/>
      <c r="R1928" s="314"/>
      <c r="S1928" s="314"/>
      <c r="T1928" s="314"/>
    </row>
    <row r="1929" spans="1:20">
      <c r="A1929" s="314"/>
      <c r="B1929" s="314"/>
      <c r="C1929" s="314"/>
      <c r="D1929" s="314"/>
      <c r="E1929" s="314"/>
      <c r="F1929" s="314"/>
      <c r="G1929" s="314"/>
      <c r="H1929" s="314"/>
      <c r="I1929" s="314"/>
      <c r="J1929" s="314"/>
      <c r="K1929" s="314"/>
      <c r="L1929" s="314"/>
      <c r="M1929" s="314"/>
      <c r="N1929" s="314"/>
      <c r="O1929" s="314"/>
      <c r="P1929" s="314"/>
      <c r="Q1929" s="314"/>
      <c r="R1929" s="314"/>
      <c r="S1929" s="314"/>
      <c r="T1929" s="314"/>
    </row>
    <row r="1930" spans="1:20">
      <c r="A1930" s="314"/>
      <c r="B1930" s="314"/>
      <c r="C1930" s="314"/>
      <c r="D1930" s="314"/>
      <c r="E1930" s="314"/>
      <c r="F1930" s="314"/>
      <c r="G1930" s="314"/>
      <c r="H1930" s="314"/>
      <c r="I1930" s="314"/>
      <c r="J1930" s="314"/>
      <c r="K1930" s="314"/>
      <c r="L1930" s="314"/>
      <c r="M1930" s="314"/>
      <c r="N1930" s="314"/>
      <c r="O1930" s="314"/>
      <c r="P1930" s="314"/>
      <c r="Q1930" s="314"/>
      <c r="R1930" s="314"/>
      <c r="S1930" s="314"/>
      <c r="T1930" s="314"/>
    </row>
    <row r="1931" spans="1:20">
      <c r="A1931" s="314"/>
      <c r="B1931" s="314"/>
      <c r="C1931" s="314"/>
      <c r="D1931" s="314"/>
      <c r="E1931" s="314"/>
      <c r="F1931" s="314"/>
      <c r="G1931" s="314"/>
      <c r="H1931" s="314"/>
      <c r="I1931" s="314"/>
      <c r="J1931" s="314"/>
      <c r="K1931" s="314"/>
      <c r="L1931" s="314"/>
      <c r="M1931" s="314"/>
      <c r="N1931" s="314"/>
      <c r="O1931" s="314"/>
      <c r="P1931" s="314"/>
      <c r="Q1931" s="314"/>
      <c r="R1931" s="314"/>
      <c r="S1931" s="314"/>
      <c r="T1931" s="314"/>
    </row>
    <row r="1932" spans="1:20">
      <c r="A1932" s="314"/>
      <c r="B1932" s="314"/>
      <c r="C1932" s="314"/>
      <c r="D1932" s="314"/>
      <c r="E1932" s="314"/>
      <c r="F1932" s="314"/>
      <c r="G1932" s="314"/>
      <c r="H1932" s="314"/>
      <c r="I1932" s="314"/>
      <c r="J1932" s="314"/>
      <c r="K1932" s="314"/>
      <c r="L1932" s="314"/>
      <c r="M1932" s="314"/>
      <c r="N1932" s="314"/>
      <c r="O1932" s="314"/>
      <c r="P1932" s="314"/>
      <c r="Q1932" s="314"/>
      <c r="R1932" s="314"/>
      <c r="S1932" s="314"/>
      <c r="T1932" s="314"/>
    </row>
    <row r="1933" spans="1:20">
      <c r="A1933" s="314"/>
      <c r="B1933" s="314"/>
      <c r="C1933" s="314"/>
      <c r="D1933" s="314"/>
      <c r="E1933" s="314"/>
      <c r="F1933" s="314"/>
      <c r="G1933" s="314"/>
      <c r="H1933" s="314"/>
      <c r="I1933" s="314"/>
      <c r="J1933" s="314"/>
      <c r="K1933" s="314"/>
      <c r="L1933" s="314"/>
      <c r="M1933" s="314"/>
      <c r="N1933" s="314"/>
      <c r="O1933" s="314"/>
      <c r="P1933" s="314"/>
      <c r="Q1933" s="314"/>
      <c r="R1933" s="314"/>
      <c r="S1933" s="314"/>
      <c r="T1933" s="314"/>
    </row>
    <row r="1934" spans="1:20">
      <c r="A1934" s="314"/>
      <c r="B1934" s="314"/>
      <c r="C1934" s="314"/>
      <c r="D1934" s="314"/>
      <c r="E1934" s="314"/>
      <c r="F1934" s="314"/>
      <c r="G1934" s="314"/>
      <c r="H1934" s="314"/>
      <c r="I1934" s="314"/>
      <c r="J1934" s="314"/>
      <c r="K1934" s="314"/>
      <c r="L1934" s="314"/>
      <c r="M1934" s="314"/>
      <c r="N1934" s="314"/>
      <c r="O1934" s="314"/>
      <c r="P1934" s="314"/>
      <c r="Q1934" s="314"/>
      <c r="R1934" s="314"/>
      <c r="S1934" s="314"/>
      <c r="T1934" s="314"/>
    </row>
    <row r="1935" spans="1:20">
      <c r="A1935" s="314"/>
      <c r="B1935" s="314"/>
      <c r="C1935" s="314"/>
      <c r="D1935" s="314"/>
      <c r="E1935" s="314"/>
      <c r="F1935" s="314"/>
      <c r="G1935" s="314"/>
      <c r="H1935" s="314"/>
      <c r="I1935" s="314"/>
      <c r="J1935" s="314"/>
      <c r="K1935" s="314"/>
      <c r="L1935" s="314"/>
      <c r="M1935" s="314"/>
      <c r="N1935" s="314"/>
      <c r="O1935" s="314"/>
      <c r="P1935" s="314"/>
      <c r="Q1935" s="314"/>
      <c r="R1935" s="314"/>
      <c r="S1935" s="314"/>
      <c r="T1935" s="314"/>
    </row>
    <row r="1936" spans="1:20">
      <c r="A1936" s="314"/>
      <c r="B1936" s="314"/>
      <c r="C1936" s="314"/>
      <c r="D1936" s="314"/>
      <c r="E1936" s="314"/>
      <c r="F1936" s="314"/>
      <c r="G1936" s="314"/>
      <c r="H1936" s="314"/>
      <c r="I1936" s="314"/>
      <c r="J1936" s="314"/>
      <c r="K1936" s="314"/>
      <c r="L1936" s="314"/>
      <c r="M1936" s="314"/>
      <c r="N1936" s="314"/>
      <c r="O1936" s="314"/>
      <c r="P1936" s="314"/>
      <c r="Q1936" s="314"/>
      <c r="R1936" s="314"/>
      <c r="S1936" s="314"/>
      <c r="T1936" s="314"/>
    </row>
    <row r="1937" spans="1:20">
      <c r="A1937" s="314"/>
      <c r="B1937" s="314"/>
      <c r="C1937" s="314"/>
      <c r="D1937" s="314"/>
      <c r="E1937" s="314"/>
      <c r="F1937" s="314"/>
      <c r="G1937" s="314"/>
      <c r="H1937" s="314"/>
      <c r="I1937" s="314"/>
      <c r="J1937" s="314"/>
      <c r="K1937" s="314"/>
      <c r="L1937" s="314"/>
      <c r="M1937" s="314"/>
      <c r="N1937" s="314"/>
      <c r="O1937" s="314"/>
      <c r="P1937" s="314"/>
      <c r="Q1937" s="314"/>
      <c r="R1937" s="314"/>
      <c r="S1937" s="314"/>
      <c r="T1937" s="314"/>
    </row>
    <row r="1938" spans="1:20">
      <c r="A1938" s="314"/>
      <c r="B1938" s="314"/>
      <c r="C1938" s="314"/>
      <c r="D1938" s="314"/>
      <c r="E1938" s="314"/>
      <c r="F1938" s="314"/>
      <c r="G1938" s="314"/>
      <c r="H1938" s="314"/>
      <c r="I1938" s="314"/>
      <c r="J1938" s="314"/>
      <c r="K1938" s="314"/>
      <c r="L1938" s="314"/>
      <c r="M1938" s="314"/>
      <c r="N1938" s="314"/>
      <c r="O1938" s="314"/>
      <c r="P1938" s="314"/>
      <c r="Q1938" s="314"/>
      <c r="R1938" s="314"/>
      <c r="S1938" s="314"/>
      <c r="T1938" s="314"/>
    </row>
    <row r="1939" spans="1:20">
      <c r="A1939" s="314"/>
      <c r="B1939" s="314"/>
      <c r="C1939" s="314"/>
      <c r="D1939" s="314"/>
      <c r="E1939" s="314"/>
      <c r="F1939" s="314"/>
      <c r="G1939" s="314"/>
      <c r="H1939" s="314"/>
      <c r="I1939" s="314"/>
      <c r="J1939" s="314"/>
      <c r="K1939" s="314"/>
      <c r="L1939" s="314"/>
      <c r="M1939" s="314"/>
      <c r="N1939" s="314"/>
      <c r="O1939" s="314"/>
      <c r="P1939" s="314"/>
      <c r="Q1939" s="314"/>
      <c r="R1939" s="314"/>
      <c r="S1939" s="314"/>
      <c r="T1939" s="314"/>
    </row>
    <row r="1940" spans="1:20">
      <c r="A1940" s="314"/>
      <c r="B1940" s="314"/>
      <c r="C1940" s="314"/>
      <c r="D1940" s="314"/>
      <c r="E1940" s="314"/>
      <c r="F1940" s="314"/>
      <c r="G1940" s="314"/>
      <c r="H1940" s="314"/>
      <c r="I1940" s="314"/>
      <c r="J1940" s="314"/>
      <c r="K1940" s="314"/>
      <c r="L1940" s="314"/>
      <c r="M1940" s="314"/>
      <c r="N1940" s="314"/>
      <c r="O1940" s="314"/>
      <c r="P1940" s="314"/>
      <c r="Q1940" s="314"/>
      <c r="R1940" s="314"/>
      <c r="S1940" s="314"/>
      <c r="T1940" s="314"/>
    </row>
    <row r="1941" spans="1:20">
      <c r="A1941" s="314"/>
      <c r="B1941" s="314"/>
      <c r="C1941" s="314"/>
      <c r="D1941" s="314"/>
      <c r="E1941" s="314"/>
      <c r="F1941" s="314"/>
      <c r="G1941" s="314"/>
      <c r="H1941" s="314"/>
      <c r="I1941" s="314"/>
      <c r="J1941" s="314"/>
      <c r="K1941" s="314"/>
      <c r="L1941" s="314"/>
      <c r="M1941" s="314"/>
      <c r="N1941" s="314"/>
      <c r="O1941" s="314"/>
      <c r="P1941" s="314"/>
      <c r="Q1941" s="314"/>
      <c r="R1941" s="314"/>
      <c r="S1941" s="314"/>
      <c r="T1941" s="314"/>
    </row>
    <row r="1942" spans="1:20">
      <c r="A1942" s="314"/>
      <c r="B1942" s="314"/>
      <c r="C1942" s="314"/>
      <c r="D1942" s="314"/>
      <c r="E1942" s="314"/>
      <c r="F1942" s="314"/>
      <c r="G1942" s="314"/>
      <c r="H1942" s="314"/>
      <c r="I1942" s="314"/>
      <c r="J1942" s="314"/>
      <c r="K1942" s="314"/>
      <c r="L1942" s="314"/>
      <c r="M1942" s="314"/>
      <c r="N1942" s="314"/>
      <c r="O1942" s="314"/>
      <c r="P1942" s="314"/>
      <c r="Q1942" s="314"/>
      <c r="R1942" s="314"/>
      <c r="S1942" s="314"/>
      <c r="T1942" s="314"/>
    </row>
    <row r="1943" spans="1:20">
      <c r="A1943" s="314"/>
      <c r="B1943" s="314"/>
      <c r="C1943" s="314"/>
      <c r="D1943" s="314"/>
      <c r="E1943" s="314"/>
      <c r="F1943" s="314"/>
      <c r="G1943" s="314"/>
      <c r="H1943" s="314"/>
      <c r="I1943" s="314"/>
      <c r="J1943" s="314"/>
      <c r="K1943" s="314"/>
      <c r="L1943" s="314"/>
      <c r="M1943" s="314"/>
      <c r="N1943" s="314"/>
      <c r="O1943" s="314"/>
      <c r="P1943" s="314"/>
      <c r="Q1943" s="314"/>
      <c r="R1943" s="314"/>
      <c r="S1943" s="314"/>
      <c r="T1943" s="314"/>
    </row>
    <row r="1944" spans="1:20">
      <c r="A1944" s="314"/>
      <c r="B1944" s="314"/>
      <c r="C1944" s="314"/>
      <c r="D1944" s="314"/>
      <c r="E1944" s="314"/>
      <c r="F1944" s="314"/>
      <c r="G1944" s="314"/>
      <c r="H1944" s="314"/>
      <c r="I1944" s="314"/>
      <c r="J1944" s="314"/>
      <c r="K1944" s="314"/>
      <c r="L1944" s="314"/>
      <c r="M1944" s="314"/>
      <c r="N1944" s="314"/>
      <c r="O1944" s="314"/>
      <c r="P1944" s="314"/>
      <c r="Q1944" s="314"/>
      <c r="R1944" s="314"/>
      <c r="S1944" s="314"/>
      <c r="T1944" s="314"/>
    </row>
    <row r="1945" spans="1:20">
      <c r="A1945" s="314"/>
      <c r="B1945" s="314"/>
      <c r="C1945" s="314"/>
      <c r="D1945" s="314"/>
      <c r="E1945" s="314"/>
      <c r="F1945" s="314"/>
      <c r="G1945" s="314"/>
      <c r="H1945" s="314"/>
      <c r="I1945" s="314"/>
      <c r="J1945" s="314"/>
      <c r="K1945" s="314"/>
      <c r="L1945" s="314"/>
      <c r="M1945" s="314"/>
      <c r="N1945" s="314"/>
      <c r="O1945" s="314"/>
      <c r="P1945" s="314"/>
      <c r="Q1945" s="314"/>
      <c r="R1945" s="314"/>
      <c r="S1945" s="314"/>
      <c r="T1945" s="314"/>
    </row>
    <row r="1946" spans="1:20">
      <c r="A1946" s="314"/>
      <c r="B1946" s="314"/>
      <c r="C1946" s="314"/>
      <c r="D1946" s="314"/>
      <c r="E1946" s="314"/>
      <c r="F1946" s="314"/>
      <c r="G1946" s="314"/>
      <c r="H1946" s="314"/>
      <c r="I1946" s="314"/>
      <c r="J1946" s="314"/>
      <c r="K1946" s="314"/>
      <c r="L1946" s="314"/>
      <c r="M1946" s="314"/>
      <c r="N1946" s="314"/>
      <c r="O1946" s="314"/>
      <c r="P1946" s="314"/>
      <c r="Q1946" s="314"/>
      <c r="R1946" s="314"/>
      <c r="S1946" s="314"/>
      <c r="T1946" s="314"/>
    </row>
    <row r="1947" spans="1:20">
      <c r="A1947" s="314"/>
      <c r="B1947" s="314"/>
      <c r="C1947" s="314"/>
      <c r="D1947" s="314"/>
      <c r="E1947" s="314"/>
      <c r="F1947" s="314"/>
      <c r="G1947" s="314"/>
      <c r="H1947" s="314"/>
      <c r="I1947" s="314"/>
      <c r="J1947" s="314"/>
      <c r="K1947" s="314"/>
      <c r="L1947" s="314"/>
      <c r="M1947" s="314"/>
      <c r="N1947" s="314"/>
      <c r="O1947" s="314"/>
      <c r="P1947" s="314"/>
      <c r="Q1947" s="314"/>
      <c r="R1947" s="314"/>
      <c r="S1947" s="314"/>
      <c r="T1947" s="314"/>
    </row>
    <row r="1948" spans="1:20">
      <c r="A1948" s="314"/>
      <c r="B1948" s="314"/>
      <c r="C1948" s="314"/>
      <c r="D1948" s="314"/>
      <c r="E1948" s="314"/>
      <c r="F1948" s="314"/>
      <c r="G1948" s="314"/>
      <c r="H1948" s="314"/>
      <c r="I1948" s="314"/>
      <c r="J1948" s="314"/>
      <c r="K1948" s="314"/>
      <c r="L1948" s="314"/>
      <c r="M1948" s="314"/>
      <c r="N1948" s="314"/>
      <c r="O1948" s="314"/>
      <c r="P1948" s="314"/>
      <c r="Q1948" s="314"/>
      <c r="R1948" s="314"/>
      <c r="S1948" s="314"/>
      <c r="T1948" s="314"/>
    </row>
    <row r="1949" spans="1:20">
      <c r="A1949" s="314"/>
      <c r="B1949" s="314"/>
      <c r="C1949" s="314"/>
      <c r="D1949" s="314"/>
      <c r="E1949" s="314"/>
      <c r="F1949" s="314"/>
      <c r="G1949" s="314"/>
      <c r="H1949" s="314"/>
      <c r="I1949" s="314"/>
      <c r="J1949" s="314"/>
      <c r="K1949" s="314"/>
      <c r="L1949" s="314"/>
      <c r="M1949" s="314"/>
      <c r="N1949" s="314"/>
      <c r="O1949" s="314"/>
      <c r="P1949" s="314"/>
      <c r="Q1949" s="314"/>
      <c r="R1949" s="314"/>
      <c r="S1949" s="314"/>
      <c r="T1949" s="314"/>
    </row>
    <row r="1950" spans="1:20">
      <c r="A1950" s="314"/>
      <c r="B1950" s="314"/>
      <c r="C1950" s="314"/>
      <c r="D1950" s="314"/>
      <c r="E1950" s="314"/>
      <c r="F1950" s="314"/>
      <c r="G1950" s="314"/>
      <c r="H1950" s="314"/>
      <c r="I1950" s="314"/>
      <c r="J1950" s="314"/>
      <c r="K1950" s="314"/>
      <c r="L1950" s="314"/>
      <c r="M1950" s="314"/>
      <c r="N1950" s="314"/>
      <c r="O1950" s="314"/>
      <c r="P1950" s="314"/>
      <c r="Q1950" s="314"/>
      <c r="R1950" s="314"/>
      <c r="S1950" s="314"/>
      <c r="T1950" s="314"/>
    </row>
    <row r="1951" spans="1:20">
      <c r="A1951" s="314"/>
      <c r="B1951" s="314"/>
      <c r="C1951" s="314"/>
      <c r="D1951" s="314"/>
      <c r="E1951" s="314"/>
      <c r="F1951" s="314"/>
      <c r="G1951" s="314"/>
      <c r="H1951" s="314"/>
      <c r="I1951" s="314"/>
      <c r="J1951" s="314"/>
      <c r="K1951" s="314"/>
      <c r="L1951" s="314"/>
      <c r="M1951" s="314"/>
      <c r="N1951" s="314"/>
      <c r="O1951" s="314"/>
      <c r="P1951" s="314"/>
      <c r="Q1951" s="314"/>
      <c r="R1951" s="314"/>
      <c r="S1951" s="314"/>
      <c r="T1951" s="314"/>
    </row>
    <row r="1952" spans="1:20">
      <c r="A1952" s="314"/>
      <c r="B1952" s="314"/>
      <c r="C1952" s="314"/>
      <c r="D1952" s="314"/>
      <c r="E1952" s="314"/>
      <c r="F1952" s="314"/>
      <c r="G1952" s="314"/>
      <c r="H1952" s="314"/>
      <c r="I1952" s="314"/>
      <c r="J1952" s="314"/>
      <c r="K1952" s="314"/>
      <c r="L1952" s="314"/>
      <c r="M1952" s="314"/>
      <c r="N1952" s="314"/>
      <c r="O1952" s="314"/>
      <c r="P1952" s="314"/>
      <c r="Q1952" s="314"/>
      <c r="R1952" s="314"/>
      <c r="S1952" s="314"/>
      <c r="T1952" s="314"/>
    </row>
    <row r="1953" spans="1:20">
      <c r="A1953" s="314"/>
      <c r="B1953" s="314"/>
      <c r="C1953" s="314"/>
      <c r="D1953" s="314"/>
      <c r="E1953" s="314"/>
      <c r="F1953" s="314"/>
      <c r="G1953" s="314"/>
      <c r="H1953" s="314"/>
      <c r="I1953" s="314"/>
      <c r="J1953" s="314"/>
      <c r="K1953" s="314"/>
      <c r="L1953" s="314"/>
      <c r="M1953" s="314"/>
      <c r="N1953" s="314"/>
      <c r="O1953" s="314"/>
      <c r="P1953" s="314"/>
      <c r="Q1953" s="314"/>
      <c r="R1953" s="314"/>
      <c r="S1953" s="314"/>
      <c r="T1953" s="314"/>
    </row>
    <row r="1954" spans="1:20">
      <c r="A1954" s="314"/>
      <c r="B1954" s="314"/>
      <c r="C1954" s="314"/>
      <c r="D1954" s="314"/>
      <c r="E1954" s="314"/>
      <c r="F1954" s="314"/>
      <c r="G1954" s="314"/>
      <c r="H1954" s="314"/>
      <c r="I1954" s="314"/>
      <c r="J1954" s="314"/>
      <c r="K1954" s="314"/>
      <c r="L1954" s="314"/>
      <c r="M1954" s="314"/>
      <c r="N1954" s="314"/>
      <c r="O1954" s="314"/>
      <c r="P1954" s="314"/>
      <c r="Q1954" s="314"/>
      <c r="R1954" s="314"/>
      <c r="S1954" s="314"/>
      <c r="T1954" s="314"/>
    </row>
    <row r="1955" spans="1:20">
      <c r="A1955" s="314"/>
      <c r="B1955" s="314"/>
      <c r="C1955" s="314"/>
      <c r="D1955" s="314"/>
      <c r="E1955" s="314"/>
      <c r="F1955" s="314"/>
      <c r="G1955" s="314"/>
      <c r="H1955" s="314"/>
      <c r="I1955" s="314"/>
      <c r="J1955" s="314"/>
      <c r="K1955" s="314"/>
      <c r="L1955" s="314"/>
      <c r="M1955" s="314"/>
      <c r="N1955" s="314"/>
      <c r="O1955" s="314"/>
      <c r="P1955" s="314"/>
      <c r="Q1955" s="314"/>
      <c r="R1955" s="314"/>
      <c r="S1955" s="314"/>
      <c r="T1955" s="314"/>
    </row>
    <row r="1956" spans="1:20">
      <c r="A1956" s="314"/>
      <c r="B1956" s="314"/>
      <c r="C1956" s="314"/>
      <c r="D1956" s="314"/>
      <c r="E1956" s="314"/>
      <c r="F1956" s="314"/>
      <c r="G1956" s="314"/>
      <c r="H1956" s="314"/>
      <c r="I1956" s="314"/>
      <c r="J1956" s="314"/>
      <c r="K1956" s="314"/>
      <c r="L1956" s="314"/>
      <c r="M1956" s="314"/>
      <c r="N1956" s="314"/>
      <c r="O1956" s="314"/>
      <c r="P1956" s="314"/>
      <c r="Q1956" s="314"/>
      <c r="R1956" s="314"/>
      <c r="S1956" s="314"/>
      <c r="T1956" s="314"/>
    </row>
    <row r="1957" spans="1:20">
      <c r="A1957" s="314"/>
      <c r="B1957" s="314"/>
      <c r="C1957" s="314"/>
      <c r="D1957" s="314"/>
      <c r="E1957" s="314"/>
      <c r="F1957" s="314"/>
      <c r="G1957" s="314"/>
      <c r="H1957" s="314"/>
      <c r="I1957" s="314"/>
      <c r="J1957" s="314"/>
      <c r="K1957" s="314"/>
      <c r="L1957" s="314"/>
      <c r="M1957" s="314"/>
      <c r="N1957" s="314"/>
      <c r="O1957" s="314"/>
      <c r="P1957" s="314"/>
      <c r="Q1957" s="314"/>
      <c r="R1957" s="314"/>
      <c r="S1957" s="314"/>
      <c r="T1957" s="314"/>
    </row>
    <row r="1958" spans="1:20">
      <c r="A1958" s="314"/>
      <c r="B1958" s="314"/>
      <c r="C1958" s="314"/>
      <c r="D1958" s="314"/>
      <c r="E1958" s="314"/>
      <c r="F1958" s="314"/>
      <c r="G1958" s="314"/>
      <c r="H1958" s="314"/>
      <c r="I1958" s="314"/>
      <c r="J1958" s="314"/>
      <c r="K1958" s="314"/>
      <c r="L1958" s="314"/>
      <c r="M1958" s="314"/>
      <c r="N1958" s="314"/>
      <c r="O1958" s="314"/>
      <c r="P1958" s="314"/>
      <c r="Q1958" s="314"/>
      <c r="R1958" s="314"/>
      <c r="S1958" s="314"/>
      <c r="T1958" s="314"/>
    </row>
    <row r="1959" spans="1:20">
      <c r="A1959" s="314"/>
      <c r="B1959" s="314"/>
      <c r="C1959" s="314"/>
      <c r="D1959" s="314"/>
      <c r="E1959" s="314"/>
      <c r="F1959" s="314"/>
      <c r="G1959" s="314"/>
      <c r="H1959" s="314"/>
      <c r="I1959" s="314"/>
      <c r="J1959" s="314"/>
      <c r="K1959" s="314"/>
      <c r="L1959" s="314"/>
      <c r="M1959" s="314"/>
      <c r="N1959" s="314"/>
      <c r="O1959" s="314"/>
      <c r="P1959" s="314"/>
      <c r="Q1959" s="314"/>
      <c r="R1959" s="314"/>
      <c r="S1959" s="314"/>
      <c r="T1959" s="314"/>
    </row>
    <row r="1960" spans="1:20">
      <c r="A1960" s="314"/>
      <c r="B1960" s="314"/>
      <c r="C1960" s="314"/>
      <c r="D1960" s="314"/>
      <c r="E1960" s="314"/>
      <c r="F1960" s="314"/>
      <c r="G1960" s="314"/>
      <c r="H1960" s="314"/>
      <c r="I1960" s="314"/>
      <c r="J1960" s="314"/>
      <c r="K1960" s="314"/>
      <c r="L1960" s="314"/>
      <c r="M1960" s="314"/>
      <c r="N1960" s="314"/>
      <c r="O1960" s="314"/>
      <c r="P1960" s="314"/>
      <c r="Q1960" s="314"/>
      <c r="R1960" s="314"/>
      <c r="S1960" s="314"/>
      <c r="T1960" s="314"/>
    </row>
    <row r="1961" spans="1:20">
      <c r="A1961" s="314"/>
      <c r="B1961" s="314"/>
      <c r="C1961" s="314"/>
      <c r="D1961" s="314"/>
      <c r="E1961" s="314"/>
      <c r="F1961" s="314"/>
      <c r="G1961" s="314"/>
      <c r="H1961" s="314"/>
      <c r="I1961" s="314"/>
      <c r="J1961" s="314"/>
      <c r="K1961" s="314"/>
      <c r="L1961" s="314"/>
      <c r="M1961" s="314"/>
      <c r="N1961" s="314"/>
      <c r="O1961" s="314"/>
      <c r="P1961" s="314"/>
      <c r="Q1961" s="314"/>
      <c r="R1961" s="314"/>
      <c r="S1961" s="314"/>
      <c r="T1961" s="314"/>
    </row>
    <row r="1962" spans="1:20">
      <c r="A1962" s="314"/>
      <c r="B1962" s="314"/>
      <c r="C1962" s="314"/>
      <c r="D1962" s="314"/>
      <c r="E1962" s="314"/>
      <c r="F1962" s="314"/>
      <c r="G1962" s="314"/>
      <c r="H1962" s="314"/>
      <c r="I1962" s="314"/>
      <c r="J1962" s="314"/>
      <c r="K1962" s="314"/>
      <c r="L1962" s="314"/>
      <c r="M1962" s="314"/>
      <c r="N1962" s="314"/>
      <c r="O1962" s="314"/>
      <c r="P1962" s="314"/>
      <c r="Q1962" s="314"/>
      <c r="R1962" s="314"/>
      <c r="S1962" s="314"/>
      <c r="T1962" s="314"/>
    </row>
    <row r="1963" spans="1:20">
      <c r="A1963" s="314"/>
      <c r="B1963" s="314"/>
      <c r="C1963" s="314"/>
      <c r="D1963" s="314"/>
      <c r="E1963" s="314"/>
      <c r="F1963" s="314"/>
      <c r="G1963" s="314"/>
      <c r="H1963" s="314"/>
      <c r="I1963" s="314"/>
      <c r="J1963" s="314"/>
      <c r="K1963" s="314"/>
      <c r="L1963" s="314"/>
      <c r="M1963" s="314"/>
      <c r="N1963" s="314"/>
      <c r="O1963" s="314"/>
      <c r="P1963" s="314"/>
      <c r="Q1963" s="314"/>
      <c r="R1963" s="314"/>
      <c r="S1963" s="314"/>
      <c r="T1963" s="314"/>
    </row>
    <row r="1964" spans="1:20">
      <c r="A1964" s="314"/>
      <c r="B1964" s="314"/>
      <c r="C1964" s="314"/>
      <c r="D1964" s="314"/>
      <c r="E1964" s="314"/>
      <c r="F1964" s="314"/>
      <c r="G1964" s="314"/>
      <c r="H1964" s="314"/>
      <c r="I1964" s="314"/>
      <c r="J1964" s="314"/>
      <c r="K1964" s="314"/>
      <c r="L1964" s="314"/>
      <c r="M1964" s="314"/>
      <c r="N1964" s="314"/>
      <c r="O1964" s="314"/>
      <c r="P1964" s="314"/>
      <c r="Q1964" s="314"/>
      <c r="R1964" s="314"/>
      <c r="S1964" s="314"/>
      <c r="T1964" s="314"/>
    </row>
    <row r="1965" spans="1:20">
      <c r="A1965" s="314"/>
      <c r="B1965" s="314"/>
      <c r="C1965" s="314"/>
      <c r="D1965" s="314"/>
      <c r="E1965" s="314"/>
      <c r="F1965" s="314"/>
      <c r="G1965" s="314"/>
      <c r="H1965" s="314"/>
      <c r="I1965" s="314"/>
      <c r="J1965" s="314"/>
      <c r="K1965" s="314"/>
      <c r="L1965" s="314"/>
      <c r="M1965" s="314"/>
      <c r="N1965" s="314"/>
      <c r="O1965" s="314"/>
      <c r="P1965" s="314"/>
      <c r="Q1965" s="314"/>
      <c r="R1965" s="314"/>
      <c r="S1965" s="314"/>
      <c r="T1965" s="314"/>
    </row>
    <row r="1966" spans="1:20">
      <c r="A1966" s="314"/>
      <c r="B1966" s="314"/>
      <c r="C1966" s="314"/>
      <c r="D1966" s="314"/>
      <c r="E1966" s="314"/>
      <c r="F1966" s="314"/>
      <c r="G1966" s="314"/>
      <c r="H1966" s="314"/>
      <c r="I1966" s="314"/>
      <c r="J1966" s="314"/>
      <c r="K1966" s="314"/>
      <c r="L1966" s="314"/>
      <c r="M1966" s="314"/>
      <c r="N1966" s="314"/>
      <c r="O1966" s="314"/>
      <c r="P1966" s="314"/>
      <c r="Q1966" s="314"/>
      <c r="R1966" s="314"/>
      <c r="S1966" s="314"/>
      <c r="T1966" s="314"/>
    </row>
    <row r="1967" spans="1:20">
      <c r="A1967" s="314"/>
      <c r="B1967" s="314"/>
      <c r="C1967" s="314"/>
      <c r="D1967" s="314"/>
      <c r="E1967" s="314"/>
      <c r="F1967" s="314"/>
      <c r="G1967" s="314"/>
      <c r="H1967" s="314"/>
      <c r="I1967" s="314"/>
      <c r="J1967" s="314"/>
      <c r="K1967" s="314"/>
      <c r="L1967" s="314"/>
      <c r="M1967" s="314"/>
      <c r="N1967" s="314"/>
      <c r="O1967" s="314"/>
      <c r="P1967" s="314"/>
      <c r="Q1967" s="314"/>
      <c r="R1967" s="314"/>
      <c r="S1967" s="314"/>
      <c r="T1967" s="314"/>
    </row>
    <row r="1968" spans="1:20">
      <c r="A1968" s="314"/>
      <c r="B1968" s="314"/>
      <c r="C1968" s="314"/>
      <c r="D1968" s="314"/>
      <c r="E1968" s="314"/>
      <c r="F1968" s="314"/>
      <c r="G1968" s="314"/>
      <c r="H1968" s="314"/>
      <c r="I1968" s="314"/>
      <c r="J1968" s="314"/>
      <c r="K1968" s="314"/>
      <c r="L1968" s="314"/>
      <c r="M1968" s="314"/>
      <c r="N1968" s="314"/>
      <c r="O1968" s="314"/>
      <c r="P1968" s="314"/>
      <c r="Q1968" s="314"/>
      <c r="R1968" s="314"/>
      <c r="S1968" s="314"/>
      <c r="T1968" s="314"/>
    </row>
    <row r="1969" spans="1:20">
      <c r="A1969" s="314"/>
      <c r="B1969" s="314"/>
      <c r="C1969" s="314"/>
      <c r="D1969" s="314"/>
      <c r="E1969" s="314"/>
      <c r="F1969" s="314"/>
      <c r="G1969" s="314"/>
      <c r="H1969" s="314"/>
      <c r="I1969" s="314"/>
      <c r="J1969" s="314"/>
      <c r="K1969" s="314"/>
      <c r="L1969" s="314"/>
      <c r="M1969" s="314"/>
      <c r="N1969" s="314"/>
      <c r="O1969" s="314"/>
      <c r="P1969" s="314"/>
      <c r="Q1969" s="314"/>
      <c r="R1969" s="314"/>
      <c r="S1969" s="314"/>
      <c r="T1969" s="314"/>
    </row>
    <row r="1970" spans="1:20">
      <c r="A1970" s="314"/>
      <c r="B1970" s="314"/>
      <c r="C1970" s="314"/>
      <c r="D1970" s="314"/>
      <c r="E1970" s="314"/>
      <c r="F1970" s="314"/>
      <c r="G1970" s="314"/>
      <c r="H1970" s="314"/>
      <c r="I1970" s="314"/>
      <c r="J1970" s="314"/>
      <c r="K1970" s="314"/>
      <c r="L1970" s="314"/>
      <c r="M1970" s="314"/>
      <c r="N1970" s="314"/>
      <c r="O1970" s="314"/>
      <c r="P1970" s="314"/>
      <c r="Q1970" s="314"/>
      <c r="R1970" s="314"/>
      <c r="S1970" s="314"/>
      <c r="T1970" s="314"/>
    </row>
    <row r="1971" spans="1:20">
      <c r="A1971" s="314"/>
      <c r="B1971" s="314"/>
      <c r="C1971" s="314"/>
      <c r="D1971" s="314"/>
      <c r="E1971" s="314"/>
      <c r="F1971" s="314"/>
      <c r="G1971" s="314"/>
      <c r="H1971" s="314"/>
      <c r="I1971" s="314"/>
      <c r="J1971" s="314"/>
      <c r="K1971" s="314"/>
      <c r="L1971" s="314"/>
      <c r="M1971" s="314"/>
      <c r="N1971" s="314"/>
      <c r="O1971" s="314"/>
      <c r="P1971" s="314"/>
      <c r="Q1971" s="314"/>
      <c r="R1971" s="314"/>
      <c r="S1971" s="314"/>
      <c r="T1971" s="314"/>
    </row>
    <row r="1972" spans="1:20">
      <c r="A1972" s="314"/>
      <c r="B1972" s="314"/>
      <c r="C1972" s="314"/>
      <c r="D1972" s="314"/>
      <c r="E1972" s="314"/>
      <c r="F1972" s="314"/>
      <c r="G1972" s="314"/>
      <c r="H1972" s="314"/>
      <c r="I1972" s="314"/>
      <c r="J1972" s="314"/>
      <c r="K1972" s="314"/>
      <c r="L1972" s="314"/>
      <c r="M1972" s="314"/>
      <c r="N1972" s="314"/>
      <c r="O1972" s="314"/>
      <c r="P1972" s="314"/>
      <c r="Q1972" s="314"/>
      <c r="R1972" s="314"/>
      <c r="S1972" s="314"/>
      <c r="T1972" s="314"/>
    </row>
    <row r="1973" spans="1:20">
      <c r="A1973" s="314"/>
      <c r="B1973" s="314"/>
      <c r="C1973" s="314"/>
      <c r="D1973" s="314"/>
      <c r="E1973" s="314"/>
      <c r="F1973" s="314"/>
      <c r="G1973" s="314"/>
      <c r="H1973" s="314"/>
      <c r="I1973" s="314"/>
      <c r="J1973" s="314"/>
      <c r="K1973" s="314"/>
      <c r="L1973" s="314"/>
      <c r="M1973" s="314"/>
      <c r="N1973" s="314"/>
      <c r="O1973" s="314"/>
      <c r="P1973" s="314"/>
      <c r="Q1973" s="314"/>
      <c r="R1973" s="314"/>
      <c r="S1973" s="314"/>
      <c r="T1973" s="314"/>
    </row>
    <row r="1974" spans="1:20">
      <c r="A1974" s="314"/>
      <c r="B1974" s="314"/>
      <c r="C1974" s="314"/>
      <c r="D1974" s="314"/>
      <c r="E1974" s="314"/>
      <c r="F1974" s="314"/>
      <c r="G1974" s="314"/>
      <c r="H1974" s="314"/>
      <c r="I1974" s="314"/>
      <c r="J1974" s="314"/>
      <c r="K1974" s="314"/>
      <c r="L1974" s="314"/>
      <c r="M1974" s="314"/>
      <c r="N1974" s="314"/>
      <c r="O1974" s="314"/>
      <c r="P1974" s="314"/>
      <c r="Q1974" s="314"/>
      <c r="R1974" s="314"/>
      <c r="S1974" s="314"/>
      <c r="T1974" s="314"/>
    </row>
    <row r="1975" spans="1:20">
      <c r="A1975" s="314"/>
      <c r="B1975" s="314"/>
      <c r="C1975" s="314"/>
      <c r="D1975" s="314"/>
      <c r="E1975" s="314"/>
      <c r="F1975" s="314"/>
      <c r="G1975" s="314"/>
      <c r="H1975" s="314"/>
      <c r="I1975" s="314"/>
      <c r="J1975" s="314"/>
      <c r="K1975" s="314"/>
      <c r="L1975" s="314"/>
      <c r="M1975" s="314"/>
      <c r="N1975" s="314"/>
      <c r="O1975" s="314"/>
      <c r="P1975" s="314"/>
      <c r="Q1975" s="314"/>
      <c r="R1975" s="314"/>
      <c r="S1975" s="314"/>
      <c r="T1975" s="314"/>
    </row>
    <row r="1976" spans="1:20">
      <c r="A1976" s="314"/>
      <c r="B1976" s="314"/>
      <c r="C1976" s="314"/>
      <c r="D1976" s="314"/>
      <c r="E1976" s="314"/>
      <c r="F1976" s="314"/>
      <c r="G1976" s="314"/>
      <c r="H1976" s="314"/>
      <c r="I1976" s="314"/>
      <c r="J1976" s="314"/>
      <c r="K1976" s="314"/>
      <c r="L1976" s="314"/>
      <c r="M1976" s="314"/>
      <c r="N1976" s="314"/>
      <c r="O1976" s="314"/>
      <c r="P1976" s="314"/>
      <c r="Q1976" s="314"/>
      <c r="R1976" s="314"/>
      <c r="S1976" s="314"/>
      <c r="T1976" s="314"/>
    </row>
    <row r="1977" spans="1:20">
      <c r="A1977" s="314"/>
      <c r="B1977" s="314"/>
      <c r="C1977" s="314"/>
      <c r="D1977" s="314"/>
      <c r="E1977" s="314"/>
      <c r="F1977" s="314"/>
      <c r="G1977" s="314"/>
      <c r="H1977" s="314"/>
      <c r="I1977" s="314"/>
      <c r="J1977" s="314"/>
      <c r="K1977" s="314"/>
      <c r="L1977" s="314"/>
      <c r="M1977" s="314"/>
      <c r="N1977" s="314"/>
      <c r="O1977" s="314"/>
      <c r="P1977" s="314"/>
      <c r="Q1977" s="314"/>
      <c r="R1977" s="314"/>
      <c r="S1977" s="314"/>
      <c r="T1977" s="314"/>
    </row>
    <row r="1978" spans="1:20">
      <c r="A1978" s="314"/>
      <c r="B1978" s="314"/>
      <c r="C1978" s="314"/>
      <c r="D1978" s="314"/>
      <c r="E1978" s="314"/>
      <c r="F1978" s="314"/>
      <c r="G1978" s="314"/>
      <c r="H1978" s="314"/>
      <c r="I1978" s="314"/>
      <c r="J1978" s="314"/>
      <c r="K1978" s="314"/>
      <c r="L1978" s="314"/>
      <c r="M1978" s="314"/>
      <c r="N1978" s="314"/>
      <c r="O1978" s="314"/>
      <c r="P1978" s="314"/>
      <c r="Q1978" s="314"/>
      <c r="R1978" s="314"/>
      <c r="S1978" s="314"/>
      <c r="T1978" s="314"/>
    </row>
    <row r="1979" spans="1:20">
      <c r="A1979" s="314"/>
      <c r="B1979" s="314"/>
      <c r="C1979" s="314"/>
      <c r="D1979" s="314"/>
      <c r="E1979" s="314"/>
      <c r="F1979" s="314"/>
      <c r="G1979" s="314"/>
      <c r="H1979" s="314"/>
      <c r="I1979" s="314"/>
      <c r="J1979" s="314"/>
      <c r="K1979" s="314"/>
      <c r="L1979" s="314"/>
      <c r="M1979" s="314"/>
      <c r="N1979" s="314"/>
      <c r="O1979" s="314"/>
      <c r="P1979" s="314"/>
      <c r="Q1979" s="314"/>
      <c r="R1979" s="314"/>
      <c r="S1979" s="314"/>
      <c r="T1979" s="314"/>
    </row>
    <row r="1980" spans="1:20">
      <c r="A1980" s="314"/>
      <c r="B1980" s="314"/>
      <c r="C1980" s="314"/>
      <c r="D1980" s="314"/>
      <c r="E1980" s="314"/>
      <c r="F1980" s="314"/>
      <c r="G1980" s="314"/>
      <c r="H1980" s="314"/>
      <c r="I1980" s="314"/>
      <c r="J1980" s="314"/>
      <c r="K1980" s="314"/>
      <c r="L1980" s="314"/>
      <c r="M1980" s="314"/>
      <c r="N1980" s="314"/>
      <c r="O1980" s="314"/>
      <c r="P1980" s="314"/>
      <c r="Q1980" s="314"/>
      <c r="R1980" s="314"/>
      <c r="S1980" s="314"/>
      <c r="T1980" s="314"/>
    </row>
    <row r="1981" spans="1:20">
      <c r="A1981" s="314"/>
      <c r="B1981" s="314"/>
      <c r="C1981" s="314"/>
      <c r="D1981" s="314"/>
      <c r="E1981" s="314"/>
      <c r="F1981" s="314"/>
      <c r="G1981" s="314"/>
      <c r="H1981" s="314"/>
      <c r="I1981" s="314"/>
      <c r="J1981" s="314"/>
      <c r="K1981" s="314"/>
      <c r="L1981" s="314"/>
      <c r="M1981" s="314"/>
      <c r="N1981" s="314"/>
      <c r="O1981" s="314"/>
      <c r="P1981" s="314"/>
      <c r="Q1981" s="314"/>
      <c r="R1981" s="314"/>
      <c r="S1981" s="314"/>
      <c r="T1981" s="314"/>
    </row>
    <row r="1982" spans="1:20">
      <c r="A1982" s="314"/>
      <c r="B1982" s="314"/>
      <c r="C1982" s="314"/>
      <c r="D1982" s="314"/>
      <c r="E1982" s="314"/>
      <c r="F1982" s="314"/>
      <c r="G1982" s="314"/>
      <c r="H1982" s="314"/>
      <c r="I1982" s="314"/>
      <c r="J1982" s="314"/>
      <c r="K1982" s="314"/>
      <c r="L1982" s="314"/>
      <c r="M1982" s="314"/>
      <c r="N1982" s="314"/>
      <c r="O1982" s="314"/>
      <c r="P1982" s="314"/>
      <c r="Q1982" s="314"/>
      <c r="R1982" s="314"/>
      <c r="S1982" s="314"/>
      <c r="T1982" s="314"/>
    </row>
    <row r="1983" spans="1:20">
      <c r="A1983" s="314"/>
      <c r="B1983" s="314"/>
      <c r="C1983" s="314"/>
      <c r="D1983" s="314"/>
      <c r="E1983" s="314"/>
      <c r="F1983" s="314"/>
      <c r="G1983" s="314"/>
      <c r="H1983" s="314"/>
      <c r="I1983" s="314"/>
      <c r="J1983" s="314"/>
      <c r="K1983" s="314"/>
      <c r="L1983" s="314"/>
      <c r="M1983" s="314"/>
      <c r="N1983" s="314"/>
      <c r="O1983" s="314"/>
      <c r="P1983" s="314"/>
      <c r="Q1983" s="314"/>
      <c r="R1983" s="314"/>
      <c r="S1983" s="314"/>
      <c r="T1983" s="314"/>
    </row>
    <row r="1984" spans="1:20">
      <c r="A1984" s="314"/>
      <c r="B1984" s="314"/>
      <c r="C1984" s="314"/>
      <c r="D1984" s="314"/>
      <c r="E1984" s="314"/>
      <c r="F1984" s="314"/>
      <c r="G1984" s="314"/>
      <c r="H1984" s="314"/>
      <c r="I1984" s="314"/>
      <c r="J1984" s="314"/>
      <c r="K1984" s="314"/>
      <c r="L1984" s="314"/>
      <c r="M1984" s="314"/>
      <c r="N1984" s="314"/>
      <c r="O1984" s="314"/>
      <c r="P1984" s="314"/>
      <c r="Q1984" s="314"/>
      <c r="R1984" s="314"/>
      <c r="S1984" s="314"/>
      <c r="T1984" s="314"/>
    </row>
    <row r="1985" spans="1:20">
      <c r="A1985" s="314"/>
      <c r="B1985" s="314"/>
      <c r="C1985" s="314"/>
      <c r="D1985" s="314"/>
      <c r="E1985" s="314"/>
      <c r="F1985" s="314"/>
      <c r="G1985" s="314"/>
      <c r="H1985" s="314"/>
      <c r="I1985" s="314"/>
      <c r="J1985" s="314"/>
      <c r="K1985" s="314"/>
      <c r="L1985" s="314"/>
      <c r="M1985" s="314"/>
      <c r="N1985" s="314"/>
      <c r="O1985" s="314"/>
      <c r="P1985" s="314"/>
      <c r="Q1985" s="314"/>
      <c r="R1985" s="314"/>
      <c r="S1985" s="314"/>
      <c r="T1985" s="314"/>
    </row>
    <row r="1986" spans="1:20">
      <c r="A1986" s="314"/>
      <c r="B1986" s="314"/>
      <c r="C1986" s="314"/>
      <c r="D1986" s="314"/>
      <c r="E1986" s="314"/>
      <c r="F1986" s="314"/>
      <c r="G1986" s="314"/>
      <c r="H1986" s="314"/>
      <c r="I1986" s="314"/>
      <c r="J1986" s="314"/>
      <c r="K1986" s="314"/>
      <c r="L1986" s="314"/>
      <c r="M1986" s="314"/>
      <c r="N1986" s="314"/>
      <c r="O1986" s="314"/>
      <c r="P1986" s="314"/>
      <c r="Q1986" s="314"/>
      <c r="R1986" s="314"/>
      <c r="S1986" s="314"/>
      <c r="T1986" s="314"/>
    </row>
    <row r="1987" spans="1:20">
      <c r="A1987" s="314"/>
      <c r="B1987" s="314"/>
      <c r="C1987" s="314"/>
      <c r="D1987" s="314"/>
      <c r="E1987" s="314"/>
      <c r="F1987" s="314"/>
      <c r="G1987" s="314"/>
      <c r="H1987" s="314"/>
      <c r="I1987" s="314"/>
      <c r="J1987" s="314"/>
      <c r="K1987" s="314"/>
      <c r="L1987" s="314"/>
      <c r="M1987" s="314"/>
      <c r="N1987" s="314"/>
      <c r="O1987" s="314"/>
      <c r="P1987" s="314"/>
      <c r="Q1987" s="314"/>
      <c r="R1987" s="314"/>
      <c r="S1987" s="314"/>
      <c r="T1987" s="314"/>
    </row>
    <row r="1988" spans="1:20">
      <c r="A1988" s="314"/>
      <c r="B1988" s="314"/>
      <c r="C1988" s="314"/>
      <c r="D1988" s="314"/>
      <c r="E1988" s="314"/>
      <c r="F1988" s="314"/>
      <c r="G1988" s="314"/>
      <c r="H1988" s="314"/>
      <c r="I1988" s="314"/>
      <c r="J1988" s="314"/>
      <c r="K1988" s="314"/>
      <c r="L1988" s="314"/>
      <c r="M1988" s="314"/>
      <c r="N1988" s="314"/>
      <c r="O1988" s="314"/>
      <c r="P1988" s="314"/>
      <c r="Q1988" s="314"/>
      <c r="R1988" s="314"/>
      <c r="S1988" s="314"/>
      <c r="T1988" s="314"/>
    </row>
    <row r="1989" spans="1:20">
      <c r="A1989" s="314"/>
      <c r="B1989" s="314"/>
      <c r="C1989" s="314"/>
      <c r="D1989" s="314"/>
      <c r="E1989" s="314"/>
      <c r="F1989" s="314"/>
      <c r="G1989" s="314"/>
      <c r="H1989" s="314"/>
      <c r="I1989" s="314"/>
      <c r="J1989" s="314"/>
      <c r="K1989" s="314"/>
      <c r="L1989" s="314"/>
      <c r="M1989" s="314"/>
      <c r="N1989" s="314"/>
      <c r="O1989" s="314"/>
      <c r="P1989" s="314"/>
      <c r="Q1989" s="314"/>
      <c r="R1989" s="314"/>
      <c r="S1989" s="314"/>
      <c r="T1989" s="314"/>
    </row>
    <row r="1990" spans="1:20">
      <c r="A1990" s="314"/>
      <c r="B1990" s="314"/>
      <c r="C1990" s="314"/>
      <c r="D1990" s="314"/>
      <c r="E1990" s="314"/>
      <c r="F1990" s="314"/>
      <c r="G1990" s="314"/>
      <c r="H1990" s="314"/>
      <c r="I1990" s="314"/>
      <c r="J1990" s="314"/>
      <c r="K1990" s="314"/>
      <c r="L1990" s="314"/>
      <c r="M1990" s="314"/>
      <c r="N1990" s="314"/>
      <c r="O1990" s="314"/>
      <c r="P1990" s="314"/>
      <c r="Q1990" s="314"/>
      <c r="R1990" s="314"/>
      <c r="S1990" s="314"/>
      <c r="T1990" s="314"/>
    </row>
    <row r="1991" spans="1:20">
      <c r="A1991" s="314"/>
      <c r="B1991" s="314"/>
      <c r="C1991" s="314"/>
      <c r="D1991" s="314"/>
      <c r="E1991" s="314"/>
      <c r="F1991" s="314"/>
      <c r="G1991" s="314"/>
      <c r="H1991" s="314"/>
      <c r="I1991" s="314"/>
      <c r="J1991" s="314"/>
      <c r="K1991" s="314"/>
      <c r="L1991" s="314"/>
      <c r="M1991" s="314"/>
      <c r="N1991" s="314"/>
      <c r="O1991" s="314"/>
      <c r="P1991" s="314"/>
      <c r="Q1991" s="314"/>
      <c r="R1991" s="314"/>
      <c r="S1991" s="314"/>
      <c r="T1991" s="314"/>
    </row>
    <row r="1992" spans="1:20">
      <c r="A1992" s="314"/>
      <c r="B1992" s="314"/>
      <c r="C1992" s="314"/>
      <c r="D1992" s="314"/>
      <c r="E1992" s="314"/>
      <c r="F1992" s="314"/>
      <c r="G1992" s="314"/>
      <c r="H1992" s="314"/>
      <c r="I1992" s="314"/>
      <c r="J1992" s="314"/>
      <c r="K1992" s="314"/>
      <c r="L1992" s="314"/>
      <c r="M1992" s="314"/>
      <c r="N1992" s="314"/>
      <c r="O1992" s="314"/>
      <c r="P1992" s="314"/>
      <c r="Q1992" s="314"/>
      <c r="R1992" s="314"/>
      <c r="S1992" s="314"/>
      <c r="T1992" s="314"/>
    </row>
    <row r="1993" spans="1:20">
      <c r="A1993" s="314"/>
      <c r="B1993" s="314"/>
      <c r="C1993" s="314"/>
      <c r="D1993" s="314"/>
      <c r="E1993" s="314"/>
      <c r="F1993" s="314"/>
      <c r="G1993" s="314"/>
      <c r="H1993" s="314"/>
      <c r="I1993" s="314"/>
      <c r="J1993" s="314"/>
      <c r="K1993" s="314"/>
      <c r="L1993" s="314"/>
      <c r="M1993" s="314"/>
      <c r="N1993" s="314"/>
      <c r="O1993" s="314"/>
      <c r="P1993" s="314"/>
      <c r="Q1993" s="314"/>
      <c r="R1993" s="314"/>
      <c r="S1993" s="314"/>
      <c r="T1993" s="314"/>
    </row>
    <row r="1994" spans="1:20">
      <c r="A1994" s="314"/>
      <c r="B1994" s="314"/>
      <c r="C1994" s="314"/>
      <c r="D1994" s="314"/>
      <c r="E1994" s="314"/>
      <c r="F1994" s="314"/>
      <c r="G1994" s="314"/>
      <c r="H1994" s="314"/>
      <c r="I1994" s="314"/>
      <c r="J1994" s="314"/>
      <c r="K1994" s="314"/>
      <c r="L1994" s="314"/>
      <c r="M1994" s="314"/>
      <c r="N1994" s="314"/>
      <c r="O1994" s="314"/>
      <c r="P1994" s="314"/>
      <c r="Q1994" s="314"/>
      <c r="R1994" s="314"/>
      <c r="S1994" s="314"/>
      <c r="T1994" s="314"/>
    </row>
    <row r="1995" spans="1:20">
      <c r="A1995" s="314"/>
      <c r="B1995" s="314"/>
      <c r="C1995" s="314"/>
      <c r="D1995" s="314"/>
      <c r="E1995" s="314"/>
      <c r="F1995" s="314"/>
      <c r="G1995" s="314"/>
      <c r="H1995" s="314"/>
      <c r="I1995" s="314"/>
      <c r="J1995" s="314"/>
      <c r="K1995" s="314"/>
      <c r="L1995" s="314"/>
      <c r="M1995" s="314"/>
      <c r="N1995" s="314"/>
      <c r="O1995" s="314"/>
      <c r="P1995" s="314"/>
      <c r="Q1995" s="314"/>
      <c r="R1995" s="314"/>
      <c r="S1995" s="314"/>
      <c r="T1995" s="314"/>
    </row>
    <row r="1996" spans="1:20">
      <c r="A1996" s="314"/>
      <c r="B1996" s="314"/>
      <c r="C1996" s="314"/>
      <c r="D1996" s="314"/>
      <c r="E1996" s="314"/>
      <c r="F1996" s="314"/>
      <c r="G1996" s="314"/>
      <c r="H1996" s="314"/>
      <c r="I1996" s="314"/>
      <c r="J1996" s="314"/>
      <c r="K1996" s="314"/>
      <c r="L1996" s="314"/>
      <c r="M1996" s="314"/>
      <c r="N1996" s="314"/>
      <c r="O1996" s="314"/>
      <c r="P1996" s="314"/>
      <c r="Q1996" s="314"/>
      <c r="R1996" s="314"/>
      <c r="S1996" s="314"/>
      <c r="T1996" s="314"/>
    </row>
    <row r="1997" spans="1:20">
      <c r="A1997" s="314"/>
      <c r="B1997" s="314"/>
      <c r="C1997" s="314"/>
      <c r="D1997" s="314"/>
      <c r="E1997" s="314"/>
      <c r="F1997" s="314"/>
      <c r="G1997" s="314"/>
      <c r="H1997" s="314"/>
      <c r="I1997" s="314"/>
      <c r="J1997" s="314"/>
      <c r="K1997" s="314"/>
      <c r="L1997" s="314"/>
      <c r="M1997" s="314"/>
      <c r="N1997" s="314"/>
      <c r="O1997" s="314"/>
      <c r="P1997" s="314"/>
      <c r="Q1997" s="314"/>
      <c r="R1997" s="314"/>
      <c r="S1997" s="314"/>
      <c r="T1997" s="314"/>
    </row>
    <row r="1998" spans="1:20">
      <c r="A1998" s="314"/>
      <c r="B1998" s="314"/>
      <c r="C1998" s="314"/>
      <c r="D1998" s="314"/>
      <c r="E1998" s="314"/>
      <c r="F1998" s="314"/>
      <c r="G1998" s="314"/>
      <c r="H1998" s="314"/>
      <c r="I1998" s="314"/>
      <c r="J1998" s="314"/>
      <c r="K1998" s="314"/>
      <c r="L1998" s="314"/>
      <c r="M1998" s="314"/>
      <c r="N1998" s="314"/>
      <c r="O1998" s="314"/>
      <c r="P1998" s="314"/>
      <c r="Q1998" s="314"/>
      <c r="R1998" s="314"/>
      <c r="S1998" s="314"/>
      <c r="T1998" s="314"/>
    </row>
    <row r="1999" spans="1:20">
      <c r="A1999" s="314"/>
      <c r="B1999" s="314"/>
      <c r="C1999" s="314"/>
      <c r="D1999" s="314"/>
      <c r="E1999" s="314"/>
      <c r="F1999" s="314"/>
      <c r="G1999" s="314"/>
      <c r="H1999" s="314"/>
      <c r="I1999" s="314"/>
      <c r="J1999" s="314"/>
      <c r="K1999" s="314"/>
      <c r="L1999" s="314"/>
      <c r="M1999" s="314"/>
      <c r="N1999" s="314"/>
      <c r="O1999" s="314"/>
      <c r="P1999" s="314"/>
      <c r="Q1999" s="314"/>
      <c r="R1999" s="314"/>
      <c r="S1999" s="314"/>
      <c r="T1999" s="314"/>
    </row>
    <row r="2000" spans="1:20">
      <c r="A2000" s="314"/>
      <c r="B2000" s="314"/>
      <c r="C2000" s="314"/>
      <c r="D2000" s="314"/>
      <c r="E2000" s="314"/>
      <c r="F2000" s="314"/>
      <c r="G2000" s="314"/>
      <c r="H2000" s="314"/>
      <c r="I2000" s="314"/>
      <c r="J2000" s="314"/>
      <c r="K2000" s="314"/>
      <c r="L2000" s="314"/>
      <c r="M2000" s="314"/>
      <c r="N2000" s="314"/>
      <c r="O2000" s="314"/>
      <c r="P2000" s="314"/>
      <c r="Q2000" s="314"/>
      <c r="R2000" s="314"/>
      <c r="S2000" s="314"/>
      <c r="T2000" s="314"/>
    </row>
    <row r="2001" spans="1:20">
      <c r="A2001" s="314"/>
      <c r="B2001" s="314"/>
      <c r="C2001" s="314"/>
      <c r="D2001" s="314"/>
      <c r="E2001" s="314"/>
      <c r="F2001" s="314"/>
      <c r="G2001" s="314"/>
      <c r="H2001" s="314"/>
      <c r="I2001" s="314"/>
      <c r="J2001" s="314"/>
      <c r="K2001" s="314"/>
      <c r="L2001" s="314"/>
      <c r="M2001" s="314"/>
      <c r="N2001" s="314"/>
      <c r="O2001" s="314"/>
      <c r="P2001" s="314"/>
      <c r="Q2001" s="314"/>
      <c r="R2001" s="314"/>
      <c r="S2001" s="314"/>
      <c r="T2001" s="314"/>
    </row>
    <row r="2002" spans="1:20">
      <c r="A2002" s="314"/>
      <c r="B2002" s="314"/>
      <c r="C2002" s="314"/>
      <c r="D2002" s="314"/>
      <c r="E2002" s="314"/>
      <c r="F2002" s="314"/>
      <c r="G2002" s="314"/>
      <c r="H2002" s="314"/>
      <c r="I2002" s="314"/>
      <c r="J2002" s="314"/>
      <c r="K2002" s="314"/>
      <c r="L2002" s="314"/>
      <c r="M2002" s="314"/>
      <c r="N2002" s="314"/>
      <c r="O2002" s="314"/>
      <c r="P2002" s="314"/>
      <c r="Q2002" s="314"/>
      <c r="R2002" s="314"/>
      <c r="S2002" s="314"/>
      <c r="T2002" s="314"/>
    </row>
    <row r="2003" spans="1:20">
      <c r="A2003" s="314"/>
      <c r="B2003" s="314"/>
      <c r="C2003" s="314"/>
      <c r="D2003" s="314"/>
      <c r="E2003" s="314"/>
      <c r="F2003" s="314"/>
      <c r="G2003" s="314"/>
      <c r="H2003" s="314"/>
      <c r="I2003" s="314"/>
      <c r="J2003" s="314"/>
      <c r="K2003" s="314"/>
      <c r="L2003" s="314"/>
      <c r="M2003" s="314"/>
      <c r="N2003" s="314"/>
      <c r="O2003" s="314"/>
      <c r="P2003" s="314"/>
      <c r="Q2003" s="314"/>
      <c r="R2003" s="314"/>
      <c r="S2003" s="314"/>
      <c r="T2003" s="314"/>
    </row>
    <row r="2004" spans="1:20">
      <c r="A2004" s="314"/>
      <c r="B2004" s="314"/>
      <c r="C2004" s="314"/>
      <c r="D2004" s="314"/>
      <c r="E2004" s="314"/>
      <c r="F2004" s="314"/>
      <c r="G2004" s="314"/>
      <c r="H2004" s="314"/>
      <c r="I2004" s="314"/>
      <c r="J2004" s="314"/>
      <c r="K2004" s="314"/>
      <c r="L2004" s="314"/>
      <c r="M2004" s="314"/>
      <c r="N2004" s="314"/>
      <c r="O2004" s="314"/>
      <c r="P2004" s="314"/>
      <c r="Q2004" s="314"/>
      <c r="R2004" s="314"/>
      <c r="S2004" s="314"/>
      <c r="T2004" s="314"/>
    </row>
    <row r="2005" spans="1:20">
      <c r="A2005" s="314"/>
      <c r="B2005" s="314"/>
      <c r="C2005" s="314"/>
      <c r="D2005" s="314"/>
      <c r="E2005" s="314"/>
      <c r="F2005" s="314"/>
      <c r="G2005" s="314"/>
      <c r="H2005" s="314"/>
      <c r="I2005" s="314"/>
      <c r="J2005" s="314"/>
      <c r="K2005" s="314"/>
      <c r="L2005" s="314"/>
      <c r="M2005" s="314"/>
      <c r="N2005" s="314"/>
      <c r="O2005" s="314"/>
      <c r="P2005" s="314"/>
      <c r="Q2005" s="314"/>
      <c r="R2005" s="314"/>
      <c r="S2005" s="314"/>
      <c r="T2005" s="314"/>
    </row>
    <row r="2006" spans="1:20">
      <c r="A2006" s="314"/>
      <c r="B2006" s="314"/>
      <c r="C2006" s="314"/>
      <c r="D2006" s="314"/>
      <c r="E2006" s="314"/>
      <c r="F2006" s="314"/>
      <c r="G2006" s="314"/>
      <c r="H2006" s="314"/>
      <c r="I2006" s="314"/>
      <c r="J2006" s="314"/>
      <c r="K2006" s="314"/>
      <c r="L2006" s="314"/>
      <c r="M2006" s="314"/>
      <c r="N2006" s="314"/>
      <c r="O2006" s="314"/>
      <c r="P2006" s="314"/>
      <c r="Q2006" s="314"/>
      <c r="R2006" s="314"/>
      <c r="S2006" s="314"/>
      <c r="T2006" s="314"/>
    </row>
    <row r="2007" spans="1:20">
      <c r="A2007" s="314"/>
      <c r="B2007" s="314"/>
      <c r="C2007" s="314"/>
      <c r="D2007" s="314"/>
      <c r="E2007" s="314"/>
      <c r="F2007" s="314"/>
      <c r="G2007" s="314"/>
      <c r="H2007" s="314"/>
      <c r="I2007" s="314"/>
      <c r="J2007" s="314"/>
      <c r="K2007" s="314"/>
      <c r="L2007" s="314"/>
      <c r="M2007" s="314"/>
      <c r="N2007" s="314"/>
      <c r="O2007" s="314"/>
      <c r="P2007" s="314"/>
      <c r="Q2007" s="314"/>
      <c r="R2007" s="314"/>
      <c r="S2007" s="314"/>
      <c r="T2007" s="314"/>
    </row>
    <row r="2008" spans="1:20">
      <c r="A2008" s="314"/>
      <c r="B2008" s="314"/>
      <c r="C2008" s="314"/>
      <c r="D2008" s="314"/>
      <c r="E2008" s="314"/>
      <c r="F2008" s="314"/>
      <c r="G2008" s="314"/>
      <c r="H2008" s="314"/>
      <c r="I2008" s="314"/>
      <c r="J2008" s="314"/>
      <c r="K2008" s="314"/>
      <c r="L2008" s="314"/>
      <c r="M2008" s="314"/>
      <c r="N2008" s="314"/>
      <c r="O2008" s="314"/>
      <c r="P2008" s="314"/>
      <c r="Q2008" s="314"/>
      <c r="R2008" s="314"/>
      <c r="S2008" s="314"/>
      <c r="T2008" s="314"/>
    </row>
    <row r="2009" spans="1:20">
      <c r="A2009" s="314"/>
      <c r="B2009" s="314"/>
      <c r="C2009" s="314"/>
      <c r="D2009" s="314"/>
      <c r="E2009" s="314"/>
      <c r="F2009" s="314"/>
      <c r="G2009" s="314"/>
      <c r="H2009" s="314"/>
      <c r="I2009" s="314"/>
      <c r="J2009" s="314"/>
      <c r="K2009" s="314"/>
      <c r="L2009" s="314"/>
      <c r="M2009" s="314"/>
      <c r="N2009" s="314"/>
      <c r="O2009" s="314"/>
      <c r="P2009" s="314"/>
      <c r="Q2009" s="314"/>
      <c r="R2009" s="314"/>
      <c r="S2009" s="314"/>
      <c r="T2009" s="314"/>
    </row>
    <row r="2010" spans="1:20">
      <c r="A2010" s="314"/>
      <c r="B2010" s="314"/>
      <c r="C2010" s="314"/>
      <c r="D2010" s="314"/>
      <c r="E2010" s="314"/>
      <c r="F2010" s="314"/>
      <c r="G2010" s="314"/>
      <c r="H2010" s="314"/>
      <c r="I2010" s="314"/>
      <c r="J2010" s="314"/>
      <c r="K2010" s="314"/>
      <c r="L2010" s="314"/>
      <c r="M2010" s="314"/>
      <c r="N2010" s="314"/>
      <c r="O2010" s="314"/>
      <c r="P2010" s="314"/>
      <c r="Q2010" s="314"/>
      <c r="R2010" s="314"/>
      <c r="S2010" s="314"/>
      <c r="T2010" s="314"/>
    </row>
    <row r="2011" spans="1:20">
      <c r="A2011" s="314"/>
      <c r="B2011" s="314"/>
      <c r="C2011" s="314"/>
      <c r="D2011" s="314"/>
      <c r="E2011" s="314"/>
      <c r="F2011" s="314"/>
      <c r="G2011" s="314"/>
      <c r="H2011" s="314"/>
      <c r="I2011" s="314"/>
      <c r="J2011" s="314"/>
      <c r="K2011" s="314"/>
      <c r="L2011" s="314"/>
      <c r="M2011" s="314"/>
      <c r="N2011" s="314"/>
      <c r="O2011" s="314"/>
      <c r="P2011" s="314"/>
      <c r="Q2011" s="314"/>
      <c r="R2011" s="314"/>
      <c r="S2011" s="314"/>
      <c r="T2011" s="314"/>
    </row>
    <row r="2012" spans="1:20">
      <c r="A2012" s="314"/>
      <c r="B2012" s="314"/>
      <c r="C2012" s="314"/>
      <c r="D2012" s="314"/>
      <c r="E2012" s="314"/>
      <c r="F2012" s="314"/>
      <c r="G2012" s="314"/>
      <c r="H2012" s="314"/>
      <c r="I2012" s="314"/>
      <c r="J2012" s="314"/>
      <c r="K2012" s="314"/>
      <c r="L2012" s="314"/>
      <c r="M2012" s="314"/>
      <c r="N2012" s="314"/>
      <c r="O2012" s="314"/>
      <c r="P2012" s="314"/>
      <c r="Q2012" s="314"/>
      <c r="R2012" s="314"/>
      <c r="S2012" s="314"/>
      <c r="T2012" s="314"/>
    </row>
    <row r="2013" spans="1:20">
      <c r="A2013" s="314"/>
      <c r="B2013" s="314"/>
      <c r="C2013" s="314"/>
      <c r="D2013" s="314"/>
      <c r="E2013" s="314"/>
      <c r="F2013" s="314"/>
      <c r="G2013" s="314"/>
      <c r="H2013" s="314"/>
      <c r="I2013" s="314"/>
      <c r="J2013" s="314"/>
      <c r="K2013" s="314"/>
      <c r="L2013" s="314"/>
      <c r="M2013" s="314"/>
      <c r="N2013" s="314"/>
      <c r="O2013" s="314"/>
      <c r="P2013" s="314"/>
      <c r="Q2013" s="314"/>
      <c r="R2013" s="314"/>
      <c r="S2013" s="314"/>
      <c r="T2013" s="314"/>
    </row>
    <row r="2014" spans="1:20">
      <c r="A2014" s="314"/>
      <c r="B2014" s="314"/>
      <c r="C2014" s="314"/>
      <c r="D2014" s="314"/>
      <c r="E2014" s="314"/>
      <c r="F2014" s="314"/>
      <c r="G2014" s="314"/>
      <c r="H2014" s="314"/>
      <c r="I2014" s="314"/>
      <c r="J2014" s="314"/>
      <c r="K2014" s="314"/>
      <c r="L2014" s="314"/>
      <c r="M2014" s="314"/>
      <c r="N2014" s="314"/>
      <c r="O2014" s="314"/>
      <c r="P2014" s="314"/>
      <c r="Q2014" s="314"/>
      <c r="R2014" s="314"/>
      <c r="S2014" s="314"/>
      <c r="T2014" s="314"/>
    </row>
    <row r="2015" spans="1:20">
      <c r="A2015" s="314"/>
      <c r="B2015" s="314"/>
      <c r="C2015" s="314"/>
      <c r="D2015" s="314"/>
      <c r="E2015" s="314"/>
      <c r="F2015" s="314"/>
      <c r="G2015" s="314"/>
      <c r="H2015" s="314"/>
      <c r="I2015" s="314"/>
      <c r="J2015" s="314"/>
      <c r="K2015" s="314"/>
      <c r="L2015" s="314"/>
      <c r="M2015" s="314"/>
      <c r="N2015" s="314"/>
      <c r="O2015" s="314"/>
      <c r="P2015" s="314"/>
      <c r="Q2015" s="314"/>
      <c r="R2015" s="314"/>
      <c r="S2015" s="314"/>
      <c r="T2015" s="314"/>
    </row>
    <row r="2016" spans="1:20">
      <c r="A2016" s="314"/>
      <c r="B2016" s="314"/>
      <c r="C2016" s="314"/>
      <c r="D2016" s="314"/>
      <c r="E2016" s="314"/>
      <c r="F2016" s="314"/>
      <c r="G2016" s="314"/>
      <c r="H2016" s="314"/>
      <c r="I2016" s="314"/>
      <c r="J2016" s="314"/>
      <c r="K2016" s="314"/>
      <c r="L2016" s="314"/>
      <c r="M2016" s="314"/>
      <c r="N2016" s="314"/>
      <c r="O2016" s="314"/>
      <c r="P2016" s="314"/>
      <c r="Q2016" s="314"/>
      <c r="R2016" s="314"/>
      <c r="S2016" s="314"/>
      <c r="T2016" s="314"/>
    </row>
    <row r="2017" spans="1:20">
      <c r="A2017" s="314"/>
      <c r="B2017" s="314"/>
      <c r="C2017" s="314"/>
      <c r="D2017" s="314"/>
      <c r="E2017" s="314"/>
      <c r="F2017" s="314"/>
      <c r="G2017" s="314"/>
      <c r="H2017" s="314"/>
      <c r="I2017" s="314"/>
      <c r="J2017" s="314"/>
      <c r="K2017" s="314"/>
      <c r="L2017" s="314"/>
      <c r="M2017" s="314"/>
      <c r="N2017" s="314"/>
      <c r="O2017" s="314"/>
      <c r="P2017" s="314"/>
      <c r="Q2017" s="314"/>
      <c r="R2017" s="314"/>
      <c r="S2017" s="314"/>
      <c r="T2017" s="314"/>
    </row>
    <row r="2018" spans="1:20">
      <c r="A2018" s="314"/>
      <c r="B2018" s="314"/>
      <c r="C2018" s="314"/>
      <c r="D2018" s="314"/>
      <c r="E2018" s="314"/>
      <c r="F2018" s="314"/>
      <c r="G2018" s="314"/>
      <c r="H2018" s="314"/>
      <c r="I2018" s="314"/>
      <c r="J2018" s="314"/>
      <c r="K2018" s="314"/>
      <c r="L2018" s="314"/>
      <c r="M2018" s="314"/>
      <c r="N2018" s="314"/>
      <c r="O2018" s="314"/>
      <c r="P2018" s="314"/>
      <c r="Q2018" s="314"/>
      <c r="R2018" s="314"/>
      <c r="S2018" s="314"/>
      <c r="T2018" s="314"/>
    </row>
    <row r="2019" spans="1:20">
      <c r="A2019" s="314"/>
      <c r="B2019" s="314"/>
      <c r="C2019" s="314"/>
      <c r="D2019" s="314"/>
      <c r="E2019" s="314"/>
      <c r="F2019" s="314"/>
      <c r="G2019" s="314"/>
      <c r="H2019" s="314"/>
      <c r="I2019" s="314"/>
      <c r="J2019" s="314"/>
      <c r="K2019" s="314"/>
      <c r="L2019" s="314"/>
      <c r="M2019" s="314"/>
      <c r="N2019" s="314"/>
      <c r="O2019" s="314"/>
      <c r="P2019" s="314"/>
      <c r="Q2019" s="314"/>
      <c r="R2019" s="314"/>
      <c r="S2019" s="314"/>
      <c r="T2019" s="314"/>
    </row>
    <row r="2020" spans="1:20">
      <c r="A2020" s="314"/>
      <c r="B2020" s="314"/>
      <c r="C2020" s="314"/>
      <c r="D2020" s="314"/>
      <c r="E2020" s="314"/>
      <c r="F2020" s="314"/>
      <c r="G2020" s="314"/>
      <c r="H2020" s="314"/>
      <c r="I2020" s="314"/>
      <c r="J2020" s="314"/>
      <c r="K2020" s="314"/>
      <c r="L2020" s="314"/>
      <c r="M2020" s="314"/>
      <c r="N2020" s="314"/>
      <c r="O2020" s="314"/>
      <c r="P2020" s="314"/>
      <c r="Q2020" s="314"/>
      <c r="R2020" s="314"/>
      <c r="S2020" s="314"/>
      <c r="T2020" s="314"/>
    </row>
    <row r="2021" spans="1:20">
      <c r="A2021" s="314"/>
      <c r="B2021" s="314"/>
      <c r="C2021" s="314"/>
      <c r="D2021" s="314"/>
      <c r="E2021" s="314"/>
      <c r="F2021" s="314"/>
      <c r="G2021" s="314"/>
      <c r="H2021" s="314"/>
      <c r="I2021" s="314"/>
      <c r="J2021" s="314"/>
      <c r="K2021" s="314"/>
      <c r="L2021" s="314"/>
      <c r="M2021" s="314"/>
      <c r="N2021" s="314"/>
      <c r="O2021" s="314"/>
      <c r="P2021" s="314"/>
      <c r="Q2021" s="314"/>
      <c r="R2021" s="314"/>
      <c r="S2021" s="314"/>
      <c r="T2021" s="314"/>
    </row>
    <row r="2022" spans="1:20">
      <c r="A2022" s="314"/>
      <c r="B2022" s="314"/>
      <c r="C2022" s="314"/>
      <c r="D2022" s="314"/>
      <c r="E2022" s="314"/>
      <c r="F2022" s="314"/>
      <c r="G2022" s="314"/>
      <c r="H2022" s="314"/>
      <c r="I2022" s="314"/>
      <c r="J2022" s="314"/>
      <c r="K2022" s="314"/>
      <c r="L2022" s="314"/>
      <c r="M2022" s="314"/>
      <c r="N2022" s="314"/>
      <c r="O2022" s="314"/>
      <c r="P2022" s="314"/>
      <c r="Q2022" s="314"/>
      <c r="R2022" s="314"/>
      <c r="S2022" s="314"/>
      <c r="T2022" s="314"/>
    </row>
    <row r="2023" spans="1:20">
      <c r="A2023" s="314"/>
      <c r="B2023" s="314"/>
      <c r="C2023" s="314"/>
      <c r="D2023" s="314"/>
      <c r="E2023" s="314"/>
      <c r="F2023" s="314"/>
      <c r="G2023" s="314"/>
      <c r="H2023" s="314"/>
      <c r="I2023" s="314"/>
      <c r="J2023" s="314"/>
      <c r="K2023" s="314"/>
      <c r="L2023" s="314"/>
      <c r="M2023" s="314"/>
      <c r="N2023" s="314"/>
      <c r="O2023" s="314"/>
      <c r="P2023" s="314"/>
      <c r="Q2023" s="314"/>
      <c r="R2023" s="314"/>
      <c r="S2023" s="314"/>
      <c r="T2023" s="314"/>
    </row>
    <row r="2024" spans="1:20">
      <c r="A2024" s="314"/>
      <c r="B2024" s="314"/>
      <c r="C2024" s="314"/>
      <c r="D2024" s="314"/>
      <c r="E2024" s="314"/>
      <c r="F2024" s="314"/>
      <c r="G2024" s="314"/>
      <c r="H2024" s="314"/>
      <c r="I2024" s="314"/>
      <c r="J2024" s="314"/>
      <c r="K2024" s="314"/>
      <c r="L2024" s="314"/>
      <c r="M2024" s="314"/>
      <c r="N2024" s="314"/>
      <c r="O2024" s="314"/>
      <c r="P2024" s="314"/>
      <c r="Q2024" s="314"/>
      <c r="R2024" s="314"/>
      <c r="S2024" s="314"/>
      <c r="T2024" s="314"/>
    </row>
    <row r="2025" spans="1:20">
      <c r="A2025" s="314"/>
      <c r="B2025" s="314"/>
      <c r="C2025" s="314"/>
      <c r="D2025" s="314"/>
      <c r="E2025" s="314"/>
      <c r="F2025" s="314"/>
      <c r="G2025" s="314"/>
      <c r="H2025" s="314"/>
      <c r="I2025" s="314"/>
      <c r="J2025" s="314"/>
      <c r="K2025" s="314"/>
      <c r="L2025" s="314"/>
      <c r="M2025" s="314"/>
      <c r="N2025" s="314"/>
      <c r="O2025" s="314"/>
      <c r="P2025" s="314"/>
      <c r="Q2025" s="314"/>
      <c r="R2025" s="314"/>
      <c r="S2025" s="314"/>
      <c r="T2025" s="314"/>
    </row>
    <row r="2026" spans="1:20">
      <c r="A2026" s="314"/>
      <c r="B2026" s="314"/>
      <c r="C2026" s="314"/>
      <c r="D2026" s="314"/>
      <c r="E2026" s="314"/>
      <c r="F2026" s="314"/>
      <c r="G2026" s="314"/>
      <c r="H2026" s="314"/>
      <c r="I2026" s="314"/>
      <c r="J2026" s="314"/>
      <c r="K2026" s="314"/>
      <c r="L2026" s="314"/>
      <c r="M2026" s="314"/>
      <c r="N2026" s="314"/>
      <c r="O2026" s="314"/>
      <c r="P2026" s="314"/>
      <c r="Q2026" s="314"/>
      <c r="R2026" s="314"/>
      <c r="S2026" s="314"/>
      <c r="T2026" s="314"/>
    </row>
    <row r="2027" spans="1:20">
      <c r="A2027" s="314"/>
      <c r="B2027" s="314"/>
      <c r="C2027" s="314"/>
      <c r="D2027" s="314"/>
      <c r="E2027" s="314"/>
      <c r="F2027" s="314"/>
      <c r="G2027" s="314"/>
      <c r="H2027" s="314"/>
      <c r="I2027" s="314"/>
      <c r="J2027" s="314"/>
      <c r="K2027" s="314"/>
      <c r="L2027" s="314"/>
      <c r="M2027" s="314"/>
      <c r="N2027" s="314"/>
      <c r="O2027" s="314"/>
      <c r="P2027" s="314"/>
      <c r="Q2027" s="314"/>
      <c r="R2027" s="314"/>
      <c r="S2027" s="314"/>
      <c r="T2027" s="314"/>
    </row>
    <row r="2028" spans="1:20">
      <c r="A2028" s="314"/>
      <c r="B2028" s="314"/>
      <c r="C2028" s="314"/>
      <c r="D2028" s="314"/>
      <c r="E2028" s="314"/>
      <c r="F2028" s="314"/>
      <c r="G2028" s="314"/>
      <c r="H2028" s="314"/>
      <c r="I2028" s="314"/>
      <c r="J2028" s="314"/>
      <c r="K2028" s="314"/>
      <c r="L2028" s="314"/>
      <c r="M2028" s="314"/>
      <c r="N2028" s="314"/>
      <c r="O2028" s="314"/>
      <c r="P2028" s="314"/>
      <c r="Q2028" s="314"/>
      <c r="R2028" s="314"/>
      <c r="S2028" s="314"/>
      <c r="T2028" s="314"/>
    </row>
    <row r="2029" spans="1:20">
      <c r="A2029" s="314"/>
      <c r="B2029" s="314"/>
      <c r="C2029" s="314"/>
      <c r="D2029" s="314"/>
      <c r="E2029" s="314"/>
      <c r="F2029" s="314"/>
      <c r="G2029" s="314"/>
      <c r="H2029" s="314"/>
      <c r="I2029" s="314"/>
      <c r="J2029" s="314"/>
      <c r="K2029" s="314"/>
      <c r="L2029" s="314"/>
      <c r="M2029" s="314"/>
      <c r="N2029" s="314"/>
      <c r="O2029" s="314"/>
      <c r="P2029" s="314"/>
      <c r="Q2029" s="314"/>
      <c r="R2029" s="314"/>
      <c r="S2029" s="314"/>
      <c r="T2029" s="314"/>
    </row>
    <row r="2030" spans="1:20">
      <c r="A2030" s="314"/>
      <c r="B2030" s="314"/>
      <c r="C2030" s="314"/>
      <c r="D2030" s="314"/>
      <c r="E2030" s="314"/>
      <c r="F2030" s="314"/>
      <c r="G2030" s="314"/>
      <c r="H2030" s="314"/>
      <c r="I2030" s="314"/>
      <c r="J2030" s="314"/>
      <c r="K2030" s="314"/>
      <c r="L2030" s="314"/>
      <c r="M2030" s="314"/>
      <c r="N2030" s="314"/>
      <c r="O2030" s="314"/>
      <c r="P2030" s="314"/>
      <c r="Q2030" s="314"/>
      <c r="R2030" s="314"/>
      <c r="S2030" s="314"/>
      <c r="T2030" s="314"/>
    </row>
    <row r="2031" spans="1:20">
      <c r="A2031" s="314"/>
      <c r="B2031" s="314"/>
      <c r="C2031" s="314"/>
      <c r="D2031" s="314"/>
      <c r="E2031" s="314"/>
      <c r="F2031" s="314"/>
      <c r="G2031" s="314"/>
      <c r="H2031" s="314"/>
      <c r="I2031" s="314"/>
      <c r="J2031" s="314"/>
      <c r="K2031" s="314"/>
      <c r="L2031" s="314"/>
      <c r="M2031" s="314"/>
      <c r="N2031" s="314"/>
      <c r="O2031" s="314"/>
      <c r="P2031" s="314"/>
      <c r="Q2031" s="314"/>
      <c r="R2031" s="314"/>
      <c r="S2031" s="314"/>
      <c r="T2031" s="314"/>
    </row>
    <row r="2032" spans="1:20">
      <c r="A2032" s="314"/>
      <c r="B2032" s="314"/>
      <c r="C2032" s="314"/>
      <c r="D2032" s="314"/>
      <c r="E2032" s="314"/>
      <c r="F2032" s="314"/>
      <c r="G2032" s="314"/>
      <c r="H2032" s="314"/>
      <c r="I2032" s="314"/>
      <c r="J2032" s="314"/>
      <c r="K2032" s="314"/>
      <c r="L2032" s="314"/>
      <c r="M2032" s="314"/>
      <c r="N2032" s="314"/>
      <c r="O2032" s="314"/>
      <c r="P2032" s="314"/>
      <c r="Q2032" s="314"/>
      <c r="R2032" s="314"/>
      <c r="S2032" s="314"/>
      <c r="T2032" s="314"/>
    </row>
    <row r="2033" spans="1:20">
      <c r="A2033" s="314"/>
      <c r="B2033" s="314"/>
      <c r="C2033" s="314"/>
      <c r="D2033" s="314"/>
      <c r="E2033" s="314"/>
      <c r="F2033" s="314"/>
      <c r="G2033" s="314"/>
      <c r="H2033" s="314"/>
      <c r="I2033" s="314"/>
      <c r="J2033" s="314"/>
      <c r="K2033" s="314"/>
      <c r="L2033" s="314"/>
      <c r="M2033" s="314"/>
      <c r="N2033" s="314"/>
      <c r="O2033" s="314"/>
      <c r="P2033" s="314"/>
      <c r="Q2033" s="314"/>
      <c r="R2033" s="314"/>
      <c r="S2033" s="314"/>
      <c r="T2033" s="314"/>
    </row>
    <row r="2034" spans="1:20">
      <c r="A2034" s="314"/>
      <c r="B2034" s="314"/>
      <c r="C2034" s="314"/>
      <c r="D2034" s="314"/>
      <c r="E2034" s="314"/>
      <c r="F2034" s="314"/>
      <c r="G2034" s="314"/>
      <c r="H2034" s="314"/>
      <c r="I2034" s="314"/>
      <c r="J2034" s="314"/>
      <c r="K2034" s="314"/>
      <c r="L2034" s="314"/>
      <c r="M2034" s="314"/>
      <c r="N2034" s="314"/>
      <c r="O2034" s="314"/>
      <c r="P2034" s="314"/>
      <c r="Q2034" s="314"/>
      <c r="R2034" s="314"/>
      <c r="S2034" s="314"/>
      <c r="T2034" s="314"/>
    </row>
    <row r="2035" spans="1:20">
      <c r="A2035" s="314"/>
      <c r="B2035" s="314"/>
      <c r="C2035" s="314"/>
      <c r="D2035" s="314"/>
      <c r="E2035" s="314"/>
      <c r="F2035" s="314"/>
      <c r="G2035" s="314"/>
      <c r="H2035" s="314"/>
      <c r="I2035" s="314"/>
      <c r="J2035" s="314"/>
      <c r="K2035" s="314"/>
      <c r="L2035" s="314"/>
      <c r="M2035" s="314"/>
      <c r="N2035" s="314"/>
      <c r="O2035" s="314"/>
      <c r="P2035" s="314"/>
      <c r="Q2035" s="314"/>
      <c r="R2035" s="314"/>
      <c r="S2035" s="314"/>
      <c r="T2035" s="314"/>
    </row>
    <row r="2036" spans="1:20">
      <c r="A2036" s="314"/>
      <c r="B2036" s="314"/>
      <c r="C2036" s="314"/>
      <c r="D2036" s="314"/>
      <c r="E2036" s="314"/>
      <c r="F2036" s="314"/>
      <c r="G2036" s="314"/>
      <c r="H2036" s="314"/>
      <c r="I2036" s="314"/>
      <c r="J2036" s="314"/>
      <c r="K2036" s="314"/>
      <c r="L2036" s="314"/>
      <c r="M2036" s="314"/>
      <c r="N2036" s="314"/>
      <c r="O2036" s="314"/>
      <c r="P2036" s="314"/>
      <c r="Q2036" s="314"/>
      <c r="R2036" s="314"/>
      <c r="S2036" s="314"/>
      <c r="T2036" s="314"/>
    </row>
    <row r="2037" spans="1:20">
      <c r="A2037" s="314"/>
      <c r="B2037" s="314"/>
      <c r="C2037" s="314"/>
      <c r="D2037" s="314"/>
      <c r="E2037" s="314"/>
      <c r="F2037" s="314"/>
      <c r="G2037" s="314"/>
      <c r="H2037" s="314"/>
      <c r="I2037" s="314"/>
      <c r="J2037" s="314"/>
      <c r="K2037" s="314"/>
      <c r="L2037" s="314"/>
      <c r="M2037" s="314"/>
      <c r="N2037" s="314"/>
      <c r="O2037" s="314"/>
      <c r="P2037" s="314"/>
      <c r="Q2037" s="314"/>
      <c r="R2037" s="314"/>
      <c r="S2037" s="314"/>
      <c r="T2037" s="314"/>
    </row>
    <row r="2038" spans="1:20">
      <c r="A2038" s="314"/>
      <c r="B2038" s="314"/>
      <c r="C2038" s="314"/>
      <c r="D2038" s="314"/>
      <c r="E2038" s="314"/>
      <c r="F2038" s="314"/>
      <c r="G2038" s="314"/>
      <c r="H2038" s="314"/>
      <c r="I2038" s="314"/>
      <c r="J2038" s="314"/>
      <c r="K2038" s="314"/>
      <c r="L2038" s="314"/>
      <c r="M2038" s="314"/>
      <c r="N2038" s="314"/>
      <c r="O2038" s="314"/>
      <c r="P2038" s="314"/>
      <c r="Q2038" s="314"/>
      <c r="R2038" s="314"/>
      <c r="S2038" s="314"/>
      <c r="T2038" s="314"/>
    </row>
    <row r="2039" spans="1:20">
      <c r="A2039" s="314"/>
      <c r="B2039" s="314"/>
      <c r="C2039" s="314"/>
      <c r="D2039" s="314"/>
      <c r="E2039" s="314"/>
      <c r="F2039" s="314"/>
      <c r="G2039" s="314"/>
      <c r="H2039" s="314"/>
      <c r="I2039" s="314"/>
      <c r="J2039" s="314"/>
      <c r="K2039" s="314"/>
      <c r="L2039" s="314"/>
      <c r="M2039" s="314"/>
      <c r="N2039" s="314"/>
      <c r="O2039" s="314"/>
      <c r="P2039" s="314"/>
      <c r="Q2039" s="314"/>
      <c r="R2039" s="314"/>
      <c r="S2039" s="314"/>
      <c r="T2039" s="314"/>
    </row>
    <row r="2040" spans="1:20">
      <c r="A2040" s="314"/>
      <c r="B2040" s="314"/>
      <c r="C2040" s="314"/>
      <c r="D2040" s="314"/>
      <c r="E2040" s="314"/>
      <c r="F2040" s="314"/>
      <c r="G2040" s="314"/>
      <c r="H2040" s="314"/>
      <c r="I2040" s="314"/>
      <c r="J2040" s="314"/>
      <c r="K2040" s="314"/>
      <c r="L2040" s="314"/>
      <c r="M2040" s="314"/>
      <c r="N2040" s="314"/>
      <c r="O2040" s="314"/>
      <c r="P2040" s="314"/>
      <c r="Q2040" s="314"/>
      <c r="R2040" s="314"/>
      <c r="S2040" s="314"/>
      <c r="T2040" s="314"/>
    </row>
    <row r="2041" spans="1:20">
      <c r="A2041" s="314"/>
      <c r="B2041" s="314"/>
      <c r="C2041" s="314"/>
      <c r="D2041" s="314"/>
      <c r="E2041" s="314"/>
      <c r="F2041" s="314"/>
      <c r="G2041" s="314"/>
      <c r="H2041" s="314"/>
      <c r="I2041" s="314"/>
      <c r="J2041" s="314"/>
      <c r="K2041" s="314"/>
      <c r="L2041" s="314"/>
      <c r="M2041" s="314"/>
      <c r="N2041" s="314"/>
      <c r="O2041" s="314"/>
      <c r="P2041" s="314"/>
      <c r="Q2041" s="314"/>
      <c r="R2041" s="314"/>
      <c r="S2041" s="314"/>
      <c r="T2041" s="314"/>
    </row>
    <row r="2042" spans="1:20">
      <c r="A2042" s="314"/>
      <c r="B2042" s="314"/>
      <c r="C2042" s="314"/>
      <c r="D2042" s="314"/>
      <c r="E2042" s="314"/>
      <c r="F2042" s="314"/>
      <c r="G2042" s="314"/>
      <c r="H2042" s="314"/>
      <c r="I2042" s="314"/>
      <c r="J2042" s="314"/>
      <c r="K2042" s="314"/>
      <c r="L2042" s="314"/>
      <c r="M2042" s="314"/>
      <c r="N2042" s="314"/>
      <c r="O2042" s="314"/>
      <c r="P2042" s="314"/>
      <c r="Q2042" s="314"/>
      <c r="R2042" s="314"/>
      <c r="S2042" s="314"/>
      <c r="T2042" s="314"/>
    </row>
    <row r="2043" spans="1:20">
      <c r="A2043" s="314"/>
      <c r="B2043" s="314"/>
      <c r="C2043" s="314"/>
      <c r="D2043" s="314"/>
      <c r="E2043" s="314"/>
      <c r="F2043" s="314"/>
      <c r="G2043" s="314"/>
      <c r="H2043" s="314"/>
      <c r="I2043" s="314"/>
      <c r="J2043" s="314"/>
      <c r="K2043" s="314"/>
      <c r="L2043" s="314"/>
      <c r="M2043" s="314"/>
      <c r="N2043" s="314"/>
      <c r="O2043" s="314"/>
      <c r="P2043" s="314"/>
      <c r="Q2043" s="314"/>
      <c r="R2043" s="314"/>
      <c r="S2043" s="314"/>
      <c r="T2043" s="314"/>
    </row>
    <row r="2044" spans="1:20">
      <c r="A2044" s="314"/>
      <c r="B2044" s="314"/>
      <c r="C2044" s="314"/>
      <c r="D2044" s="314"/>
      <c r="E2044" s="314"/>
      <c r="F2044" s="314"/>
      <c r="G2044" s="314"/>
      <c r="H2044" s="314"/>
      <c r="I2044" s="314"/>
      <c r="J2044" s="314"/>
      <c r="K2044" s="314"/>
      <c r="L2044" s="314"/>
      <c r="M2044" s="314"/>
      <c r="N2044" s="314"/>
      <c r="O2044" s="314"/>
      <c r="P2044" s="314"/>
      <c r="Q2044" s="314"/>
      <c r="R2044" s="314"/>
      <c r="S2044" s="314"/>
      <c r="T2044" s="314"/>
    </row>
    <row r="2045" spans="1:20">
      <c r="A2045" s="314"/>
      <c r="B2045" s="314"/>
      <c r="C2045" s="314"/>
      <c r="D2045" s="314"/>
      <c r="E2045" s="314"/>
      <c r="F2045" s="314"/>
      <c r="G2045" s="314"/>
      <c r="H2045" s="314"/>
      <c r="I2045" s="314"/>
      <c r="J2045" s="314"/>
      <c r="K2045" s="314"/>
      <c r="L2045" s="314"/>
      <c r="M2045" s="314"/>
      <c r="N2045" s="314"/>
      <c r="O2045" s="314"/>
      <c r="P2045" s="314"/>
      <c r="Q2045" s="314"/>
      <c r="R2045" s="314"/>
      <c r="S2045" s="314"/>
      <c r="T2045" s="314"/>
    </row>
    <row r="2046" spans="1:20">
      <c r="A2046" s="314"/>
      <c r="B2046" s="314"/>
      <c r="C2046" s="314"/>
      <c r="D2046" s="314"/>
      <c r="E2046" s="314"/>
      <c r="F2046" s="314"/>
      <c r="G2046" s="314"/>
      <c r="H2046" s="314"/>
      <c r="I2046" s="314"/>
      <c r="J2046" s="314"/>
      <c r="K2046" s="314"/>
      <c r="L2046" s="314"/>
      <c r="M2046" s="314"/>
      <c r="N2046" s="314"/>
      <c r="O2046" s="314"/>
      <c r="P2046" s="314"/>
      <c r="Q2046" s="314"/>
      <c r="R2046" s="314"/>
      <c r="S2046" s="314"/>
      <c r="T2046" s="314"/>
    </row>
    <row r="2047" spans="1:20">
      <c r="A2047" s="314"/>
      <c r="B2047" s="314"/>
      <c r="C2047" s="314"/>
      <c r="D2047" s="314"/>
      <c r="E2047" s="314"/>
      <c r="F2047" s="314"/>
      <c r="G2047" s="314"/>
      <c r="H2047" s="314"/>
      <c r="I2047" s="314"/>
      <c r="J2047" s="314"/>
      <c r="K2047" s="314"/>
      <c r="L2047" s="314"/>
      <c r="M2047" s="314"/>
      <c r="N2047" s="314"/>
      <c r="O2047" s="314"/>
      <c r="P2047" s="314"/>
      <c r="Q2047" s="314"/>
      <c r="R2047" s="314"/>
      <c r="S2047" s="314"/>
      <c r="T2047" s="314"/>
    </row>
    <row r="2048" spans="1:20">
      <c r="A2048" s="314"/>
      <c r="B2048" s="314"/>
      <c r="C2048" s="314"/>
      <c r="D2048" s="314"/>
      <c r="E2048" s="314"/>
      <c r="F2048" s="314"/>
      <c r="G2048" s="314"/>
      <c r="H2048" s="314"/>
      <c r="I2048" s="314"/>
      <c r="J2048" s="314"/>
      <c r="K2048" s="314"/>
      <c r="L2048" s="314"/>
      <c r="M2048" s="314"/>
      <c r="N2048" s="314"/>
      <c r="O2048" s="314"/>
      <c r="P2048" s="314"/>
      <c r="Q2048" s="314"/>
      <c r="R2048" s="314"/>
      <c r="S2048" s="314"/>
      <c r="T2048" s="314"/>
    </row>
    <row r="2049" spans="1:20">
      <c r="A2049" s="314"/>
      <c r="B2049" s="314"/>
      <c r="C2049" s="314"/>
      <c r="D2049" s="314"/>
      <c r="E2049" s="314"/>
      <c r="F2049" s="314"/>
      <c r="G2049" s="314"/>
      <c r="H2049" s="314"/>
      <c r="I2049" s="314"/>
      <c r="J2049" s="314"/>
      <c r="K2049" s="314"/>
      <c r="L2049" s="314"/>
      <c r="M2049" s="314"/>
      <c r="N2049" s="314"/>
      <c r="O2049" s="314"/>
      <c r="P2049" s="314"/>
      <c r="Q2049" s="314"/>
      <c r="R2049" s="314"/>
      <c r="S2049" s="314"/>
      <c r="T2049" s="314"/>
    </row>
    <row r="2050" spans="1:20">
      <c r="A2050" s="314"/>
      <c r="B2050" s="314"/>
      <c r="C2050" s="314"/>
      <c r="D2050" s="314"/>
      <c r="E2050" s="314"/>
      <c r="F2050" s="314"/>
      <c r="G2050" s="314"/>
      <c r="H2050" s="314"/>
      <c r="I2050" s="314"/>
      <c r="J2050" s="314"/>
      <c r="K2050" s="314"/>
      <c r="L2050" s="314"/>
      <c r="M2050" s="314"/>
      <c r="N2050" s="314"/>
      <c r="O2050" s="314"/>
      <c r="P2050" s="314"/>
      <c r="Q2050" s="314"/>
      <c r="R2050" s="314"/>
      <c r="S2050" s="314"/>
      <c r="T2050" s="314"/>
    </row>
    <row r="2051" spans="1:20">
      <c r="A2051" s="314"/>
      <c r="B2051" s="314"/>
      <c r="C2051" s="314"/>
      <c r="D2051" s="314"/>
      <c r="E2051" s="314"/>
      <c r="F2051" s="314"/>
      <c r="G2051" s="314"/>
      <c r="H2051" s="314"/>
      <c r="I2051" s="314"/>
      <c r="J2051" s="314"/>
      <c r="K2051" s="314"/>
      <c r="L2051" s="314"/>
      <c r="M2051" s="314"/>
      <c r="N2051" s="314"/>
      <c r="O2051" s="314"/>
      <c r="P2051" s="314"/>
      <c r="Q2051" s="314"/>
      <c r="R2051" s="314"/>
      <c r="S2051" s="314"/>
      <c r="T2051" s="314"/>
    </row>
    <row r="2052" spans="1:20">
      <c r="A2052" s="314"/>
      <c r="B2052" s="314"/>
      <c r="C2052" s="314"/>
      <c r="D2052" s="314"/>
      <c r="E2052" s="314"/>
      <c r="F2052" s="314"/>
      <c r="G2052" s="314"/>
      <c r="H2052" s="314"/>
      <c r="I2052" s="314"/>
      <c r="J2052" s="314"/>
      <c r="K2052" s="314"/>
      <c r="L2052" s="314"/>
      <c r="M2052" s="314"/>
      <c r="N2052" s="314"/>
      <c r="O2052" s="314"/>
      <c r="P2052" s="314"/>
      <c r="Q2052" s="314"/>
      <c r="R2052" s="314"/>
      <c r="S2052" s="314"/>
      <c r="T2052" s="314"/>
    </row>
    <row r="2053" spans="1:20">
      <c r="A2053" s="314"/>
      <c r="B2053" s="314"/>
      <c r="C2053" s="314"/>
      <c r="D2053" s="314"/>
      <c r="E2053" s="314"/>
      <c r="F2053" s="314"/>
      <c r="G2053" s="314"/>
      <c r="H2053" s="314"/>
      <c r="I2053" s="314"/>
      <c r="J2053" s="314"/>
      <c r="K2053" s="314"/>
      <c r="L2053" s="314"/>
      <c r="M2053" s="314"/>
      <c r="N2053" s="314"/>
      <c r="O2053" s="314"/>
      <c r="P2053" s="314"/>
      <c r="Q2053" s="314"/>
      <c r="R2053" s="314"/>
      <c r="S2053" s="314"/>
      <c r="T2053" s="314"/>
    </row>
    <row r="2054" spans="1:20">
      <c r="A2054" s="314"/>
      <c r="B2054" s="314"/>
      <c r="C2054" s="314"/>
      <c r="D2054" s="314"/>
      <c r="E2054" s="314"/>
      <c r="F2054" s="314"/>
      <c r="G2054" s="314"/>
      <c r="H2054" s="314"/>
      <c r="I2054" s="314"/>
      <c r="J2054" s="314"/>
      <c r="K2054" s="314"/>
      <c r="L2054" s="314"/>
      <c r="M2054" s="314"/>
      <c r="N2054" s="314"/>
      <c r="O2054" s="314"/>
      <c r="P2054" s="314"/>
      <c r="Q2054" s="314"/>
      <c r="R2054" s="314"/>
      <c r="S2054" s="314"/>
      <c r="T2054" s="314"/>
    </row>
    <row r="2055" spans="1:20">
      <c r="A2055" s="314"/>
      <c r="B2055" s="314"/>
      <c r="C2055" s="314"/>
      <c r="D2055" s="314"/>
      <c r="E2055" s="314"/>
      <c r="F2055" s="314"/>
      <c r="G2055" s="314"/>
      <c r="H2055" s="314"/>
      <c r="I2055" s="314"/>
      <c r="J2055" s="314"/>
      <c r="K2055" s="314"/>
      <c r="L2055" s="314"/>
      <c r="M2055" s="314"/>
      <c r="N2055" s="314"/>
      <c r="O2055" s="314"/>
      <c r="P2055" s="314"/>
      <c r="Q2055" s="314"/>
      <c r="R2055" s="314"/>
      <c r="S2055" s="314"/>
      <c r="T2055" s="314"/>
    </row>
    <row r="2056" spans="1:20">
      <c r="A2056" s="314"/>
      <c r="B2056" s="314"/>
      <c r="C2056" s="314"/>
      <c r="D2056" s="314"/>
      <c r="E2056" s="314"/>
      <c r="F2056" s="314"/>
      <c r="G2056" s="314"/>
      <c r="H2056" s="314"/>
      <c r="I2056" s="314"/>
      <c r="J2056" s="314"/>
      <c r="K2056" s="314"/>
      <c r="L2056" s="314"/>
      <c r="M2056" s="314"/>
      <c r="N2056" s="314"/>
      <c r="O2056" s="314"/>
      <c r="P2056" s="314"/>
      <c r="Q2056" s="314"/>
      <c r="R2056" s="314"/>
      <c r="S2056" s="314"/>
      <c r="T2056" s="314"/>
    </row>
    <row r="2057" spans="1:20">
      <c r="A2057" s="314"/>
      <c r="B2057" s="314"/>
      <c r="C2057" s="314"/>
      <c r="D2057" s="314"/>
      <c r="E2057" s="314"/>
      <c r="F2057" s="314"/>
      <c r="G2057" s="314"/>
      <c r="H2057" s="314"/>
      <c r="I2057" s="314"/>
      <c r="J2057" s="314"/>
      <c r="K2057" s="314"/>
      <c r="L2057" s="314"/>
      <c r="M2057" s="314"/>
      <c r="N2057" s="314"/>
      <c r="O2057" s="314"/>
      <c r="P2057" s="314"/>
      <c r="Q2057" s="314"/>
      <c r="R2057" s="314"/>
      <c r="S2057" s="314"/>
      <c r="T2057" s="314"/>
    </row>
    <row r="2058" spans="1:20">
      <c r="A2058" s="314"/>
      <c r="B2058" s="314"/>
      <c r="C2058" s="314"/>
      <c r="D2058" s="314"/>
      <c r="E2058" s="314"/>
      <c r="F2058" s="314"/>
      <c r="G2058" s="314"/>
      <c r="H2058" s="314"/>
      <c r="I2058" s="314"/>
      <c r="J2058" s="314"/>
      <c r="K2058" s="314"/>
      <c r="L2058" s="314"/>
      <c r="M2058" s="314"/>
      <c r="N2058" s="314"/>
      <c r="O2058" s="314"/>
      <c r="P2058" s="314"/>
      <c r="Q2058" s="314"/>
      <c r="R2058" s="314"/>
      <c r="S2058" s="314"/>
      <c r="T2058" s="314"/>
    </row>
    <row r="2059" spans="1:20">
      <c r="A2059" s="314"/>
      <c r="B2059" s="314"/>
      <c r="C2059" s="314"/>
      <c r="D2059" s="314"/>
      <c r="E2059" s="314"/>
      <c r="F2059" s="314"/>
      <c r="G2059" s="314"/>
      <c r="H2059" s="314"/>
      <c r="I2059" s="314"/>
      <c r="J2059" s="314"/>
      <c r="K2059" s="314"/>
      <c r="L2059" s="314"/>
      <c r="M2059" s="314"/>
      <c r="N2059" s="314"/>
      <c r="O2059" s="314"/>
      <c r="P2059" s="314"/>
      <c r="Q2059" s="314"/>
      <c r="R2059" s="314"/>
      <c r="S2059" s="314"/>
      <c r="T2059" s="314"/>
    </row>
    <row r="2060" spans="1:20">
      <c r="A2060" s="314"/>
      <c r="B2060" s="314"/>
      <c r="C2060" s="314"/>
      <c r="D2060" s="314"/>
      <c r="E2060" s="314"/>
      <c r="F2060" s="314"/>
      <c r="G2060" s="314"/>
      <c r="H2060" s="314"/>
      <c r="I2060" s="314"/>
      <c r="J2060" s="314"/>
      <c r="K2060" s="314"/>
      <c r="L2060" s="314"/>
      <c r="M2060" s="314"/>
      <c r="N2060" s="314"/>
      <c r="O2060" s="314"/>
      <c r="P2060" s="314"/>
      <c r="Q2060" s="314"/>
      <c r="R2060" s="314"/>
      <c r="S2060" s="314"/>
      <c r="T2060" s="314"/>
    </row>
    <row r="2061" spans="1:20">
      <c r="A2061" s="314"/>
      <c r="B2061" s="314"/>
      <c r="C2061" s="314"/>
      <c r="D2061" s="314"/>
      <c r="E2061" s="314"/>
      <c r="F2061" s="314"/>
      <c r="G2061" s="314"/>
      <c r="H2061" s="314"/>
      <c r="I2061" s="314"/>
      <c r="J2061" s="314"/>
      <c r="K2061" s="314"/>
      <c r="L2061" s="314"/>
      <c r="M2061" s="314"/>
      <c r="N2061" s="314"/>
      <c r="O2061" s="314"/>
      <c r="P2061" s="314"/>
      <c r="Q2061" s="314"/>
      <c r="R2061" s="314"/>
      <c r="S2061" s="314"/>
      <c r="T2061" s="314"/>
    </row>
    <row r="2062" spans="1:20">
      <c r="A2062" s="314"/>
      <c r="B2062" s="314"/>
      <c r="C2062" s="314"/>
      <c r="D2062" s="314"/>
      <c r="E2062" s="314"/>
      <c r="F2062" s="314"/>
      <c r="G2062" s="314"/>
      <c r="H2062" s="314"/>
      <c r="I2062" s="314"/>
      <c r="J2062" s="314"/>
      <c r="K2062" s="314"/>
      <c r="L2062" s="314"/>
      <c r="M2062" s="314"/>
      <c r="N2062" s="314"/>
      <c r="O2062" s="314"/>
      <c r="P2062" s="314"/>
      <c r="Q2062" s="314"/>
      <c r="R2062" s="314"/>
      <c r="S2062" s="314"/>
      <c r="T2062" s="314"/>
    </row>
    <row r="2063" spans="1:20">
      <c r="A2063" s="314"/>
      <c r="B2063" s="314"/>
      <c r="C2063" s="314"/>
      <c r="D2063" s="314"/>
      <c r="E2063" s="314"/>
      <c r="F2063" s="314"/>
      <c r="G2063" s="314"/>
      <c r="H2063" s="314"/>
      <c r="I2063" s="314"/>
      <c r="J2063" s="314"/>
      <c r="K2063" s="314"/>
      <c r="L2063" s="314"/>
      <c r="M2063" s="314"/>
      <c r="N2063" s="314"/>
      <c r="O2063" s="314"/>
      <c r="P2063" s="314"/>
      <c r="Q2063" s="314"/>
      <c r="R2063" s="314"/>
      <c r="S2063" s="314"/>
      <c r="T2063" s="314"/>
    </row>
    <row r="2064" spans="1:20">
      <c r="A2064" s="314"/>
      <c r="B2064" s="314"/>
      <c r="C2064" s="314"/>
      <c r="D2064" s="314"/>
      <c r="E2064" s="314"/>
      <c r="F2064" s="314"/>
      <c r="G2064" s="314"/>
      <c r="H2064" s="314"/>
      <c r="I2064" s="314"/>
      <c r="J2064" s="314"/>
      <c r="K2064" s="314"/>
      <c r="L2064" s="314"/>
      <c r="M2064" s="314"/>
      <c r="N2064" s="314"/>
      <c r="O2064" s="314"/>
      <c r="P2064" s="314"/>
      <c r="Q2064" s="314"/>
      <c r="R2064" s="314"/>
      <c r="S2064" s="314"/>
      <c r="T2064" s="314"/>
    </row>
    <row r="2065" spans="1:20">
      <c r="A2065" s="314"/>
      <c r="B2065" s="314"/>
      <c r="C2065" s="314"/>
      <c r="D2065" s="314"/>
      <c r="E2065" s="314"/>
      <c r="F2065" s="314"/>
      <c r="G2065" s="314"/>
      <c r="H2065" s="314"/>
      <c r="I2065" s="314"/>
      <c r="J2065" s="314"/>
      <c r="K2065" s="314"/>
      <c r="L2065" s="314"/>
      <c r="M2065" s="314"/>
      <c r="N2065" s="314"/>
      <c r="O2065" s="314"/>
      <c r="P2065" s="314"/>
      <c r="Q2065" s="314"/>
      <c r="R2065" s="314"/>
      <c r="S2065" s="314"/>
      <c r="T2065" s="314"/>
    </row>
    <row r="2066" spans="1:20">
      <c r="A2066" s="314"/>
      <c r="B2066" s="314"/>
      <c r="C2066" s="314"/>
      <c r="D2066" s="314"/>
      <c r="E2066" s="314"/>
      <c r="F2066" s="314"/>
      <c r="G2066" s="314"/>
      <c r="H2066" s="314"/>
      <c r="I2066" s="314"/>
      <c r="J2066" s="314"/>
      <c r="K2066" s="314"/>
      <c r="L2066" s="314"/>
      <c r="M2066" s="314"/>
      <c r="N2066" s="314"/>
      <c r="O2066" s="314"/>
      <c r="P2066" s="314"/>
      <c r="Q2066" s="314"/>
      <c r="R2066" s="314"/>
      <c r="S2066" s="314"/>
      <c r="T2066" s="314"/>
    </row>
    <row r="2067" spans="1:20">
      <c r="A2067" s="314"/>
      <c r="B2067" s="314"/>
      <c r="C2067" s="314"/>
      <c r="D2067" s="314"/>
      <c r="E2067" s="314"/>
      <c r="F2067" s="314"/>
      <c r="G2067" s="314"/>
      <c r="H2067" s="314"/>
      <c r="I2067" s="314"/>
      <c r="J2067" s="314"/>
      <c r="K2067" s="314"/>
      <c r="L2067" s="314"/>
      <c r="M2067" s="314"/>
      <c r="N2067" s="314"/>
      <c r="O2067" s="314"/>
      <c r="P2067" s="314"/>
      <c r="Q2067" s="314"/>
      <c r="R2067" s="314"/>
      <c r="S2067" s="314"/>
      <c r="T2067" s="314"/>
    </row>
    <row r="2068" spans="1:20">
      <c r="A2068" s="314"/>
      <c r="B2068" s="314"/>
      <c r="C2068" s="314"/>
      <c r="D2068" s="314"/>
      <c r="E2068" s="314"/>
      <c r="F2068" s="314"/>
      <c r="G2068" s="314"/>
      <c r="H2068" s="314"/>
      <c r="I2068" s="314"/>
      <c r="J2068" s="314"/>
      <c r="K2068" s="314"/>
      <c r="L2068" s="314"/>
      <c r="M2068" s="314"/>
      <c r="N2068" s="314"/>
      <c r="O2068" s="314"/>
      <c r="P2068" s="314"/>
      <c r="Q2068" s="314"/>
      <c r="R2068" s="314"/>
      <c r="S2068" s="314"/>
      <c r="T2068" s="314"/>
    </row>
    <row r="2069" spans="1:20">
      <c r="A2069" s="314"/>
      <c r="B2069" s="314"/>
      <c r="C2069" s="314"/>
      <c r="D2069" s="314"/>
      <c r="E2069" s="314"/>
      <c r="F2069" s="314"/>
      <c r="G2069" s="314"/>
      <c r="H2069" s="314"/>
      <c r="I2069" s="314"/>
      <c r="J2069" s="314"/>
      <c r="K2069" s="314"/>
      <c r="L2069" s="314"/>
      <c r="M2069" s="314"/>
      <c r="N2069" s="314"/>
      <c r="O2069" s="314"/>
      <c r="P2069" s="314"/>
      <c r="Q2069" s="314"/>
      <c r="R2069" s="314"/>
      <c r="S2069" s="314"/>
      <c r="T2069" s="314"/>
    </row>
    <row r="2070" spans="1:20">
      <c r="A2070" s="314"/>
      <c r="B2070" s="314"/>
      <c r="C2070" s="314"/>
      <c r="D2070" s="314"/>
      <c r="E2070" s="314"/>
      <c r="F2070" s="314"/>
      <c r="G2070" s="314"/>
      <c r="H2070" s="314"/>
      <c r="I2070" s="314"/>
      <c r="J2070" s="314"/>
      <c r="K2070" s="314"/>
      <c r="L2070" s="314"/>
      <c r="M2070" s="314"/>
      <c r="N2070" s="314"/>
      <c r="O2070" s="314"/>
      <c r="P2070" s="314"/>
      <c r="Q2070" s="314"/>
      <c r="R2070" s="314"/>
      <c r="S2070" s="314"/>
      <c r="T2070" s="314"/>
    </row>
    <row r="2071" spans="1:20">
      <c r="A2071" s="314"/>
      <c r="B2071" s="314"/>
      <c r="C2071" s="314"/>
      <c r="D2071" s="314"/>
      <c r="E2071" s="314"/>
      <c r="F2071" s="314"/>
      <c r="G2071" s="314"/>
      <c r="H2071" s="314"/>
      <c r="I2071" s="314"/>
      <c r="J2071" s="314"/>
      <c r="K2071" s="314"/>
      <c r="L2071" s="314"/>
      <c r="M2071" s="314"/>
      <c r="N2071" s="314"/>
      <c r="O2071" s="314"/>
      <c r="P2071" s="314"/>
      <c r="Q2071" s="314"/>
      <c r="R2071" s="314"/>
      <c r="S2071" s="314"/>
      <c r="T2071" s="314"/>
    </row>
    <row r="2072" spans="1:20">
      <c r="A2072" s="314"/>
      <c r="B2072" s="314"/>
      <c r="C2072" s="314"/>
      <c r="D2072" s="314"/>
      <c r="E2072" s="314"/>
      <c r="F2072" s="314"/>
      <c r="G2072" s="314"/>
      <c r="H2072" s="314"/>
      <c r="I2072" s="314"/>
      <c r="J2072" s="314"/>
      <c r="K2072" s="314"/>
      <c r="L2072" s="314"/>
      <c r="M2072" s="314"/>
      <c r="N2072" s="314"/>
      <c r="O2072" s="314"/>
      <c r="P2072" s="314"/>
      <c r="Q2072" s="314"/>
      <c r="R2072" s="314"/>
      <c r="S2072" s="314"/>
      <c r="T2072" s="314"/>
    </row>
    <row r="2073" spans="1:20">
      <c r="A2073" s="314"/>
      <c r="B2073" s="314"/>
      <c r="C2073" s="314"/>
      <c r="D2073" s="314"/>
      <c r="E2073" s="314"/>
      <c r="F2073" s="314"/>
      <c r="G2073" s="314"/>
      <c r="H2073" s="314"/>
      <c r="I2073" s="314"/>
      <c r="J2073" s="314"/>
      <c r="K2073" s="314"/>
      <c r="L2073" s="314"/>
      <c r="M2073" s="314"/>
      <c r="N2073" s="314"/>
      <c r="O2073" s="314"/>
      <c r="P2073" s="314"/>
      <c r="Q2073" s="314"/>
      <c r="R2073" s="314"/>
      <c r="S2073" s="314"/>
      <c r="T2073" s="314"/>
    </row>
    <row r="2074" spans="1:20">
      <c r="A2074" s="314"/>
      <c r="B2074" s="314"/>
      <c r="C2074" s="314"/>
      <c r="D2074" s="314"/>
      <c r="E2074" s="314"/>
      <c r="F2074" s="314"/>
      <c r="G2074" s="314"/>
      <c r="H2074" s="314"/>
      <c r="I2074" s="314"/>
      <c r="J2074" s="314"/>
      <c r="K2074" s="314"/>
      <c r="L2074" s="314"/>
      <c r="M2074" s="314"/>
      <c r="N2074" s="314"/>
      <c r="O2074" s="314"/>
      <c r="P2074" s="314"/>
      <c r="Q2074" s="314"/>
      <c r="R2074" s="314"/>
      <c r="S2074" s="314"/>
      <c r="T2074" s="314"/>
    </row>
    <row r="2075" spans="1:20">
      <c r="A2075" s="314"/>
      <c r="B2075" s="314"/>
      <c r="C2075" s="314"/>
      <c r="D2075" s="314"/>
      <c r="E2075" s="314"/>
      <c r="F2075" s="314"/>
      <c r="G2075" s="314"/>
      <c r="H2075" s="314"/>
      <c r="I2075" s="314"/>
      <c r="J2075" s="314"/>
      <c r="K2075" s="314"/>
      <c r="L2075" s="314"/>
      <c r="M2075" s="314"/>
      <c r="N2075" s="314"/>
      <c r="O2075" s="314"/>
      <c r="P2075" s="314"/>
      <c r="Q2075" s="314"/>
      <c r="R2075" s="314"/>
      <c r="S2075" s="314"/>
      <c r="T2075" s="314"/>
    </row>
    <row r="2076" spans="1:20">
      <c r="A2076" s="314"/>
      <c r="B2076" s="314"/>
      <c r="C2076" s="314"/>
      <c r="D2076" s="314"/>
      <c r="E2076" s="314"/>
      <c r="F2076" s="314"/>
      <c r="G2076" s="314"/>
      <c r="H2076" s="314"/>
      <c r="I2076" s="314"/>
      <c r="J2076" s="314"/>
      <c r="K2076" s="314"/>
      <c r="L2076" s="314"/>
      <c r="M2076" s="314"/>
      <c r="N2076" s="314"/>
      <c r="O2076" s="314"/>
      <c r="P2076" s="314"/>
      <c r="Q2076" s="314"/>
      <c r="R2076" s="314"/>
      <c r="S2076" s="314"/>
      <c r="T2076" s="314"/>
    </row>
    <row r="2077" spans="1:20">
      <c r="A2077" s="314"/>
      <c r="B2077" s="314"/>
      <c r="C2077" s="314"/>
      <c r="D2077" s="314"/>
      <c r="E2077" s="314"/>
      <c r="F2077" s="314"/>
      <c r="G2077" s="314"/>
      <c r="H2077" s="314"/>
      <c r="I2077" s="314"/>
      <c r="J2077" s="314"/>
      <c r="K2077" s="314"/>
      <c r="L2077" s="314"/>
      <c r="M2077" s="314"/>
      <c r="N2077" s="314"/>
      <c r="O2077" s="314"/>
      <c r="P2077" s="314"/>
      <c r="Q2077" s="314"/>
      <c r="R2077" s="314"/>
      <c r="S2077" s="314"/>
      <c r="T2077" s="314"/>
    </row>
    <row r="2078" spans="1:20">
      <c r="A2078" s="314"/>
      <c r="B2078" s="314"/>
      <c r="C2078" s="314"/>
      <c r="D2078" s="314"/>
      <c r="E2078" s="314"/>
      <c r="F2078" s="314"/>
      <c r="G2078" s="314"/>
      <c r="H2078" s="314"/>
      <c r="I2078" s="314"/>
      <c r="J2078" s="314"/>
      <c r="K2078" s="314"/>
      <c r="L2078" s="314"/>
      <c r="M2078" s="314"/>
      <c r="N2078" s="314"/>
      <c r="O2078" s="314"/>
      <c r="P2078" s="314"/>
      <c r="Q2078" s="314"/>
      <c r="R2078" s="314"/>
      <c r="S2078" s="314"/>
      <c r="T2078" s="314"/>
    </row>
    <row r="2079" spans="1:20">
      <c r="A2079" s="314"/>
      <c r="B2079" s="314"/>
      <c r="C2079" s="314"/>
      <c r="D2079" s="314"/>
      <c r="E2079" s="314"/>
      <c r="F2079" s="314"/>
      <c r="G2079" s="314"/>
      <c r="H2079" s="314"/>
      <c r="I2079" s="314"/>
      <c r="J2079" s="314"/>
      <c r="K2079" s="314"/>
      <c r="L2079" s="314"/>
      <c r="M2079" s="314"/>
      <c r="N2079" s="314"/>
      <c r="O2079" s="314"/>
      <c r="P2079" s="314"/>
      <c r="Q2079" s="314"/>
      <c r="R2079" s="314"/>
      <c r="S2079" s="314"/>
      <c r="T2079" s="314"/>
    </row>
    <row r="2080" spans="1:20">
      <c r="A2080" s="314"/>
      <c r="B2080" s="314"/>
      <c r="C2080" s="314"/>
      <c r="D2080" s="314"/>
      <c r="E2080" s="314"/>
      <c r="F2080" s="314"/>
      <c r="G2080" s="314"/>
      <c r="H2080" s="314"/>
      <c r="I2080" s="314"/>
      <c r="J2080" s="314"/>
      <c r="K2080" s="314"/>
      <c r="L2080" s="314"/>
      <c r="M2080" s="314"/>
      <c r="N2080" s="314"/>
      <c r="O2080" s="314"/>
      <c r="P2080" s="314"/>
      <c r="Q2080" s="314"/>
      <c r="R2080" s="314"/>
      <c r="S2080" s="314"/>
      <c r="T2080" s="314"/>
    </row>
    <row r="2081" spans="1:20">
      <c r="A2081" s="314"/>
      <c r="B2081" s="314"/>
      <c r="C2081" s="314"/>
      <c r="D2081" s="314"/>
      <c r="E2081" s="314"/>
      <c r="F2081" s="314"/>
      <c r="G2081" s="314"/>
      <c r="H2081" s="314"/>
      <c r="I2081" s="314"/>
      <c r="J2081" s="314"/>
      <c r="K2081" s="314"/>
      <c r="L2081" s="314"/>
      <c r="M2081" s="314"/>
      <c r="N2081" s="314"/>
      <c r="O2081" s="314"/>
      <c r="P2081" s="314"/>
      <c r="Q2081" s="314"/>
      <c r="R2081" s="314"/>
      <c r="S2081" s="314"/>
      <c r="T2081" s="314"/>
    </row>
    <row r="2082" spans="1:20">
      <c r="A2082" s="314"/>
      <c r="B2082" s="314"/>
      <c r="C2082" s="314"/>
      <c r="D2082" s="314"/>
      <c r="E2082" s="314"/>
      <c r="F2082" s="314"/>
      <c r="G2082" s="314"/>
      <c r="H2082" s="314"/>
      <c r="I2082" s="314"/>
      <c r="J2082" s="314"/>
      <c r="K2082" s="314"/>
      <c r="L2082" s="314"/>
      <c r="M2082" s="314"/>
      <c r="N2082" s="314"/>
      <c r="O2082" s="314"/>
      <c r="P2082" s="314"/>
      <c r="Q2082" s="314"/>
      <c r="R2082" s="314"/>
      <c r="S2082" s="314"/>
      <c r="T2082" s="314"/>
    </row>
    <row r="2083" spans="1:20">
      <c r="A2083" s="314"/>
      <c r="B2083" s="314"/>
      <c r="C2083" s="314"/>
      <c r="D2083" s="314"/>
      <c r="E2083" s="314"/>
      <c r="F2083" s="314"/>
      <c r="G2083" s="314"/>
      <c r="H2083" s="314"/>
      <c r="I2083" s="314"/>
      <c r="J2083" s="314"/>
      <c r="K2083" s="314"/>
      <c r="L2083" s="314"/>
      <c r="M2083" s="314"/>
      <c r="N2083" s="314"/>
      <c r="O2083" s="314"/>
      <c r="P2083" s="314"/>
      <c r="Q2083" s="314"/>
      <c r="R2083" s="314"/>
      <c r="S2083" s="314"/>
      <c r="T2083" s="314"/>
    </row>
    <row r="2084" spans="1:20">
      <c r="A2084" s="314"/>
      <c r="B2084" s="314"/>
      <c r="C2084" s="314"/>
      <c r="D2084" s="314"/>
      <c r="E2084" s="314"/>
      <c r="F2084" s="314"/>
      <c r="G2084" s="314"/>
      <c r="H2084" s="314"/>
      <c r="I2084" s="314"/>
      <c r="J2084" s="314"/>
      <c r="K2084" s="314"/>
      <c r="L2084" s="314"/>
      <c r="M2084" s="314"/>
      <c r="N2084" s="314"/>
      <c r="O2084" s="314"/>
      <c r="P2084" s="314"/>
      <c r="Q2084" s="314"/>
      <c r="R2084" s="314"/>
      <c r="S2084" s="314"/>
      <c r="T2084" s="314"/>
    </row>
    <row r="2085" spans="1:20">
      <c r="A2085" s="314"/>
      <c r="B2085" s="314"/>
      <c r="C2085" s="314"/>
      <c r="D2085" s="314"/>
      <c r="E2085" s="314"/>
      <c r="F2085" s="314"/>
      <c r="G2085" s="314"/>
      <c r="H2085" s="314"/>
      <c r="I2085" s="314"/>
      <c r="J2085" s="314"/>
      <c r="K2085" s="314"/>
      <c r="L2085" s="314"/>
      <c r="M2085" s="314"/>
      <c r="N2085" s="314"/>
      <c r="O2085" s="314"/>
      <c r="P2085" s="314"/>
      <c r="Q2085" s="314"/>
      <c r="R2085" s="314"/>
      <c r="S2085" s="314"/>
      <c r="T2085" s="314"/>
    </row>
    <row r="2086" spans="1:20">
      <c r="A2086" s="314"/>
      <c r="B2086" s="314"/>
      <c r="C2086" s="314"/>
      <c r="D2086" s="314"/>
      <c r="E2086" s="314"/>
      <c r="F2086" s="314"/>
      <c r="G2086" s="314"/>
      <c r="H2086" s="314"/>
      <c r="I2086" s="314"/>
      <c r="J2086" s="314"/>
      <c r="K2086" s="314"/>
      <c r="L2086" s="314"/>
      <c r="M2086" s="314"/>
      <c r="N2086" s="314"/>
      <c r="O2086" s="314"/>
      <c r="P2086" s="314"/>
      <c r="Q2086" s="314"/>
      <c r="R2086" s="314"/>
      <c r="S2086" s="314"/>
      <c r="T2086" s="314"/>
    </row>
    <row r="2087" spans="1:20">
      <c r="A2087" s="314"/>
      <c r="B2087" s="314"/>
      <c r="C2087" s="314"/>
      <c r="D2087" s="314"/>
      <c r="E2087" s="314"/>
      <c r="F2087" s="314"/>
      <c r="G2087" s="314"/>
      <c r="H2087" s="314"/>
      <c r="I2087" s="314"/>
      <c r="J2087" s="314"/>
      <c r="K2087" s="314"/>
      <c r="L2087" s="314"/>
      <c r="M2087" s="314"/>
      <c r="N2087" s="314"/>
      <c r="O2087" s="314"/>
      <c r="P2087" s="314"/>
      <c r="Q2087" s="314"/>
      <c r="R2087" s="314"/>
      <c r="S2087" s="314"/>
      <c r="T2087" s="314"/>
    </row>
    <row r="2088" spans="1:20">
      <c r="A2088" s="314"/>
      <c r="B2088" s="314"/>
      <c r="C2088" s="314"/>
      <c r="D2088" s="314"/>
      <c r="E2088" s="314"/>
      <c r="F2088" s="314"/>
      <c r="G2088" s="314"/>
      <c r="H2088" s="314"/>
      <c r="I2088" s="314"/>
      <c r="J2088" s="314"/>
      <c r="K2088" s="314"/>
      <c r="L2088" s="314"/>
      <c r="M2088" s="314"/>
      <c r="N2088" s="314"/>
      <c r="O2088" s="314"/>
      <c r="P2088" s="314"/>
      <c r="Q2088" s="314"/>
      <c r="R2088" s="314"/>
      <c r="S2088" s="314"/>
      <c r="T2088" s="314"/>
    </row>
    <row r="2089" spans="1:20">
      <c r="A2089" s="314"/>
      <c r="B2089" s="314"/>
      <c r="C2089" s="314"/>
      <c r="D2089" s="314"/>
      <c r="E2089" s="314"/>
      <c r="F2089" s="314"/>
      <c r="G2089" s="314"/>
      <c r="H2089" s="314"/>
      <c r="I2089" s="314"/>
      <c r="J2089" s="314"/>
      <c r="K2089" s="314"/>
      <c r="L2089" s="314"/>
      <c r="M2089" s="314"/>
      <c r="N2089" s="314"/>
      <c r="O2089" s="314"/>
      <c r="P2089" s="314"/>
      <c r="Q2089" s="314"/>
      <c r="R2089" s="314"/>
      <c r="S2089" s="314"/>
      <c r="T2089" s="314"/>
    </row>
    <row r="2090" spans="1:20">
      <c r="A2090" s="314"/>
      <c r="B2090" s="314"/>
      <c r="C2090" s="314"/>
      <c r="D2090" s="314"/>
      <c r="E2090" s="314"/>
      <c r="F2090" s="314"/>
      <c r="G2090" s="314"/>
      <c r="H2090" s="314"/>
      <c r="I2090" s="314"/>
      <c r="J2090" s="314"/>
      <c r="K2090" s="314"/>
      <c r="L2090" s="314"/>
      <c r="M2090" s="314"/>
      <c r="N2090" s="314"/>
      <c r="O2090" s="314"/>
      <c r="P2090" s="314"/>
      <c r="Q2090" s="314"/>
      <c r="R2090" s="314"/>
      <c r="S2090" s="314"/>
      <c r="T2090" s="314"/>
    </row>
    <row r="2091" spans="1:20">
      <c r="A2091" s="314"/>
      <c r="B2091" s="314"/>
      <c r="C2091" s="314"/>
      <c r="D2091" s="314"/>
      <c r="E2091" s="314"/>
      <c r="F2091" s="314"/>
      <c r="G2091" s="314"/>
      <c r="H2091" s="314"/>
      <c r="I2091" s="314"/>
      <c r="J2091" s="314"/>
      <c r="K2091" s="314"/>
      <c r="L2091" s="314"/>
      <c r="M2091" s="314"/>
      <c r="N2091" s="314"/>
      <c r="O2091" s="314"/>
      <c r="P2091" s="314"/>
      <c r="Q2091" s="314"/>
      <c r="R2091" s="314"/>
      <c r="S2091" s="314"/>
      <c r="T2091" s="314"/>
    </row>
    <row r="2092" spans="1:20">
      <c r="A2092" s="314"/>
      <c r="B2092" s="314"/>
      <c r="C2092" s="314"/>
      <c r="D2092" s="314"/>
      <c r="E2092" s="314"/>
      <c r="F2092" s="314"/>
      <c r="G2092" s="314"/>
      <c r="H2092" s="314"/>
      <c r="I2092" s="314"/>
      <c r="J2092" s="314"/>
      <c r="K2092" s="314"/>
      <c r="L2092" s="314"/>
      <c r="M2092" s="314"/>
      <c r="N2092" s="314"/>
      <c r="O2092" s="314"/>
      <c r="P2092" s="314"/>
      <c r="Q2092" s="314"/>
      <c r="R2092" s="314"/>
      <c r="S2092" s="314"/>
      <c r="T2092" s="314"/>
    </row>
    <row r="2093" spans="1:20">
      <c r="A2093" s="314"/>
      <c r="B2093" s="314"/>
      <c r="C2093" s="314"/>
      <c r="D2093" s="314"/>
      <c r="E2093" s="314"/>
      <c r="F2093" s="314"/>
      <c r="G2093" s="314"/>
      <c r="H2093" s="314"/>
      <c r="I2093" s="314"/>
      <c r="J2093" s="314"/>
      <c r="K2093" s="314"/>
      <c r="L2093" s="314"/>
      <c r="M2093" s="314"/>
      <c r="N2093" s="314"/>
      <c r="O2093" s="314"/>
      <c r="P2093" s="314"/>
      <c r="Q2093" s="314"/>
      <c r="R2093" s="314"/>
      <c r="S2093" s="314"/>
      <c r="T2093" s="314"/>
    </row>
    <row r="2094" spans="1:20">
      <c r="A2094" s="314"/>
      <c r="B2094" s="314"/>
      <c r="C2094" s="314"/>
      <c r="D2094" s="314"/>
      <c r="E2094" s="314"/>
      <c r="F2094" s="314"/>
      <c r="G2094" s="314"/>
      <c r="H2094" s="314"/>
      <c r="I2094" s="314"/>
      <c r="J2094" s="314"/>
      <c r="K2094" s="314"/>
      <c r="L2094" s="314"/>
      <c r="M2094" s="314"/>
      <c r="N2094" s="314"/>
      <c r="O2094" s="314"/>
      <c r="P2094" s="314"/>
      <c r="Q2094" s="314"/>
      <c r="R2094" s="314"/>
      <c r="S2094" s="314"/>
      <c r="T2094" s="314"/>
    </row>
    <row r="2095" spans="1:20">
      <c r="A2095" s="314"/>
      <c r="B2095" s="314"/>
      <c r="C2095" s="314"/>
      <c r="D2095" s="314"/>
      <c r="E2095" s="314"/>
      <c r="F2095" s="314"/>
      <c r="G2095" s="314"/>
      <c r="H2095" s="314"/>
      <c r="I2095" s="314"/>
      <c r="J2095" s="314"/>
      <c r="K2095" s="314"/>
      <c r="L2095" s="314"/>
      <c r="M2095" s="314"/>
      <c r="N2095" s="314"/>
      <c r="O2095" s="314"/>
      <c r="P2095" s="314"/>
      <c r="Q2095" s="314"/>
      <c r="R2095" s="314"/>
      <c r="S2095" s="314"/>
      <c r="T2095" s="314"/>
    </row>
    <row r="2096" spans="1:20">
      <c r="A2096" s="314"/>
      <c r="B2096" s="314"/>
      <c r="C2096" s="314"/>
      <c r="D2096" s="314"/>
      <c r="E2096" s="314"/>
      <c r="F2096" s="314"/>
      <c r="G2096" s="314"/>
      <c r="H2096" s="314"/>
      <c r="I2096" s="314"/>
      <c r="J2096" s="314"/>
      <c r="K2096" s="314"/>
      <c r="L2096" s="314"/>
      <c r="M2096" s="314"/>
      <c r="N2096" s="314"/>
      <c r="O2096" s="314"/>
      <c r="P2096" s="314"/>
      <c r="Q2096" s="314"/>
      <c r="R2096" s="314"/>
      <c r="S2096" s="314"/>
      <c r="T2096" s="314"/>
    </row>
    <row r="2097" spans="1:20">
      <c r="A2097" s="314"/>
      <c r="B2097" s="314"/>
      <c r="C2097" s="314"/>
      <c r="D2097" s="314"/>
      <c r="E2097" s="314"/>
      <c r="F2097" s="314"/>
      <c r="G2097" s="314"/>
      <c r="H2097" s="314"/>
      <c r="I2097" s="314"/>
      <c r="J2097" s="314"/>
      <c r="K2097" s="314"/>
      <c r="L2097" s="314"/>
      <c r="M2097" s="314"/>
      <c r="N2097" s="314"/>
      <c r="O2097" s="314"/>
      <c r="P2097" s="314"/>
      <c r="Q2097" s="314"/>
      <c r="R2097" s="314"/>
      <c r="S2097" s="314"/>
      <c r="T2097" s="314"/>
    </row>
    <row r="2098" spans="1:20">
      <c r="A2098" s="314"/>
      <c r="B2098" s="314"/>
      <c r="C2098" s="314"/>
      <c r="D2098" s="314"/>
      <c r="E2098" s="314"/>
      <c r="F2098" s="314"/>
      <c r="G2098" s="314"/>
      <c r="H2098" s="314"/>
      <c r="I2098" s="314"/>
      <c r="J2098" s="314"/>
      <c r="K2098" s="314"/>
      <c r="L2098" s="314"/>
      <c r="M2098" s="314"/>
      <c r="N2098" s="314"/>
      <c r="O2098" s="314"/>
      <c r="P2098" s="314"/>
      <c r="Q2098" s="314"/>
      <c r="R2098" s="314"/>
      <c r="S2098" s="314"/>
      <c r="T2098" s="314"/>
    </row>
    <row r="2099" spans="1:20">
      <c r="A2099" s="314"/>
      <c r="B2099" s="314"/>
      <c r="C2099" s="314"/>
      <c r="D2099" s="314"/>
      <c r="E2099" s="314"/>
      <c r="F2099" s="314"/>
      <c r="G2099" s="314"/>
      <c r="H2099" s="314"/>
      <c r="I2099" s="314"/>
      <c r="J2099" s="314"/>
      <c r="K2099" s="314"/>
      <c r="L2099" s="314"/>
      <c r="M2099" s="314"/>
      <c r="N2099" s="314"/>
      <c r="O2099" s="314"/>
      <c r="P2099" s="314"/>
      <c r="Q2099" s="314"/>
      <c r="R2099" s="314"/>
      <c r="S2099" s="314"/>
      <c r="T2099" s="314"/>
    </row>
    <row r="2100" spans="1:20">
      <c r="A2100" s="314"/>
      <c r="B2100" s="314"/>
      <c r="C2100" s="314"/>
      <c r="D2100" s="314"/>
      <c r="E2100" s="314"/>
      <c r="F2100" s="314"/>
      <c r="G2100" s="314"/>
      <c r="H2100" s="314"/>
      <c r="I2100" s="314"/>
      <c r="J2100" s="314"/>
      <c r="K2100" s="314"/>
      <c r="L2100" s="314"/>
      <c r="M2100" s="314"/>
      <c r="N2100" s="314"/>
      <c r="O2100" s="314"/>
      <c r="P2100" s="314"/>
      <c r="Q2100" s="314"/>
      <c r="R2100" s="314"/>
      <c r="S2100" s="314"/>
      <c r="T2100" s="314"/>
    </row>
    <row r="2101" spans="1:20">
      <c r="A2101" s="314"/>
      <c r="B2101" s="314"/>
      <c r="C2101" s="314"/>
      <c r="D2101" s="314"/>
      <c r="E2101" s="314"/>
      <c r="F2101" s="314"/>
      <c r="G2101" s="314"/>
      <c r="H2101" s="314"/>
      <c r="I2101" s="314"/>
      <c r="J2101" s="314"/>
      <c r="K2101" s="314"/>
      <c r="L2101" s="314"/>
      <c r="M2101" s="314"/>
      <c r="N2101" s="314"/>
      <c r="O2101" s="314"/>
      <c r="P2101" s="314"/>
      <c r="Q2101" s="314"/>
      <c r="R2101" s="314"/>
      <c r="S2101" s="314"/>
      <c r="T2101" s="314"/>
    </row>
    <row r="2102" spans="1:20">
      <c r="A2102" s="314"/>
      <c r="B2102" s="314"/>
      <c r="C2102" s="314"/>
      <c r="D2102" s="314"/>
      <c r="E2102" s="314"/>
      <c r="F2102" s="314"/>
      <c r="G2102" s="314"/>
      <c r="H2102" s="314"/>
      <c r="I2102" s="314"/>
      <c r="J2102" s="314"/>
      <c r="K2102" s="314"/>
      <c r="L2102" s="314"/>
      <c r="M2102" s="314"/>
      <c r="N2102" s="314"/>
      <c r="O2102" s="314"/>
      <c r="P2102" s="314"/>
      <c r="Q2102" s="314"/>
      <c r="R2102" s="314"/>
      <c r="S2102" s="314"/>
      <c r="T2102" s="314"/>
    </row>
    <row r="2103" spans="1:20">
      <c r="A2103" s="314"/>
      <c r="B2103" s="314"/>
      <c r="C2103" s="314"/>
      <c r="D2103" s="314"/>
      <c r="E2103" s="314"/>
      <c r="F2103" s="314"/>
      <c r="G2103" s="314"/>
      <c r="H2103" s="314"/>
      <c r="I2103" s="314"/>
      <c r="J2103" s="314"/>
      <c r="K2103" s="314"/>
      <c r="L2103" s="314"/>
      <c r="M2103" s="314"/>
      <c r="N2103" s="314"/>
      <c r="O2103" s="314"/>
      <c r="P2103" s="314"/>
      <c r="Q2103" s="314"/>
      <c r="R2103" s="314"/>
      <c r="S2103" s="314"/>
      <c r="T2103" s="314"/>
    </row>
    <row r="2104" spans="1:20">
      <c r="A2104" s="314"/>
      <c r="B2104" s="314"/>
      <c r="C2104" s="314"/>
      <c r="D2104" s="314"/>
      <c r="E2104" s="314"/>
      <c r="F2104" s="314"/>
      <c r="G2104" s="314"/>
      <c r="H2104" s="314"/>
      <c r="I2104" s="314"/>
      <c r="J2104" s="314"/>
      <c r="K2104" s="314"/>
      <c r="L2104" s="314"/>
      <c r="M2104" s="314"/>
      <c r="N2104" s="314"/>
      <c r="O2104" s="314"/>
      <c r="P2104" s="314"/>
      <c r="Q2104" s="314"/>
      <c r="R2104" s="314"/>
      <c r="S2104" s="314"/>
      <c r="T2104" s="314"/>
    </row>
    <row r="2105" spans="1:20">
      <c r="A2105" s="314"/>
      <c r="B2105" s="314"/>
      <c r="C2105" s="314"/>
      <c r="D2105" s="314"/>
      <c r="E2105" s="314"/>
      <c r="F2105" s="314"/>
      <c r="G2105" s="314"/>
      <c r="H2105" s="314"/>
      <c r="I2105" s="314"/>
      <c r="J2105" s="314"/>
      <c r="K2105" s="314"/>
      <c r="L2105" s="314"/>
      <c r="M2105" s="314"/>
      <c r="N2105" s="314"/>
      <c r="O2105" s="314"/>
      <c r="P2105" s="314"/>
      <c r="Q2105" s="314"/>
      <c r="R2105" s="314"/>
      <c r="S2105" s="314"/>
      <c r="T2105" s="314"/>
    </row>
    <row r="2106" spans="1:20">
      <c r="A2106" s="314"/>
      <c r="B2106" s="314"/>
      <c r="C2106" s="314"/>
      <c r="D2106" s="314"/>
      <c r="E2106" s="314"/>
      <c r="F2106" s="314"/>
      <c r="G2106" s="314"/>
      <c r="H2106" s="314"/>
      <c r="I2106" s="314"/>
      <c r="J2106" s="314"/>
      <c r="K2106" s="314"/>
      <c r="L2106" s="314"/>
      <c r="M2106" s="314"/>
      <c r="N2106" s="314"/>
      <c r="O2106" s="314"/>
      <c r="P2106" s="314"/>
      <c r="Q2106" s="314"/>
      <c r="R2106" s="314"/>
      <c r="S2106" s="314"/>
      <c r="T2106" s="314"/>
    </row>
    <row r="2107" spans="1:20">
      <c r="A2107" s="314"/>
      <c r="B2107" s="314"/>
      <c r="C2107" s="314"/>
      <c r="D2107" s="314"/>
      <c r="E2107" s="314"/>
      <c r="F2107" s="314"/>
      <c r="G2107" s="314"/>
      <c r="H2107" s="314"/>
      <c r="I2107" s="314"/>
      <c r="J2107" s="314"/>
      <c r="K2107" s="314"/>
      <c r="L2107" s="314"/>
      <c r="M2107" s="314"/>
      <c r="N2107" s="314"/>
      <c r="O2107" s="314"/>
      <c r="P2107" s="314"/>
      <c r="Q2107" s="314"/>
      <c r="R2107" s="314"/>
      <c r="S2107" s="314"/>
      <c r="T2107" s="314"/>
    </row>
    <row r="2108" spans="1:20">
      <c r="A2108" s="314"/>
      <c r="B2108" s="314"/>
      <c r="C2108" s="314"/>
      <c r="D2108" s="314"/>
      <c r="E2108" s="314"/>
      <c r="F2108" s="314"/>
      <c r="G2108" s="314"/>
      <c r="H2108" s="314"/>
      <c r="I2108" s="314"/>
      <c r="J2108" s="314"/>
      <c r="K2108" s="314"/>
      <c r="L2108" s="314"/>
      <c r="M2108" s="314"/>
      <c r="N2108" s="314"/>
      <c r="O2108" s="314"/>
      <c r="P2108" s="314"/>
      <c r="Q2108" s="314"/>
      <c r="R2108" s="314"/>
      <c r="S2108" s="314"/>
      <c r="T2108" s="314"/>
    </row>
    <row r="2109" spans="1:20">
      <c r="A2109" s="314"/>
      <c r="B2109" s="314"/>
      <c r="C2109" s="314"/>
      <c r="D2109" s="314"/>
      <c r="E2109" s="314"/>
      <c r="F2109" s="314"/>
      <c r="G2109" s="314"/>
      <c r="H2109" s="314"/>
      <c r="I2109" s="314"/>
      <c r="J2109" s="314"/>
      <c r="K2109" s="314"/>
      <c r="L2109" s="314"/>
      <c r="M2109" s="314"/>
      <c r="N2109" s="314"/>
      <c r="O2109" s="314"/>
      <c r="P2109" s="314"/>
      <c r="Q2109" s="314"/>
      <c r="R2109" s="314"/>
      <c r="S2109" s="314"/>
      <c r="T2109" s="314"/>
    </row>
    <row r="2110" spans="1:20">
      <c r="A2110" s="314"/>
      <c r="B2110" s="314"/>
      <c r="C2110" s="314"/>
      <c r="D2110" s="314"/>
      <c r="E2110" s="314"/>
      <c r="F2110" s="314"/>
      <c r="G2110" s="314"/>
      <c r="H2110" s="314"/>
      <c r="I2110" s="314"/>
      <c r="J2110" s="314"/>
      <c r="K2110" s="314"/>
      <c r="L2110" s="314"/>
      <c r="M2110" s="314"/>
      <c r="N2110" s="314"/>
      <c r="O2110" s="314"/>
      <c r="P2110" s="314"/>
      <c r="Q2110" s="314"/>
      <c r="R2110" s="314"/>
      <c r="S2110" s="314"/>
      <c r="T2110" s="314"/>
    </row>
    <row r="2111" spans="1:20">
      <c r="A2111" s="314"/>
      <c r="B2111" s="314"/>
      <c r="C2111" s="314"/>
      <c r="D2111" s="314"/>
      <c r="E2111" s="314"/>
      <c r="F2111" s="314"/>
      <c r="G2111" s="314"/>
      <c r="H2111" s="314"/>
      <c r="I2111" s="314"/>
      <c r="J2111" s="314"/>
      <c r="K2111" s="314"/>
      <c r="L2111" s="314"/>
      <c r="M2111" s="314"/>
      <c r="N2111" s="314"/>
      <c r="O2111" s="314"/>
      <c r="P2111" s="314"/>
      <c r="Q2111" s="314"/>
      <c r="R2111" s="314"/>
      <c r="S2111" s="314"/>
      <c r="T2111" s="314"/>
    </row>
    <row r="2112" spans="1:20">
      <c r="A2112" s="314"/>
      <c r="B2112" s="314"/>
      <c r="C2112" s="314"/>
      <c r="D2112" s="314"/>
      <c r="E2112" s="314"/>
      <c r="F2112" s="314"/>
      <c r="G2112" s="314"/>
      <c r="H2112" s="314"/>
      <c r="I2112" s="314"/>
      <c r="J2112" s="314"/>
      <c r="K2112" s="314"/>
      <c r="L2112" s="314"/>
      <c r="M2112" s="314"/>
      <c r="N2112" s="314"/>
      <c r="O2112" s="314"/>
      <c r="P2112" s="314"/>
      <c r="Q2112" s="314"/>
      <c r="R2112" s="314"/>
      <c r="S2112" s="314"/>
      <c r="T2112" s="314"/>
    </row>
    <row r="2113" spans="1:20">
      <c r="A2113" s="314"/>
      <c r="B2113" s="314"/>
      <c r="C2113" s="314"/>
      <c r="D2113" s="314"/>
      <c r="E2113" s="314"/>
      <c r="F2113" s="314"/>
      <c r="G2113" s="314"/>
      <c r="H2113" s="314"/>
      <c r="I2113" s="314"/>
      <c r="J2113" s="314"/>
      <c r="K2113" s="314"/>
      <c r="L2113" s="314"/>
      <c r="M2113" s="314"/>
      <c r="N2113" s="314"/>
      <c r="O2113" s="314"/>
      <c r="P2113" s="314"/>
      <c r="Q2113" s="314"/>
      <c r="R2113" s="314"/>
      <c r="S2113" s="314"/>
      <c r="T2113" s="314"/>
    </row>
    <row r="2114" spans="1:20">
      <c r="A2114" s="314"/>
      <c r="B2114" s="314"/>
      <c r="C2114" s="314"/>
      <c r="D2114" s="314"/>
      <c r="E2114" s="314"/>
      <c r="F2114" s="314"/>
      <c r="G2114" s="314"/>
      <c r="H2114" s="314"/>
      <c r="I2114" s="314"/>
      <c r="J2114" s="314"/>
      <c r="K2114" s="314"/>
      <c r="L2114" s="314"/>
      <c r="M2114" s="314"/>
      <c r="N2114" s="314"/>
      <c r="O2114" s="314"/>
      <c r="P2114" s="314"/>
      <c r="Q2114" s="314"/>
      <c r="R2114" s="314"/>
      <c r="S2114" s="314"/>
      <c r="T2114" s="314"/>
    </row>
    <row r="2115" spans="1:20">
      <c r="A2115" s="314"/>
      <c r="B2115" s="314"/>
      <c r="C2115" s="314"/>
      <c r="D2115" s="314"/>
      <c r="E2115" s="314"/>
      <c r="F2115" s="314"/>
      <c r="G2115" s="314"/>
      <c r="H2115" s="314"/>
      <c r="I2115" s="314"/>
      <c r="J2115" s="314"/>
      <c r="K2115" s="314"/>
      <c r="L2115" s="314"/>
      <c r="M2115" s="314"/>
      <c r="N2115" s="314"/>
      <c r="O2115" s="314"/>
      <c r="P2115" s="314"/>
      <c r="Q2115" s="314"/>
      <c r="R2115" s="314"/>
      <c r="S2115" s="314"/>
      <c r="T2115" s="314"/>
    </row>
    <row r="2116" spans="1:20">
      <c r="A2116" s="314"/>
      <c r="B2116" s="314"/>
      <c r="C2116" s="314"/>
      <c r="D2116" s="314"/>
      <c r="E2116" s="314"/>
      <c r="F2116" s="314"/>
      <c r="G2116" s="314"/>
      <c r="H2116" s="314"/>
      <c r="I2116" s="314"/>
      <c r="J2116" s="314"/>
      <c r="K2116" s="314"/>
      <c r="L2116" s="314"/>
      <c r="M2116" s="314"/>
      <c r="N2116" s="314"/>
      <c r="O2116" s="314"/>
      <c r="P2116" s="314"/>
      <c r="Q2116" s="314"/>
      <c r="R2116" s="314"/>
      <c r="S2116" s="314"/>
      <c r="T2116" s="314"/>
    </row>
    <row r="2117" spans="1:20">
      <c r="A2117" s="314"/>
      <c r="B2117" s="314"/>
      <c r="C2117" s="314"/>
      <c r="D2117" s="314"/>
      <c r="E2117" s="314"/>
      <c r="F2117" s="314"/>
      <c r="G2117" s="314"/>
      <c r="H2117" s="314"/>
      <c r="I2117" s="314"/>
      <c r="J2117" s="314"/>
      <c r="K2117" s="314"/>
      <c r="L2117" s="314"/>
      <c r="M2117" s="314"/>
      <c r="N2117" s="314"/>
      <c r="O2117" s="314"/>
      <c r="P2117" s="314"/>
      <c r="Q2117" s="314"/>
      <c r="R2117" s="314"/>
      <c r="S2117" s="314"/>
      <c r="T2117" s="314"/>
    </row>
    <row r="2118" spans="1:20">
      <c r="A2118" s="314"/>
      <c r="B2118" s="314"/>
      <c r="C2118" s="314"/>
      <c r="D2118" s="314"/>
      <c r="E2118" s="314"/>
      <c r="F2118" s="314"/>
      <c r="G2118" s="314"/>
      <c r="H2118" s="314"/>
      <c r="I2118" s="314"/>
      <c r="J2118" s="314"/>
      <c r="K2118" s="314"/>
      <c r="L2118" s="314"/>
      <c r="M2118" s="314"/>
      <c r="N2118" s="314"/>
      <c r="O2118" s="314"/>
      <c r="P2118" s="314"/>
      <c r="Q2118" s="314"/>
      <c r="R2118" s="314"/>
      <c r="S2118" s="314"/>
      <c r="T2118" s="314"/>
    </row>
    <row r="2119" spans="1:20">
      <c r="A2119" s="314"/>
      <c r="B2119" s="314"/>
      <c r="C2119" s="314"/>
      <c r="D2119" s="314"/>
      <c r="E2119" s="314"/>
      <c r="F2119" s="314"/>
      <c r="G2119" s="314"/>
      <c r="H2119" s="314"/>
      <c r="I2119" s="314"/>
      <c r="J2119" s="314"/>
      <c r="K2119" s="314"/>
      <c r="L2119" s="314"/>
      <c r="M2119" s="314"/>
      <c r="N2119" s="314"/>
      <c r="O2119" s="314"/>
      <c r="P2119" s="314"/>
      <c r="Q2119" s="314"/>
      <c r="R2119" s="314"/>
      <c r="S2119" s="314"/>
      <c r="T2119" s="314"/>
    </row>
    <row r="2120" spans="1:20">
      <c r="A2120" s="314"/>
      <c r="B2120" s="314"/>
      <c r="C2120" s="314"/>
      <c r="D2120" s="314"/>
      <c r="E2120" s="314"/>
      <c r="F2120" s="314"/>
      <c r="G2120" s="314"/>
      <c r="H2120" s="314"/>
      <c r="I2120" s="314"/>
      <c r="J2120" s="314"/>
      <c r="K2120" s="314"/>
      <c r="L2120" s="314"/>
      <c r="M2120" s="314"/>
      <c r="N2120" s="314"/>
      <c r="O2120" s="314"/>
      <c r="P2120" s="314"/>
      <c r="Q2120" s="314"/>
      <c r="R2120" s="314"/>
      <c r="S2120" s="314"/>
      <c r="T2120" s="314"/>
    </row>
    <row r="2121" spans="1:20">
      <c r="A2121" s="314"/>
      <c r="B2121" s="314"/>
      <c r="C2121" s="314"/>
      <c r="D2121" s="314"/>
      <c r="E2121" s="314"/>
      <c r="F2121" s="314"/>
      <c r="G2121" s="314"/>
      <c r="H2121" s="314"/>
      <c r="I2121" s="314"/>
      <c r="J2121" s="314"/>
      <c r="K2121" s="314"/>
      <c r="L2121" s="314"/>
      <c r="M2121" s="314"/>
      <c r="N2121" s="314"/>
      <c r="O2121" s="314"/>
      <c r="P2121" s="314"/>
      <c r="Q2121" s="314"/>
      <c r="R2121" s="314"/>
      <c r="S2121" s="314"/>
      <c r="T2121" s="314"/>
    </row>
    <row r="2122" spans="1:20">
      <c r="A2122" s="314"/>
      <c r="B2122" s="314"/>
      <c r="C2122" s="314"/>
      <c r="D2122" s="314"/>
      <c r="E2122" s="314"/>
      <c r="F2122" s="314"/>
      <c r="G2122" s="314"/>
      <c r="H2122" s="314"/>
      <c r="I2122" s="314"/>
      <c r="J2122" s="314"/>
      <c r="K2122" s="314"/>
      <c r="L2122" s="314"/>
      <c r="M2122" s="314"/>
      <c r="N2122" s="314"/>
      <c r="O2122" s="314"/>
      <c r="P2122" s="314"/>
      <c r="Q2122" s="314"/>
      <c r="R2122" s="314"/>
      <c r="S2122" s="314"/>
      <c r="T2122" s="314"/>
    </row>
    <row r="2123" spans="1:20">
      <c r="A2123" s="314"/>
      <c r="B2123" s="314"/>
      <c r="C2123" s="314"/>
      <c r="D2123" s="314"/>
      <c r="E2123" s="314"/>
      <c r="F2123" s="314"/>
      <c r="G2123" s="314"/>
      <c r="H2123" s="314"/>
      <c r="I2123" s="314"/>
      <c r="J2123" s="314"/>
      <c r="K2123" s="314"/>
      <c r="L2123" s="314"/>
      <c r="M2123" s="314"/>
      <c r="N2123" s="314"/>
      <c r="O2123" s="314"/>
      <c r="P2123" s="314"/>
      <c r="Q2123" s="314"/>
      <c r="R2123" s="314"/>
      <c r="S2123" s="314"/>
      <c r="T2123" s="314"/>
    </row>
    <row r="2124" spans="1:20">
      <c r="A2124" s="314"/>
      <c r="B2124" s="314"/>
      <c r="C2124" s="314"/>
      <c r="D2124" s="314"/>
      <c r="E2124" s="314"/>
      <c r="F2124" s="314"/>
      <c r="G2124" s="314"/>
      <c r="H2124" s="314"/>
      <c r="I2124" s="314"/>
      <c r="J2124" s="314"/>
      <c r="K2124" s="314"/>
      <c r="L2124" s="314"/>
      <c r="M2124" s="314"/>
      <c r="N2124" s="314"/>
      <c r="O2124" s="314"/>
      <c r="P2124" s="314"/>
      <c r="Q2124" s="314"/>
      <c r="R2124" s="314"/>
      <c r="S2124" s="314"/>
      <c r="T2124" s="314"/>
    </row>
    <row r="2125" spans="1:20">
      <c r="A2125" s="314"/>
      <c r="B2125" s="314"/>
      <c r="C2125" s="314"/>
      <c r="D2125" s="314"/>
      <c r="E2125" s="314"/>
      <c r="F2125" s="314"/>
      <c r="G2125" s="314"/>
      <c r="H2125" s="314"/>
      <c r="I2125" s="314"/>
      <c r="J2125" s="314"/>
      <c r="K2125" s="314"/>
      <c r="L2125" s="314"/>
      <c r="M2125" s="314"/>
      <c r="N2125" s="314"/>
      <c r="O2125" s="314"/>
      <c r="P2125" s="314"/>
      <c r="Q2125" s="314"/>
      <c r="R2125" s="314"/>
      <c r="S2125" s="314"/>
      <c r="T2125" s="314"/>
    </row>
    <row r="2126" spans="1:20">
      <c r="A2126" s="314"/>
      <c r="B2126" s="314"/>
      <c r="C2126" s="314"/>
      <c r="D2126" s="314"/>
      <c r="E2126" s="314"/>
      <c r="F2126" s="314"/>
      <c r="G2126" s="314"/>
      <c r="H2126" s="314"/>
      <c r="I2126" s="314"/>
      <c r="J2126" s="314"/>
      <c r="K2126" s="314"/>
      <c r="L2126" s="314"/>
      <c r="M2126" s="314"/>
      <c r="N2126" s="314"/>
      <c r="O2126" s="314"/>
      <c r="P2126" s="314"/>
      <c r="Q2126" s="314"/>
      <c r="R2126" s="314"/>
      <c r="S2126" s="314"/>
      <c r="T2126" s="314"/>
    </row>
    <row r="2127" spans="1:20">
      <c r="A2127" s="314"/>
      <c r="B2127" s="314"/>
      <c r="C2127" s="314"/>
      <c r="D2127" s="314"/>
      <c r="E2127" s="314"/>
      <c r="F2127" s="314"/>
      <c r="G2127" s="314"/>
      <c r="H2127" s="314"/>
      <c r="I2127" s="314"/>
      <c r="J2127" s="314"/>
      <c r="K2127" s="314"/>
      <c r="L2127" s="314"/>
      <c r="M2127" s="314"/>
      <c r="N2127" s="314"/>
      <c r="O2127" s="314"/>
      <c r="P2127" s="314"/>
      <c r="Q2127" s="314"/>
      <c r="R2127" s="314"/>
      <c r="S2127" s="314"/>
      <c r="T2127" s="314"/>
    </row>
    <row r="2128" spans="1:20">
      <c r="A2128" s="314"/>
      <c r="B2128" s="314"/>
      <c r="C2128" s="314"/>
      <c r="D2128" s="314"/>
      <c r="E2128" s="314"/>
      <c r="F2128" s="314"/>
      <c r="G2128" s="314"/>
      <c r="H2128" s="314"/>
      <c r="I2128" s="314"/>
      <c r="J2128" s="314"/>
      <c r="K2128" s="314"/>
      <c r="L2128" s="314"/>
      <c r="M2128" s="314"/>
      <c r="N2128" s="314"/>
      <c r="O2128" s="314"/>
      <c r="P2128" s="314"/>
      <c r="Q2128" s="314"/>
      <c r="R2128" s="314"/>
      <c r="S2128" s="314"/>
      <c r="T2128" s="314"/>
    </row>
    <row r="2129" spans="1:20">
      <c r="A2129" s="314"/>
      <c r="B2129" s="314"/>
      <c r="C2129" s="314"/>
      <c r="D2129" s="314"/>
      <c r="E2129" s="314"/>
      <c r="F2129" s="314"/>
      <c r="G2129" s="314"/>
      <c r="H2129" s="314"/>
      <c r="I2129" s="314"/>
      <c r="J2129" s="314"/>
      <c r="K2129" s="314"/>
      <c r="L2129" s="314"/>
      <c r="M2129" s="314"/>
      <c r="N2129" s="314"/>
      <c r="O2129" s="314"/>
      <c r="P2129" s="314"/>
      <c r="Q2129" s="314"/>
      <c r="R2129" s="314"/>
      <c r="S2129" s="314"/>
      <c r="T2129" s="314"/>
    </row>
    <row r="2130" spans="1:20">
      <c r="A2130" s="314"/>
      <c r="B2130" s="314"/>
      <c r="C2130" s="314"/>
      <c r="D2130" s="314"/>
      <c r="E2130" s="314"/>
      <c r="F2130" s="314"/>
      <c r="G2130" s="314"/>
      <c r="H2130" s="314"/>
      <c r="I2130" s="314"/>
      <c r="J2130" s="314"/>
      <c r="K2130" s="314"/>
      <c r="L2130" s="314"/>
      <c r="M2130" s="314"/>
      <c r="N2130" s="314"/>
      <c r="O2130" s="314"/>
      <c r="P2130" s="314"/>
      <c r="Q2130" s="314"/>
      <c r="R2130" s="314"/>
      <c r="S2130" s="314"/>
      <c r="T2130" s="314"/>
    </row>
    <row r="2131" spans="1:20">
      <c r="A2131" s="314"/>
      <c r="B2131" s="314"/>
      <c r="C2131" s="314"/>
      <c r="D2131" s="314"/>
      <c r="E2131" s="314"/>
      <c r="F2131" s="314"/>
      <c r="G2131" s="314"/>
      <c r="H2131" s="314"/>
      <c r="I2131" s="314"/>
      <c r="J2131" s="314"/>
      <c r="K2131" s="314"/>
      <c r="L2131" s="314"/>
      <c r="M2131" s="314"/>
      <c r="N2131" s="314"/>
      <c r="O2131" s="314"/>
      <c r="P2131" s="314"/>
      <c r="Q2131" s="314"/>
      <c r="R2131" s="314"/>
      <c r="S2131" s="314"/>
      <c r="T2131" s="314"/>
    </row>
    <row r="2132" spans="1:20">
      <c r="A2132" s="314"/>
      <c r="B2132" s="314"/>
      <c r="C2132" s="314"/>
      <c r="D2132" s="314"/>
      <c r="E2132" s="314"/>
      <c r="F2132" s="314"/>
      <c r="G2132" s="314"/>
      <c r="H2132" s="314"/>
      <c r="I2132" s="314"/>
      <c r="J2132" s="314"/>
      <c r="K2132" s="314"/>
      <c r="L2132" s="314"/>
      <c r="M2132" s="314"/>
      <c r="N2132" s="314"/>
      <c r="O2132" s="314"/>
      <c r="P2132" s="314"/>
      <c r="Q2132" s="314"/>
      <c r="R2132" s="314"/>
      <c r="S2132" s="314"/>
      <c r="T2132" s="314"/>
    </row>
    <row r="2133" spans="1:20">
      <c r="A2133" s="314"/>
      <c r="B2133" s="314"/>
      <c r="C2133" s="314"/>
      <c r="D2133" s="314"/>
      <c r="E2133" s="314"/>
      <c r="F2133" s="314"/>
      <c r="G2133" s="314"/>
      <c r="H2133" s="314"/>
      <c r="I2133" s="314"/>
      <c r="J2133" s="314"/>
      <c r="K2133" s="314"/>
      <c r="L2133" s="314"/>
      <c r="M2133" s="314"/>
      <c r="N2133" s="314"/>
      <c r="O2133" s="314"/>
      <c r="P2133" s="314"/>
      <c r="Q2133" s="314"/>
      <c r="R2133" s="314"/>
      <c r="S2133" s="314"/>
      <c r="T2133" s="314"/>
    </row>
    <row r="2134" spans="1:20">
      <c r="A2134" s="314"/>
      <c r="B2134" s="314"/>
      <c r="C2134" s="314"/>
      <c r="D2134" s="314"/>
      <c r="E2134" s="314"/>
      <c r="F2134" s="314"/>
      <c r="G2134" s="314"/>
      <c r="H2134" s="314"/>
      <c r="I2134" s="314"/>
      <c r="J2134" s="314"/>
      <c r="K2134" s="314"/>
      <c r="L2134" s="314"/>
      <c r="M2134" s="314"/>
      <c r="N2134" s="314"/>
      <c r="O2134" s="314"/>
      <c r="P2134" s="314"/>
      <c r="Q2134" s="314"/>
      <c r="R2134" s="314"/>
      <c r="S2134" s="314"/>
      <c r="T2134" s="314"/>
    </row>
    <row r="2135" spans="1:20">
      <c r="A2135" s="314"/>
      <c r="B2135" s="314"/>
      <c r="C2135" s="314"/>
      <c r="D2135" s="314"/>
      <c r="E2135" s="314"/>
      <c r="F2135" s="314"/>
      <c r="G2135" s="314"/>
      <c r="H2135" s="314"/>
      <c r="I2135" s="314"/>
      <c r="J2135" s="314"/>
      <c r="K2135" s="314"/>
      <c r="L2135" s="314"/>
      <c r="M2135" s="314"/>
      <c r="N2135" s="314"/>
      <c r="O2135" s="314"/>
      <c r="P2135" s="314"/>
      <c r="Q2135" s="314"/>
      <c r="R2135" s="314"/>
      <c r="S2135" s="314"/>
      <c r="T2135" s="314"/>
    </row>
    <row r="2136" spans="1:20">
      <c r="A2136" s="314"/>
      <c r="B2136" s="314"/>
      <c r="C2136" s="314"/>
      <c r="D2136" s="314"/>
      <c r="E2136" s="314"/>
      <c r="F2136" s="314"/>
      <c r="G2136" s="314"/>
      <c r="H2136" s="314"/>
      <c r="I2136" s="314"/>
      <c r="J2136" s="314"/>
      <c r="K2136" s="314"/>
      <c r="L2136" s="314"/>
      <c r="M2136" s="314"/>
      <c r="N2136" s="314"/>
      <c r="O2136" s="314"/>
      <c r="P2136" s="314"/>
      <c r="Q2136" s="314"/>
      <c r="R2136" s="314"/>
      <c r="S2136" s="314"/>
      <c r="T2136" s="314"/>
    </row>
    <row r="2137" spans="1:20">
      <c r="A2137" s="314"/>
      <c r="B2137" s="314"/>
      <c r="C2137" s="314"/>
      <c r="D2137" s="314"/>
      <c r="E2137" s="314"/>
      <c r="F2137" s="314"/>
      <c r="G2137" s="314"/>
      <c r="H2137" s="314"/>
      <c r="I2137" s="314"/>
      <c r="J2137" s="314"/>
      <c r="K2137" s="314"/>
      <c r="L2137" s="314"/>
      <c r="M2137" s="314"/>
      <c r="N2137" s="314"/>
      <c r="O2137" s="314"/>
      <c r="P2137" s="314"/>
      <c r="Q2137" s="314"/>
      <c r="R2137" s="314"/>
      <c r="S2137" s="314"/>
      <c r="T2137" s="314"/>
    </row>
    <row r="2138" spans="1:20">
      <c r="A2138" s="314"/>
      <c r="B2138" s="314"/>
      <c r="C2138" s="314"/>
      <c r="D2138" s="314"/>
      <c r="E2138" s="314"/>
      <c r="F2138" s="314"/>
      <c r="G2138" s="314"/>
      <c r="H2138" s="314"/>
      <c r="I2138" s="314"/>
      <c r="J2138" s="314"/>
      <c r="K2138" s="314"/>
      <c r="L2138" s="314"/>
      <c r="M2138" s="314"/>
      <c r="N2138" s="314"/>
      <c r="O2138" s="314"/>
      <c r="P2138" s="314"/>
      <c r="Q2138" s="314"/>
      <c r="R2138" s="314"/>
      <c r="S2138" s="314"/>
      <c r="T2138" s="314"/>
    </row>
    <row r="2139" spans="1:20">
      <c r="A2139" s="314"/>
      <c r="B2139" s="314"/>
      <c r="C2139" s="314"/>
      <c r="D2139" s="314"/>
      <c r="E2139" s="314"/>
      <c r="F2139" s="314"/>
      <c r="G2139" s="314"/>
      <c r="H2139" s="314"/>
      <c r="I2139" s="314"/>
      <c r="J2139" s="314"/>
      <c r="K2139" s="314"/>
      <c r="L2139" s="314"/>
      <c r="M2139" s="314"/>
      <c r="N2139" s="314"/>
      <c r="O2139" s="314"/>
      <c r="P2139" s="314"/>
      <c r="Q2139" s="314"/>
      <c r="R2139" s="314"/>
      <c r="S2139" s="314"/>
      <c r="T2139" s="314"/>
    </row>
    <row r="2140" spans="1:20">
      <c r="A2140" s="314"/>
      <c r="B2140" s="314"/>
      <c r="C2140" s="314"/>
      <c r="D2140" s="314"/>
      <c r="E2140" s="314"/>
      <c r="F2140" s="314"/>
      <c r="G2140" s="314"/>
      <c r="H2140" s="314"/>
      <c r="I2140" s="314"/>
      <c r="J2140" s="314"/>
      <c r="K2140" s="314"/>
      <c r="L2140" s="314"/>
      <c r="M2140" s="314"/>
      <c r="N2140" s="314"/>
      <c r="O2140" s="314"/>
      <c r="P2140" s="314"/>
      <c r="Q2140" s="314"/>
      <c r="R2140" s="314"/>
      <c r="S2140" s="314"/>
      <c r="T2140" s="314"/>
    </row>
    <row r="2141" spans="1:20">
      <c r="A2141" s="314"/>
      <c r="B2141" s="314"/>
      <c r="C2141" s="314"/>
      <c r="D2141" s="314"/>
      <c r="E2141" s="314"/>
      <c r="F2141" s="314"/>
      <c r="G2141" s="314"/>
      <c r="H2141" s="314"/>
      <c r="I2141" s="314"/>
      <c r="J2141" s="314"/>
      <c r="K2141" s="314"/>
      <c r="L2141" s="314"/>
      <c r="M2141" s="314"/>
      <c r="N2141" s="314"/>
      <c r="O2141" s="314"/>
      <c r="P2141" s="314"/>
      <c r="Q2141" s="314"/>
      <c r="R2141" s="314"/>
      <c r="S2141" s="314"/>
      <c r="T2141" s="314"/>
    </row>
    <row r="2142" spans="1:20">
      <c r="A2142" s="314"/>
      <c r="B2142" s="314"/>
      <c r="C2142" s="314"/>
      <c r="D2142" s="314"/>
      <c r="E2142" s="314"/>
      <c r="F2142" s="314"/>
      <c r="G2142" s="314"/>
      <c r="H2142" s="314"/>
      <c r="I2142" s="314"/>
      <c r="J2142" s="314"/>
      <c r="K2142" s="314"/>
      <c r="L2142" s="314"/>
      <c r="M2142" s="314"/>
      <c r="N2142" s="314"/>
      <c r="O2142" s="314"/>
      <c r="P2142" s="314"/>
      <c r="Q2142" s="314"/>
      <c r="R2142" s="314"/>
      <c r="S2142" s="314"/>
      <c r="T2142" s="314"/>
    </row>
    <row r="2143" spans="1:20">
      <c r="A2143" s="314"/>
      <c r="B2143" s="314"/>
      <c r="C2143" s="314"/>
      <c r="D2143" s="314"/>
      <c r="E2143" s="314"/>
      <c r="F2143" s="314"/>
      <c r="G2143" s="314"/>
      <c r="H2143" s="314"/>
      <c r="I2143" s="314"/>
      <c r="J2143" s="314"/>
      <c r="K2143" s="314"/>
      <c r="L2143" s="314"/>
      <c r="M2143" s="314"/>
      <c r="N2143" s="314"/>
      <c r="O2143" s="314"/>
      <c r="P2143" s="314"/>
      <c r="Q2143" s="314"/>
      <c r="R2143" s="314"/>
      <c r="S2143" s="314"/>
      <c r="T2143" s="314"/>
    </row>
    <row r="2144" spans="1:20">
      <c r="A2144" s="314"/>
      <c r="B2144" s="314"/>
      <c r="C2144" s="314"/>
      <c r="D2144" s="314"/>
      <c r="E2144" s="314"/>
      <c r="F2144" s="314"/>
      <c r="G2144" s="314"/>
      <c r="H2144" s="314"/>
      <c r="I2144" s="314"/>
      <c r="J2144" s="314"/>
      <c r="K2144" s="314"/>
      <c r="L2144" s="314"/>
      <c r="M2144" s="314"/>
      <c r="N2144" s="314"/>
      <c r="O2144" s="314"/>
      <c r="P2144" s="314"/>
      <c r="Q2144" s="314"/>
      <c r="R2144" s="314"/>
      <c r="S2144" s="314"/>
      <c r="T2144" s="314"/>
    </row>
    <row r="2145" spans="1:20">
      <c r="A2145" s="314"/>
      <c r="B2145" s="314"/>
      <c r="C2145" s="314"/>
      <c r="D2145" s="314"/>
      <c r="E2145" s="314"/>
      <c r="F2145" s="314"/>
      <c r="G2145" s="314"/>
      <c r="H2145" s="314"/>
      <c r="I2145" s="314"/>
      <c r="J2145" s="314"/>
      <c r="K2145" s="314"/>
      <c r="L2145" s="314"/>
      <c r="M2145" s="314"/>
      <c r="N2145" s="314"/>
      <c r="O2145" s="314"/>
      <c r="P2145" s="314"/>
      <c r="Q2145" s="314"/>
      <c r="R2145" s="314"/>
      <c r="S2145" s="314"/>
      <c r="T2145" s="314"/>
    </row>
    <row r="2146" spans="1:20">
      <c r="A2146" s="314"/>
      <c r="B2146" s="314"/>
      <c r="C2146" s="314"/>
      <c r="D2146" s="314"/>
      <c r="E2146" s="314"/>
      <c r="F2146" s="314"/>
      <c r="G2146" s="314"/>
      <c r="H2146" s="314"/>
      <c r="I2146" s="314"/>
      <c r="J2146" s="314"/>
      <c r="K2146" s="314"/>
      <c r="L2146" s="314"/>
      <c r="M2146" s="314"/>
      <c r="N2146" s="314"/>
      <c r="O2146" s="314"/>
      <c r="P2146" s="314"/>
      <c r="Q2146" s="314"/>
      <c r="R2146" s="314"/>
      <c r="S2146" s="314"/>
      <c r="T2146" s="314"/>
    </row>
    <row r="2147" spans="1:20">
      <c r="A2147" s="314"/>
      <c r="B2147" s="314"/>
      <c r="C2147" s="314"/>
      <c r="D2147" s="314"/>
      <c r="E2147" s="314"/>
      <c r="F2147" s="314"/>
      <c r="G2147" s="314"/>
      <c r="H2147" s="314"/>
      <c r="I2147" s="314"/>
      <c r="J2147" s="314"/>
      <c r="K2147" s="314"/>
      <c r="L2147" s="314"/>
      <c r="M2147" s="314"/>
      <c r="N2147" s="314"/>
      <c r="O2147" s="314"/>
      <c r="P2147" s="314"/>
      <c r="Q2147" s="314"/>
      <c r="R2147" s="314"/>
      <c r="S2147" s="314"/>
      <c r="T2147" s="314"/>
    </row>
    <row r="2148" spans="1:20">
      <c r="A2148" s="314"/>
      <c r="B2148" s="314"/>
      <c r="C2148" s="314"/>
      <c r="D2148" s="314"/>
      <c r="E2148" s="314"/>
      <c r="F2148" s="314"/>
      <c r="G2148" s="314"/>
      <c r="H2148" s="314"/>
      <c r="I2148" s="314"/>
      <c r="J2148" s="314"/>
      <c r="K2148" s="314"/>
      <c r="L2148" s="314"/>
      <c r="M2148" s="314"/>
      <c r="N2148" s="314"/>
      <c r="O2148" s="314"/>
      <c r="P2148" s="314"/>
      <c r="Q2148" s="314"/>
      <c r="R2148" s="314"/>
      <c r="S2148" s="314"/>
      <c r="T2148" s="314"/>
    </row>
    <row r="2149" spans="1:20">
      <c r="A2149" s="314"/>
      <c r="B2149" s="314"/>
      <c r="C2149" s="314"/>
      <c r="D2149" s="314"/>
      <c r="E2149" s="314"/>
      <c r="F2149" s="314"/>
      <c r="G2149" s="314"/>
      <c r="H2149" s="314"/>
      <c r="I2149" s="314"/>
      <c r="J2149" s="314"/>
      <c r="K2149" s="314"/>
      <c r="L2149" s="314"/>
      <c r="M2149" s="314"/>
      <c r="N2149" s="314"/>
      <c r="O2149" s="314"/>
      <c r="P2149" s="314"/>
      <c r="Q2149" s="314"/>
      <c r="R2149" s="314"/>
      <c r="S2149" s="314"/>
      <c r="T2149" s="314"/>
    </row>
    <row r="2150" spans="1:20">
      <c r="A2150" s="314"/>
      <c r="B2150" s="314"/>
      <c r="C2150" s="314"/>
      <c r="D2150" s="314"/>
      <c r="E2150" s="314"/>
      <c r="F2150" s="314"/>
      <c r="G2150" s="314"/>
      <c r="H2150" s="314"/>
      <c r="I2150" s="314"/>
      <c r="J2150" s="314"/>
      <c r="K2150" s="314"/>
      <c r="L2150" s="314"/>
      <c r="M2150" s="314"/>
      <c r="N2150" s="314"/>
      <c r="O2150" s="314"/>
      <c r="P2150" s="314"/>
      <c r="Q2150" s="314"/>
      <c r="R2150" s="314"/>
      <c r="S2150" s="314"/>
      <c r="T2150" s="314"/>
    </row>
    <row r="2151" spans="1:20">
      <c r="A2151" s="314"/>
      <c r="B2151" s="314"/>
      <c r="C2151" s="314"/>
      <c r="D2151" s="314"/>
      <c r="E2151" s="314"/>
      <c r="F2151" s="314"/>
      <c r="G2151" s="314"/>
      <c r="H2151" s="314"/>
      <c r="I2151" s="314"/>
      <c r="J2151" s="314"/>
      <c r="K2151" s="314"/>
      <c r="L2151" s="314"/>
      <c r="M2151" s="314"/>
      <c r="N2151" s="314"/>
      <c r="O2151" s="314"/>
      <c r="P2151" s="314"/>
      <c r="Q2151" s="314"/>
      <c r="R2151" s="314"/>
      <c r="S2151" s="314"/>
      <c r="T2151" s="314"/>
    </row>
    <row r="2152" spans="1:20">
      <c r="A2152" s="314"/>
      <c r="B2152" s="314"/>
      <c r="C2152" s="314"/>
      <c r="D2152" s="314"/>
      <c r="E2152" s="314"/>
      <c r="F2152" s="314"/>
      <c r="G2152" s="314"/>
      <c r="H2152" s="314"/>
      <c r="I2152" s="314"/>
      <c r="J2152" s="314"/>
      <c r="K2152" s="314"/>
      <c r="L2152" s="314"/>
      <c r="M2152" s="314"/>
      <c r="N2152" s="314"/>
      <c r="O2152" s="314"/>
      <c r="P2152" s="314"/>
      <c r="Q2152" s="314"/>
      <c r="R2152" s="314"/>
      <c r="S2152" s="314"/>
      <c r="T2152" s="314"/>
    </row>
    <row r="2153" spans="1:20">
      <c r="A2153" s="314"/>
      <c r="B2153" s="314"/>
      <c r="C2153" s="314"/>
      <c r="D2153" s="314"/>
      <c r="E2153" s="314"/>
      <c r="F2153" s="314"/>
      <c r="G2153" s="314"/>
      <c r="H2153" s="314"/>
      <c r="I2153" s="314"/>
      <c r="J2153" s="314"/>
      <c r="K2153" s="314"/>
      <c r="L2153" s="314"/>
      <c r="M2153" s="314"/>
      <c r="N2153" s="314"/>
      <c r="O2153" s="314"/>
      <c r="P2153" s="314"/>
      <c r="Q2153" s="314"/>
      <c r="R2153" s="314"/>
      <c r="S2153" s="314"/>
      <c r="T2153" s="314"/>
    </row>
    <row r="2154" spans="1:20">
      <c r="A2154" s="314"/>
      <c r="B2154" s="314"/>
      <c r="C2154" s="314"/>
      <c r="D2154" s="314"/>
      <c r="E2154" s="314"/>
      <c r="F2154" s="314"/>
      <c r="G2154" s="314"/>
      <c r="H2154" s="314"/>
      <c r="I2154" s="314"/>
      <c r="J2154" s="314"/>
      <c r="K2154" s="314"/>
      <c r="L2154" s="314"/>
      <c r="M2154" s="314"/>
      <c r="N2154" s="314"/>
      <c r="O2154" s="314"/>
      <c r="P2154" s="314"/>
      <c r="Q2154" s="314"/>
      <c r="R2154" s="314"/>
      <c r="S2154" s="314"/>
      <c r="T2154" s="314"/>
    </row>
    <row r="2155" spans="1:20">
      <c r="A2155" s="314"/>
      <c r="B2155" s="314"/>
      <c r="C2155" s="314"/>
      <c r="D2155" s="314"/>
      <c r="E2155" s="314"/>
      <c r="F2155" s="314"/>
      <c r="G2155" s="314"/>
      <c r="H2155" s="314"/>
      <c r="I2155" s="314"/>
      <c r="J2155" s="314"/>
      <c r="K2155" s="314"/>
      <c r="L2155" s="314"/>
      <c r="M2155" s="314"/>
      <c r="N2155" s="314"/>
      <c r="O2155" s="314"/>
      <c r="P2155" s="314"/>
      <c r="Q2155" s="314"/>
      <c r="R2155" s="314"/>
      <c r="S2155" s="314"/>
      <c r="T2155" s="314"/>
    </row>
    <row r="2156" spans="1:20">
      <c r="A2156" s="314"/>
      <c r="B2156" s="314"/>
      <c r="C2156" s="314"/>
      <c r="D2156" s="314"/>
      <c r="E2156" s="314"/>
      <c r="F2156" s="314"/>
      <c r="G2156" s="314"/>
      <c r="H2156" s="314"/>
      <c r="I2156" s="314"/>
      <c r="J2156" s="314"/>
      <c r="K2156" s="314"/>
      <c r="L2156" s="314"/>
      <c r="M2156" s="314"/>
      <c r="N2156" s="314"/>
      <c r="O2156" s="314"/>
      <c r="P2156" s="314"/>
      <c r="Q2156" s="314"/>
      <c r="R2156" s="314"/>
      <c r="S2156" s="314"/>
      <c r="T2156" s="314"/>
    </row>
    <row r="2157" spans="1:20">
      <c r="A2157" s="314"/>
      <c r="B2157" s="314"/>
      <c r="C2157" s="314"/>
      <c r="D2157" s="314"/>
      <c r="E2157" s="314"/>
      <c r="F2157" s="314"/>
      <c r="G2157" s="314"/>
      <c r="H2157" s="314"/>
      <c r="I2157" s="314"/>
      <c r="J2157" s="314"/>
      <c r="K2157" s="314"/>
      <c r="L2157" s="314"/>
      <c r="M2157" s="314"/>
      <c r="N2157" s="314"/>
      <c r="O2157" s="314"/>
      <c r="P2157" s="314"/>
      <c r="Q2157" s="314"/>
      <c r="R2157" s="314"/>
      <c r="S2157" s="314"/>
      <c r="T2157" s="314"/>
    </row>
    <row r="2158" spans="1:20">
      <c r="A2158" s="314"/>
      <c r="B2158" s="314"/>
      <c r="C2158" s="314"/>
      <c r="D2158" s="314"/>
      <c r="E2158" s="314"/>
      <c r="F2158" s="314"/>
      <c r="G2158" s="314"/>
      <c r="H2158" s="314"/>
      <c r="I2158" s="314"/>
      <c r="J2158" s="314"/>
      <c r="K2158" s="314"/>
      <c r="L2158" s="314"/>
      <c r="M2158" s="314"/>
      <c r="N2158" s="314"/>
      <c r="O2158" s="314"/>
      <c r="P2158" s="314"/>
      <c r="Q2158" s="314"/>
      <c r="R2158" s="314"/>
      <c r="S2158" s="314"/>
      <c r="T2158" s="314"/>
    </row>
    <row r="2159" spans="1:20">
      <c r="A2159" s="314"/>
      <c r="B2159" s="314"/>
      <c r="C2159" s="314"/>
      <c r="D2159" s="314"/>
      <c r="E2159" s="314"/>
      <c r="F2159" s="314"/>
      <c r="G2159" s="314"/>
      <c r="H2159" s="314"/>
      <c r="I2159" s="314"/>
      <c r="J2159" s="314"/>
      <c r="K2159" s="314"/>
      <c r="L2159" s="314"/>
      <c r="M2159" s="314"/>
      <c r="N2159" s="314"/>
      <c r="O2159" s="314"/>
      <c r="P2159" s="314"/>
      <c r="Q2159" s="314"/>
      <c r="R2159" s="314"/>
      <c r="S2159" s="314"/>
      <c r="T2159" s="314"/>
    </row>
    <row r="2160" spans="1:20">
      <c r="A2160" s="314"/>
      <c r="B2160" s="314"/>
      <c r="C2160" s="314"/>
      <c r="D2160" s="314"/>
      <c r="E2160" s="314"/>
      <c r="F2160" s="314"/>
      <c r="G2160" s="314"/>
      <c r="H2160" s="314"/>
      <c r="I2160" s="314"/>
      <c r="J2160" s="314"/>
      <c r="K2160" s="314"/>
      <c r="L2160" s="314"/>
      <c r="M2160" s="314"/>
      <c r="N2160" s="314"/>
      <c r="O2160" s="314"/>
      <c r="P2160" s="314"/>
      <c r="Q2160" s="314"/>
      <c r="R2160" s="314"/>
      <c r="S2160" s="314"/>
      <c r="T2160" s="314"/>
    </row>
    <row r="2161" spans="1:20">
      <c r="A2161" s="314"/>
      <c r="B2161" s="314"/>
      <c r="C2161" s="314"/>
      <c r="D2161" s="314"/>
      <c r="E2161" s="314"/>
      <c r="F2161" s="314"/>
      <c r="G2161" s="314"/>
      <c r="H2161" s="314"/>
      <c r="I2161" s="314"/>
      <c r="J2161" s="314"/>
      <c r="K2161" s="314"/>
      <c r="L2161" s="314"/>
      <c r="M2161" s="314"/>
      <c r="N2161" s="314"/>
      <c r="O2161" s="314"/>
      <c r="P2161" s="314"/>
      <c r="Q2161" s="314"/>
      <c r="R2161" s="314"/>
      <c r="S2161" s="314"/>
      <c r="T2161" s="314"/>
    </row>
    <row r="2162" spans="1:20">
      <c r="A2162" s="314"/>
      <c r="B2162" s="314"/>
      <c r="C2162" s="314"/>
      <c r="D2162" s="314"/>
      <c r="E2162" s="314"/>
      <c r="F2162" s="314"/>
      <c r="G2162" s="314"/>
      <c r="H2162" s="314"/>
      <c r="I2162" s="314"/>
      <c r="J2162" s="314"/>
      <c r="K2162" s="314"/>
      <c r="L2162" s="314"/>
      <c r="M2162" s="314"/>
      <c r="N2162" s="314"/>
      <c r="O2162" s="314"/>
      <c r="P2162" s="314"/>
      <c r="Q2162" s="314"/>
      <c r="R2162" s="314"/>
      <c r="S2162" s="314"/>
      <c r="T2162" s="314"/>
    </row>
    <row r="2163" spans="1:20">
      <c r="A2163" s="314"/>
      <c r="B2163" s="314"/>
      <c r="C2163" s="314"/>
      <c r="D2163" s="314"/>
      <c r="E2163" s="314"/>
      <c r="F2163" s="314"/>
      <c r="G2163" s="314"/>
      <c r="H2163" s="314"/>
      <c r="I2163" s="314"/>
      <c r="J2163" s="314"/>
      <c r="K2163" s="314"/>
      <c r="L2163" s="314"/>
      <c r="M2163" s="314"/>
      <c r="N2163" s="314"/>
      <c r="O2163" s="314"/>
      <c r="P2163" s="314"/>
      <c r="Q2163" s="314"/>
      <c r="R2163" s="314"/>
      <c r="S2163" s="314"/>
      <c r="T2163" s="314"/>
    </row>
    <row r="2164" spans="1:20">
      <c r="A2164" s="314"/>
      <c r="B2164" s="314"/>
      <c r="C2164" s="314"/>
      <c r="D2164" s="314"/>
      <c r="E2164" s="314"/>
      <c r="F2164" s="314"/>
      <c r="G2164" s="314"/>
      <c r="H2164" s="314"/>
      <c r="I2164" s="314"/>
      <c r="J2164" s="314"/>
      <c r="K2164" s="314"/>
      <c r="L2164" s="314"/>
      <c r="M2164" s="314"/>
      <c r="N2164" s="314"/>
      <c r="O2164" s="314"/>
      <c r="P2164" s="314"/>
      <c r="Q2164" s="314"/>
      <c r="R2164" s="314"/>
      <c r="S2164" s="314"/>
      <c r="T2164" s="314"/>
    </row>
    <row r="2165" spans="1:20">
      <c r="A2165" s="314"/>
      <c r="B2165" s="314"/>
      <c r="C2165" s="314"/>
      <c r="D2165" s="314"/>
      <c r="E2165" s="314"/>
      <c r="F2165" s="314"/>
      <c r="G2165" s="314"/>
      <c r="H2165" s="314"/>
      <c r="I2165" s="314"/>
      <c r="J2165" s="314"/>
      <c r="K2165" s="314"/>
      <c r="L2165" s="314"/>
      <c r="M2165" s="314"/>
      <c r="N2165" s="314"/>
      <c r="O2165" s="314"/>
      <c r="P2165" s="314"/>
      <c r="Q2165" s="314"/>
      <c r="R2165" s="314"/>
      <c r="S2165" s="314"/>
      <c r="T2165" s="314"/>
    </row>
    <row r="2166" spans="1:20">
      <c r="A2166" s="314"/>
      <c r="B2166" s="314"/>
      <c r="C2166" s="314"/>
      <c r="D2166" s="314"/>
      <c r="E2166" s="314"/>
      <c r="F2166" s="314"/>
      <c r="G2166" s="314"/>
      <c r="H2166" s="314"/>
      <c r="I2166" s="314"/>
      <c r="J2166" s="314"/>
      <c r="K2166" s="314"/>
      <c r="L2166" s="314"/>
      <c r="M2166" s="314"/>
      <c r="N2166" s="314"/>
      <c r="O2166" s="314"/>
      <c r="P2166" s="314"/>
      <c r="Q2166" s="314"/>
      <c r="R2166" s="314"/>
      <c r="S2166" s="314"/>
      <c r="T2166" s="314"/>
    </row>
    <row r="2167" spans="1:20">
      <c r="A2167" s="314"/>
      <c r="B2167" s="314"/>
      <c r="C2167" s="314"/>
      <c r="D2167" s="314"/>
      <c r="E2167" s="314"/>
      <c r="F2167" s="314"/>
      <c r="G2167" s="314"/>
      <c r="H2167" s="314"/>
      <c r="I2167" s="314"/>
      <c r="J2167" s="314"/>
      <c r="K2167" s="314"/>
      <c r="L2167" s="314"/>
      <c r="M2167" s="314"/>
      <c r="N2167" s="314"/>
      <c r="O2167" s="314"/>
      <c r="P2167" s="314"/>
      <c r="Q2167" s="314"/>
      <c r="R2167" s="314"/>
      <c r="S2167" s="314"/>
      <c r="T2167" s="314"/>
    </row>
    <row r="2168" spans="1:20">
      <c r="A2168" s="314"/>
      <c r="B2168" s="314"/>
      <c r="C2168" s="314"/>
      <c r="D2168" s="314"/>
      <c r="E2168" s="314"/>
      <c r="F2168" s="314"/>
      <c r="G2168" s="314"/>
      <c r="H2168" s="314"/>
      <c r="I2168" s="314"/>
      <c r="J2168" s="314"/>
      <c r="K2168" s="314"/>
      <c r="L2168" s="314"/>
      <c r="M2168" s="314"/>
      <c r="N2168" s="314"/>
      <c r="O2168" s="314"/>
      <c r="P2168" s="314"/>
      <c r="Q2168" s="314"/>
      <c r="R2168" s="314"/>
      <c r="S2168" s="314"/>
      <c r="T2168" s="314"/>
    </row>
    <row r="2169" spans="1:20">
      <c r="A2169" s="314"/>
      <c r="B2169" s="314"/>
      <c r="C2169" s="314"/>
      <c r="D2169" s="314"/>
      <c r="E2169" s="314"/>
      <c r="F2169" s="314"/>
      <c r="G2169" s="314"/>
      <c r="H2169" s="314"/>
      <c r="I2169" s="314"/>
      <c r="J2169" s="314"/>
      <c r="K2169" s="314"/>
      <c r="L2169" s="314"/>
      <c r="M2169" s="314"/>
      <c r="N2169" s="314"/>
      <c r="O2169" s="314"/>
      <c r="P2169" s="314"/>
      <c r="Q2169" s="314"/>
      <c r="R2169" s="314"/>
      <c r="S2169" s="314"/>
      <c r="T2169" s="314"/>
    </row>
    <row r="2170" spans="1:20">
      <c r="A2170" s="314"/>
      <c r="B2170" s="314"/>
      <c r="C2170" s="314"/>
      <c r="D2170" s="314"/>
      <c r="E2170" s="314"/>
      <c r="F2170" s="314"/>
      <c r="G2170" s="314"/>
      <c r="H2170" s="314"/>
      <c r="I2170" s="314"/>
      <c r="J2170" s="314"/>
      <c r="K2170" s="314"/>
      <c r="L2170" s="314"/>
      <c r="M2170" s="314"/>
      <c r="N2170" s="314"/>
      <c r="O2170" s="314"/>
      <c r="P2170" s="314"/>
      <c r="Q2170" s="314"/>
      <c r="R2170" s="314"/>
      <c r="S2170" s="314"/>
      <c r="T2170" s="314"/>
    </row>
    <row r="2171" spans="1:20">
      <c r="A2171" s="314"/>
      <c r="B2171" s="314"/>
      <c r="C2171" s="314"/>
      <c r="D2171" s="314"/>
      <c r="E2171" s="314"/>
      <c r="F2171" s="314"/>
      <c r="G2171" s="314"/>
      <c r="H2171" s="314"/>
      <c r="I2171" s="314"/>
      <c r="J2171" s="314"/>
      <c r="K2171" s="314"/>
      <c r="L2171" s="314"/>
      <c r="M2171" s="314"/>
      <c r="N2171" s="314"/>
      <c r="O2171" s="314"/>
      <c r="P2171" s="314"/>
      <c r="Q2171" s="314"/>
      <c r="R2171" s="314"/>
      <c r="S2171" s="314"/>
      <c r="T2171" s="314"/>
    </row>
    <row r="2172" spans="1:20">
      <c r="A2172" s="314"/>
      <c r="B2172" s="314"/>
      <c r="C2172" s="314"/>
      <c r="D2172" s="314"/>
      <c r="E2172" s="314"/>
      <c r="F2172" s="314"/>
      <c r="G2172" s="314"/>
      <c r="H2172" s="314"/>
      <c r="I2172" s="314"/>
      <c r="J2172" s="314"/>
      <c r="K2172" s="314"/>
      <c r="L2172" s="314"/>
      <c r="M2172" s="314"/>
      <c r="N2172" s="314"/>
      <c r="O2172" s="314"/>
      <c r="P2172" s="314"/>
      <c r="Q2172" s="314"/>
      <c r="R2172" s="314"/>
      <c r="S2172" s="314"/>
      <c r="T2172" s="314"/>
    </row>
    <row r="2173" spans="1:20">
      <c r="A2173" s="314"/>
      <c r="B2173" s="314"/>
      <c r="C2173" s="314"/>
      <c r="D2173" s="314"/>
      <c r="E2173" s="314"/>
      <c r="F2173" s="314"/>
      <c r="G2173" s="314"/>
      <c r="H2173" s="314"/>
      <c r="I2173" s="314"/>
      <c r="J2173" s="314"/>
      <c r="K2173" s="314"/>
      <c r="L2173" s="314"/>
      <c r="M2173" s="314"/>
      <c r="N2173" s="314"/>
      <c r="O2173" s="314"/>
      <c r="P2173" s="314"/>
      <c r="Q2173" s="314"/>
      <c r="R2173" s="314"/>
      <c r="S2173" s="314"/>
      <c r="T2173" s="314"/>
    </row>
    <row r="2174" spans="1:20">
      <c r="A2174" s="314"/>
      <c r="B2174" s="314"/>
      <c r="C2174" s="314"/>
      <c r="D2174" s="314"/>
      <c r="E2174" s="314"/>
      <c r="F2174" s="314"/>
      <c r="G2174" s="314"/>
      <c r="H2174" s="314"/>
      <c r="I2174" s="314"/>
      <c r="J2174" s="314"/>
      <c r="K2174" s="314"/>
      <c r="L2174" s="314"/>
      <c r="M2174" s="314"/>
      <c r="N2174" s="314"/>
      <c r="O2174" s="314"/>
      <c r="P2174" s="314"/>
      <c r="Q2174" s="314"/>
      <c r="R2174" s="314"/>
      <c r="S2174" s="314"/>
      <c r="T2174" s="314"/>
    </row>
    <row r="2175" spans="1:20">
      <c r="A2175" s="314"/>
      <c r="B2175" s="314"/>
      <c r="C2175" s="314"/>
      <c r="D2175" s="314"/>
      <c r="E2175" s="314"/>
      <c r="F2175" s="314"/>
      <c r="G2175" s="314"/>
      <c r="H2175" s="314"/>
      <c r="I2175" s="314"/>
      <c r="J2175" s="314"/>
      <c r="K2175" s="314"/>
      <c r="L2175" s="314"/>
      <c r="M2175" s="314"/>
      <c r="N2175" s="314"/>
      <c r="O2175" s="314"/>
      <c r="P2175" s="314"/>
      <c r="Q2175" s="314"/>
      <c r="R2175" s="314"/>
      <c r="S2175" s="314"/>
      <c r="T2175" s="314"/>
    </row>
    <row r="2176" spans="1:20">
      <c r="A2176" s="314"/>
      <c r="B2176" s="314"/>
      <c r="C2176" s="314"/>
      <c r="D2176" s="314"/>
      <c r="E2176" s="314"/>
      <c r="F2176" s="314"/>
      <c r="G2176" s="314"/>
      <c r="H2176" s="314"/>
      <c r="I2176" s="314"/>
      <c r="J2176" s="314"/>
      <c r="K2176" s="314"/>
      <c r="L2176" s="314"/>
      <c r="M2176" s="314"/>
      <c r="N2176" s="314"/>
      <c r="O2176" s="314"/>
      <c r="P2176" s="314"/>
      <c r="Q2176" s="314"/>
      <c r="R2176" s="314"/>
      <c r="S2176" s="314"/>
      <c r="T2176" s="314"/>
    </row>
    <row r="2177" spans="1:20">
      <c r="A2177" s="314"/>
      <c r="B2177" s="314"/>
      <c r="C2177" s="314"/>
      <c r="D2177" s="314"/>
      <c r="E2177" s="314"/>
      <c r="F2177" s="314"/>
      <c r="G2177" s="314"/>
      <c r="H2177" s="314"/>
      <c r="I2177" s="314"/>
      <c r="J2177" s="314"/>
      <c r="K2177" s="314"/>
      <c r="L2177" s="314"/>
      <c r="M2177" s="314"/>
      <c r="N2177" s="314"/>
      <c r="O2177" s="314"/>
      <c r="P2177" s="314"/>
      <c r="Q2177" s="314"/>
      <c r="R2177" s="314"/>
      <c r="S2177" s="314"/>
      <c r="T2177" s="314"/>
    </row>
    <row r="2178" spans="1:20">
      <c r="A2178" s="314"/>
      <c r="B2178" s="314"/>
      <c r="C2178" s="314"/>
      <c r="D2178" s="314"/>
      <c r="E2178" s="314"/>
      <c r="F2178" s="314"/>
      <c r="G2178" s="314"/>
      <c r="H2178" s="314"/>
      <c r="I2178" s="314"/>
      <c r="J2178" s="314"/>
      <c r="K2178" s="314"/>
      <c r="L2178" s="314"/>
      <c r="M2178" s="314"/>
      <c r="N2178" s="314"/>
      <c r="O2178" s="314"/>
      <c r="P2178" s="314"/>
      <c r="Q2178" s="314"/>
      <c r="R2178" s="314"/>
      <c r="S2178" s="314"/>
      <c r="T2178" s="314"/>
    </row>
    <row r="2179" spans="1:20">
      <c r="A2179" s="314"/>
      <c r="B2179" s="314"/>
      <c r="C2179" s="314"/>
      <c r="D2179" s="314"/>
      <c r="E2179" s="314"/>
      <c r="F2179" s="314"/>
      <c r="G2179" s="314"/>
      <c r="H2179" s="314"/>
      <c r="I2179" s="314"/>
      <c r="J2179" s="314"/>
      <c r="K2179" s="314"/>
      <c r="L2179" s="314"/>
      <c r="M2179" s="314"/>
      <c r="N2179" s="314"/>
      <c r="O2179" s="314"/>
      <c r="P2179" s="314"/>
      <c r="Q2179" s="314"/>
      <c r="R2179" s="314"/>
      <c r="S2179" s="314"/>
      <c r="T2179" s="314"/>
    </row>
    <row r="2180" spans="1:20">
      <c r="A2180" s="314"/>
      <c r="B2180" s="314"/>
      <c r="C2180" s="314"/>
      <c r="D2180" s="314"/>
      <c r="E2180" s="314"/>
      <c r="F2180" s="314"/>
      <c r="G2180" s="314"/>
      <c r="H2180" s="314"/>
      <c r="I2180" s="314"/>
      <c r="J2180" s="314"/>
      <c r="K2180" s="314"/>
      <c r="L2180" s="314"/>
      <c r="M2180" s="314"/>
      <c r="N2180" s="314"/>
      <c r="O2180" s="314"/>
      <c r="P2180" s="314"/>
      <c r="Q2180" s="314"/>
      <c r="R2180" s="314"/>
      <c r="S2180" s="314"/>
      <c r="T2180" s="314"/>
    </row>
    <row r="2181" spans="1:20">
      <c r="A2181" s="314"/>
      <c r="B2181" s="314"/>
      <c r="C2181" s="314"/>
      <c r="D2181" s="314"/>
      <c r="E2181" s="314"/>
      <c r="F2181" s="314"/>
      <c r="G2181" s="314"/>
      <c r="H2181" s="314"/>
      <c r="I2181" s="314"/>
      <c r="J2181" s="314"/>
      <c r="K2181" s="314"/>
      <c r="L2181" s="314"/>
      <c r="M2181" s="314"/>
      <c r="N2181" s="314"/>
      <c r="O2181" s="314"/>
      <c r="P2181" s="314"/>
      <c r="Q2181" s="314"/>
      <c r="R2181" s="314"/>
      <c r="S2181" s="314"/>
      <c r="T2181" s="314"/>
    </row>
    <row r="2182" spans="1:20">
      <c r="A2182" s="314"/>
      <c r="B2182" s="314"/>
      <c r="C2182" s="314"/>
      <c r="D2182" s="314"/>
      <c r="E2182" s="314"/>
      <c r="F2182" s="314"/>
      <c r="G2182" s="314"/>
      <c r="H2182" s="314"/>
      <c r="I2182" s="314"/>
      <c r="J2182" s="314"/>
      <c r="K2182" s="314"/>
      <c r="L2182" s="314"/>
      <c r="M2182" s="314"/>
      <c r="N2182" s="314"/>
      <c r="O2182" s="314"/>
      <c r="P2182" s="314"/>
      <c r="Q2182" s="314"/>
      <c r="R2182" s="314"/>
      <c r="S2182" s="314"/>
      <c r="T2182" s="314"/>
    </row>
    <row r="2183" spans="1:20">
      <c r="A2183" s="314"/>
      <c r="B2183" s="314"/>
      <c r="C2183" s="314"/>
      <c r="D2183" s="314"/>
      <c r="E2183" s="314"/>
      <c r="F2183" s="314"/>
      <c r="G2183" s="314"/>
      <c r="H2183" s="314"/>
      <c r="I2183" s="314"/>
      <c r="J2183" s="314"/>
      <c r="K2183" s="314"/>
      <c r="L2183" s="314"/>
      <c r="M2183" s="314"/>
      <c r="N2183" s="314"/>
      <c r="O2183" s="314"/>
      <c r="P2183" s="314"/>
      <c r="Q2183" s="314"/>
      <c r="R2183" s="314"/>
      <c r="S2183" s="314"/>
      <c r="T2183" s="314"/>
    </row>
    <row r="2184" spans="1:20">
      <c r="A2184" s="314"/>
      <c r="B2184" s="314"/>
      <c r="C2184" s="314"/>
      <c r="D2184" s="314"/>
      <c r="E2184" s="314"/>
      <c r="F2184" s="314"/>
      <c r="G2184" s="314"/>
      <c r="H2184" s="314"/>
      <c r="I2184" s="314"/>
      <c r="J2184" s="314"/>
      <c r="K2184" s="314"/>
      <c r="L2184" s="314"/>
      <c r="M2184" s="314"/>
      <c r="N2184" s="314"/>
      <c r="O2184" s="314"/>
      <c r="P2184" s="314"/>
      <c r="Q2184" s="314"/>
      <c r="R2184" s="314"/>
      <c r="S2184" s="314"/>
      <c r="T2184" s="314"/>
    </row>
    <row r="2185" spans="1:20">
      <c r="A2185" s="314"/>
      <c r="B2185" s="314"/>
      <c r="C2185" s="314"/>
      <c r="D2185" s="314"/>
      <c r="E2185" s="314"/>
      <c r="F2185" s="314"/>
      <c r="G2185" s="314"/>
      <c r="H2185" s="314"/>
      <c r="I2185" s="314"/>
      <c r="J2185" s="314"/>
      <c r="K2185" s="314"/>
      <c r="L2185" s="314"/>
      <c r="M2185" s="314"/>
      <c r="N2185" s="314"/>
      <c r="O2185" s="314"/>
      <c r="P2185" s="314"/>
      <c r="Q2185" s="314"/>
      <c r="R2185" s="314"/>
      <c r="S2185" s="314"/>
      <c r="T2185" s="314"/>
    </row>
    <row r="2186" spans="1:20">
      <c r="A2186" s="314"/>
      <c r="B2186" s="314"/>
      <c r="C2186" s="314"/>
      <c r="D2186" s="314"/>
      <c r="E2186" s="314"/>
      <c r="F2186" s="314"/>
      <c r="G2186" s="314"/>
      <c r="H2186" s="314"/>
      <c r="I2186" s="314"/>
      <c r="J2186" s="314"/>
      <c r="K2186" s="314"/>
      <c r="L2186" s="314"/>
      <c r="M2186" s="314"/>
      <c r="N2186" s="314"/>
      <c r="O2186" s="314"/>
      <c r="P2186" s="314"/>
      <c r="Q2186" s="314"/>
      <c r="R2186" s="314"/>
      <c r="S2186" s="314"/>
      <c r="T2186" s="314"/>
    </row>
    <row r="2187" spans="1:20">
      <c r="A2187" s="314"/>
      <c r="B2187" s="314"/>
      <c r="C2187" s="314"/>
      <c r="D2187" s="314"/>
      <c r="E2187" s="314"/>
      <c r="F2187" s="314"/>
      <c r="G2187" s="314"/>
      <c r="H2187" s="314"/>
      <c r="I2187" s="314"/>
      <c r="J2187" s="314"/>
      <c r="K2187" s="314"/>
      <c r="L2187" s="314"/>
      <c r="M2187" s="314"/>
      <c r="N2187" s="314"/>
      <c r="O2187" s="314"/>
      <c r="P2187" s="314"/>
      <c r="Q2187" s="314"/>
      <c r="R2187" s="314"/>
      <c r="S2187" s="314"/>
      <c r="T2187" s="314"/>
    </row>
    <row r="2188" spans="1:20">
      <c r="A2188" s="314"/>
      <c r="B2188" s="314"/>
      <c r="C2188" s="314"/>
      <c r="D2188" s="314"/>
      <c r="E2188" s="314"/>
      <c r="F2188" s="314"/>
      <c r="G2188" s="314"/>
      <c r="H2188" s="314"/>
      <c r="I2188" s="314"/>
      <c r="J2188" s="314"/>
      <c r="K2188" s="314"/>
      <c r="L2188" s="314"/>
      <c r="M2188" s="314"/>
      <c r="N2188" s="314"/>
      <c r="O2188" s="314"/>
      <c r="P2188" s="314"/>
      <c r="Q2188" s="314"/>
      <c r="R2188" s="314"/>
      <c r="S2188" s="314"/>
      <c r="T2188" s="314"/>
    </row>
    <row r="2189" spans="1:20">
      <c r="A2189" s="314"/>
      <c r="B2189" s="314"/>
      <c r="C2189" s="314"/>
      <c r="D2189" s="314"/>
      <c r="E2189" s="314"/>
      <c r="F2189" s="314"/>
      <c r="G2189" s="314"/>
      <c r="H2189" s="314"/>
      <c r="I2189" s="314"/>
      <c r="J2189" s="314"/>
      <c r="K2189" s="314"/>
      <c r="L2189" s="314"/>
      <c r="M2189" s="314"/>
      <c r="N2189" s="314"/>
      <c r="O2189" s="314"/>
      <c r="P2189" s="314"/>
      <c r="Q2189" s="314"/>
      <c r="R2189" s="314"/>
      <c r="S2189" s="314"/>
      <c r="T2189" s="314"/>
    </row>
    <row r="2190" spans="1:20">
      <c r="A2190" s="314"/>
      <c r="B2190" s="314"/>
      <c r="C2190" s="314"/>
      <c r="D2190" s="314"/>
      <c r="E2190" s="314"/>
      <c r="F2190" s="314"/>
      <c r="G2190" s="314"/>
      <c r="H2190" s="314"/>
      <c r="I2190" s="314"/>
      <c r="J2190" s="314"/>
      <c r="K2190" s="314"/>
      <c r="L2190" s="314"/>
      <c r="M2190" s="314"/>
      <c r="N2190" s="314"/>
      <c r="O2190" s="314"/>
      <c r="P2190" s="314"/>
      <c r="Q2190" s="314"/>
      <c r="R2190" s="314"/>
      <c r="S2190" s="314"/>
      <c r="T2190" s="314"/>
    </row>
    <row r="2191" spans="1:20">
      <c r="A2191" s="314"/>
      <c r="B2191" s="314"/>
      <c r="C2191" s="314"/>
      <c r="D2191" s="314"/>
      <c r="E2191" s="314"/>
      <c r="F2191" s="314"/>
      <c r="G2191" s="314"/>
      <c r="H2191" s="314"/>
      <c r="I2191" s="314"/>
      <c r="J2191" s="314"/>
      <c r="K2191" s="314"/>
      <c r="L2191" s="314"/>
      <c r="M2191" s="314"/>
      <c r="N2191" s="314"/>
      <c r="O2191" s="314"/>
      <c r="P2191" s="314"/>
      <c r="Q2191" s="314"/>
      <c r="R2191" s="314"/>
      <c r="S2191" s="314"/>
      <c r="T2191" s="314"/>
    </row>
    <row r="2192" spans="1:20">
      <c r="A2192" s="314"/>
      <c r="B2192" s="314"/>
      <c r="C2192" s="314"/>
      <c r="D2192" s="314"/>
      <c r="E2192" s="314"/>
      <c r="F2192" s="314"/>
      <c r="G2192" s="314"/>
      <c r="H2192" s="314"/>
      <c r="I2192" s="314"/>
      <c r="J2192" s="314"/>
      <c r="K2192" s="314"/>
      <c r="L2192" s="314"/>
      <c r="M2192" s="314"/>
      <c r="N2192" s="314"/>
      <c r="O2192" s="314"/>
      <c r="P2192" s="314"/>
      <c r="Q2192" s="314"/>
      <c r="R2192" s="314"/>
      <c r="S2192" s="314"/>
      <c r="T2192" s="314"/>
    </row>
    <row r="2193" spans="1:20">
      <c r="A2193" s="314"/>
      <c r="B2193" s="314"/>
      <c r="C2193" s="314"/>
      <c r="D2193" s="314"/>
      <c r="E2193" s="314"/>
      <c r="F2193" s="314"/>
      <c r="G2193" s="314"/>
      <c r="H2193" s="314"/>
      <c r="I2193" s="314"/>
      <c r="J2193" s="314"/>
      <c r="K2193" s="314"/>
      <c r="L2193" s="314"/>
      <c r="M2193" s="314"/>
      <c r="N2193" s="314"/>
      <c r="O2193" s="314"/>
      <c r="P2193" s="314"/>
      <c r="Q2193" s="314"/>
      <c r="R2193" s="314"/>
      <c r="S2193" s="314"/>
      <c r="T2193" s="314"/>
    </row>
    <row r="2194" spans="1:20">
      <c r="A2194" s="314"/>
      <c r="B2194" s="314"/>
      <c r="C2194" s="314"/>
      <c r="D2194" s="314"/>
      <c r="E2194" s="314"/>
      <c r="F2194" s="314"/>
      <c r="G2194" s="314"/>
      <c r="H2194" s="314"/>
      <c r="I2194" s="314"/>
      <c r="J2194" s="314"/>
      <c r="K2194" s="314"/>
      <c r="L2194" s="314"/>
      <c r="M2194" s="314"/>
      <c r="N2194" s="314"/>
      <c r="O2194" s="314"/>
      <c r="P2194" s="314"/>
      <c r="Q2194" s="314"/>
      <c r="R2194" s="314"/>
      <c r="S2194" s="314"/>
      <c r="T2194" s="314"/>
    </row>
    <row r="2195" spans="1:20">
      <c r="A2195" s="314"/>
      <c r="B2195" s="314"/>
      <c r="C2195" s="314"/>
      <c r="D2195" s="314"/>
      <c r="E2195" s="314"/>
      <c r="F2195" s="314"/>
      <c r="G2195" s="314"/>
      <c r="H2195" s="314"/>
      <c r="I2195" s="314"/>
      <c r="J2195" s="314"/>
      <c r="K2195" s="314"/>
      <c r="L2195" s="314"/>
      <c r="M2195" s="314"/>
      <c r="N2195" s="314"/>
      <c r="O2195" s="314"/>
      <c r="P2195" s="314"/>
      <c r="Q2195" s="314"/>
      <c r="R2195" s="314"/>
      <c r="S2195" s="314"/>
      <c r="T2195" s="314"/>
    </row>
    <row r="2196" spans="1:20">
      <c r="A2196" s="314"/>
      <c r="B2196" s="314"/>
      <c r="C2196" s="314"/>
      <c r="D2196" s="314"/>
      <c r="E2196" s="314"/>
      <c r="F2196" s="314"/>
      <c r="G2196" s="314"/>
      <c r="H2196" s="314"/>
      <c r="I2196" s="314"/>
      <c r="J2196" s="314"/>
      <c r="K2196" s="314"/>
      <c r="L2196" s="314"/>
      <c r="M2196" s="314"/>
      <c r="N2196" s="314"/>
      <c r="O2196" s="314"/>
      <c r="P2196" s="314"/>
      <c r="Q2196" s="314"/>
      <c r="R2196" s="314"/>
      <c r="S2196" s="314"/>
      <c r="T2196" s="314"/>
    </row>
    <row r="2197" spans="1:20">
      <c r="A2197" s="314"/>
      <c r="B2197" s="314"/>
      <c r="C2197" s="314"/>
      <c r="D2197" s="314"/>
      <c r="E2197" s="314"/>
      <c r="F2197" s="314"/>
      <c r="G2197" s="314"/>
      <c r="H2197" s="314"/>
      <c r="I2197" s="314"/>
      <c r="J2197" s="314"/>
      <c r="K2197" s="314"/>
      <c r="L2197" s="314"/>
      <c r="M2197" s="314"/>
      <c r="N2197" s="314"/>
      <c r="O2197" s="314"/>
      <c r="P2197" s="314"/>
      <c r="Q2197" s="314"/>
      <c r="R2197" s="314"/>
      <c r="S2197" s="314"/>
      <c r="T2197" s="314"/>
    </row>
    <row r="2198" spans="1:20">
      <c r="A2198" s="314"/>
      <c r="B2198" s="314"/>
      <c r="C2198" s="314"/>
      <c r="D2198" s="314"/>
      <c r="E2198" s="314"/>
      <c r="F2198" s="314"/>
      <c r="G2198" s="314"/>
      <c r="H2198" s="314"/>
      <c r="I2198" s="314"/>
      <c r="J2198" s="314"/>
      <c r="K2198" s="314"/>
      <c r="L2198" s="314"/>
      <c r="M2198" s="314"/>
      <c r="N2198" s="314"/>
      <c r="O2198" s="314"/>
      <c r="P2198" s="314"/>
      <c r="Q2198" s="314"/>
      <c r="R2198" s="314"/>
      <c r="S2198" s="314"/>
      <c r="T2198" s="314"/>
    </row>
    <row r="2199" spans="1:20">
      <c r="A2199" s="314"/>
      <c r="B2199" s="314"/>
      <c r="C2199" s="314"/>
      <c r="D2199" s="314"/>
      <c r="E2199" s="314"/>
      <c r="F2199" s="314"/>
      <c r="G2199" s="314"/>
      <c r="H2199" s="314"/>
      <c r="I2199" s="314"/>
      <c r="J2199" s="314"/>
      <c r="K2199" s="314"/>
      <c r="L2199" s="314"/>
      <c r="M2199" s="314"/>
      <c r="N2199" s="314"/>
      <c r="O2199" s="314"/>
      <c r="P2199" s="314"/>
      <c r="Q2199" s="314"/>
      <c r="R2199" s="314"/>
      <c r="S2199" s="314"/>
      <c r="T2199" s="314"/>
    </row>
    <row r="2200" spans="1:20">
      <c r="A2200" s="314"/>
      <c r="B2200" s="314"/>
      <c r="C2200" s="314"/>
      <c r="D2200" s="314"/>
      <c r="E2200" s="314"/>
      <c r="F2200" s="314"/>
      <c r="G2200" s="314"/>
      <c r="H2200" s="314"/>
      <c r="I2200" s="314"/>
      <c r="J2200" s="314"/>
      <c r="K2200" s="314"/>
      <c r="L2200" s="314"/>
      <c r="M2200" s="314"/>
      <c r="N2200" s="314"/>
      <c r="O2200" s="314"/>
      <c r="P2200" s="314"/>
      <c r="Q2200" s="314"/>
      <c r="R2200" s="314"/>
      <c r="S2200" s="314"/>
      <c r="T2200" s="314"/>
    </row>
    <row r="2201" spans="1:20">
      <c r="A2201" s="314"/>
      <c r="B2201" s="314"/>
      <c r="C2201" s="314"/>
      <c r="D2201" s="314"/>
      <c r="E2201" s="314"/>
      <c r="F2201" s="314"/>
      <c r="G2201" s="314"/>
      <c r="H2201" s="314"/>
      <c r="I2201" s="314"/>
      <c r="J2201" s="314"/>
      <c r="K2201" s="314"/>
      <c r="L2201" s="314"/>
      <c r="M2201" s="314"/>
      <c r="N2201" s="314"/>
      <c r="O2201" s="314"/>
      <c r="P2201" s="314"/>
      <c r="Q2201" s="314"/>
      <c r="R2201" s="314"/>
      <c r="S2201" s="314"/>
      <c r="T2201" s="314"/>
    </row>
    <row r="2202" spans="1:20">
      <c r="A2202" s="314"/>
      <c r="B2202" s="314"/>
      <c r="C2202" s="314"/>
      <c r="D2202" s="314"/>
      <c r="E2202" s="314"/>
      <c r="F2202" s="314"/>
      <c r="G2202" s="314"/>
      <c r="H2202" s="314"/>
      <c r="I2202" s="314"/>
      <c r="J2202" s="314"/>
      <c r="K2202" s="314"/>
      <c r="L2202" s="314"/>
      <c r="M2202" s="314"/>
      <c r="N2202" s="314"/>
      <c r="O2202" s="314"/>
      <c r="P2202" s="314"/>
      <c r="Q2202" s="314"/>
      <c r="R2202" s="314"/>
      <c r="S2202" s="314"/>
      <c r="T2202" s="314"/>
    </row>
    <row r="2203" spans="1:20">
      <c r="A2203" s="314"/>
      <c r="B2203" s="314"/>
      <c r="C2203" s="314"/>
      <c r="D2203" s="314"/>
      <c r="E2203" s="314"/>
      <c r="F2203" s="314"/>
      <c r="G2203" s="314"/>
      <c r="H2203" s="314"/>
      <c r="I2203" s="314"/>
      <c r="J2203" s="314"/>
      <c r="K2203" s="314"/>
      <c r="L2203" s="314"/>
      <c r="M2203" s="314"/>
      <c r="N2203" s="314"/>
      <c r="O2203" s="314"/>
      <c r="P2203" s="314"/>
      <c r="Q2203" s="314"/>
      <c r="R2203" s="314"/>
      <c r="S2203" s="314"/>
      <c r="T2203" s="314"/>
    </row>
    <row r="2204" spans="1:20">
      <c r="A2204" s="314"/>
      <c r="B2204" s="314"/>
      <c r="C2204" s="314"/>
      <c r="D2204" s="314"/>
      <c r="E2204" s="314"/>
      <c r="F2204" s="314"/>
      <c r="G2204" s="314"/>
      <c r="H2204" s="314"/>
      <c r="I2204" s="314"/>
      <c r="J2204" s="314"/>
      <c r="K2204" s="314"/>
      <c r="L2204" s="314"/>
      <c r="M2204" s="314"/>
      <c r="N2204" s="314"/>
      <c r="O2204" s="314"/>
      <c r="P2204" s="314"/>
      <c r="Q2204" s="314"/>
      <c r="R2204" s="314"/>
      <c r="S2204" s="314"/>
      <c r="T2204" s="314"/>
    </row>
    <row r="2205" spans="1:20">
      <c r="A2205" s="314"/>
      <c r="B2205" s="314"/>
      <c r="C2205" s="314"/>
      <c r="D2205" s="314"/>
      <c r="E2205" s="314"/>
      <c r="F2205" s="314"/>
      <c r="G2205" s="314"/>
      <c r="H2205" s="314"/>
      <c r="I2205" s="314"/>
      <c r="J2205" s="314"/>
      <c r="K2205" s="314"/>
      <c r="L2205" s="314"/>
      <c r="M2205" s="314"/>
      <c r="N2205" s="314"/>
      <c r="O2205" s="314"/>
      <c r="P2205" s="314"/>
      <c r="Q2205" s="314"/>
      <c r="R2205" s="314"/>
      <c r="S2205" s="314"/>
      <c r="T2205" s="314"/>
    </row>
    <row r="2206" spans="1:20">
      <c r="A2206" s="314"/>
      <c r="B2206" s="314"/>
      <c r="C2206" s="314"/>
      <c r="D2206" s="314"/>
      <c r="E2206" s="314"/>
      <c r="F2206" s="314"/>
      <c r="G2206" s="314"/>
      <c r="H2206" s="314"/>
      <c r="I2206" s="314"/>
      <c r="J2206" s="314"/>
      <c r="K2206" s="314"/>
      <c r="L2206" s="314"/>
      <c r="M2206" s="314"/>
      <c r="N2206" s="314"/>
      <c r="O2206" s="314"/>
      <c r="P2206" s="314"/>
      <c r="Q2206" s="314"/>
      <c r="R2206" s="314"/>
      <c r="S2206" s="314"/>
      <c r="T2206" s="314"/>
    </row>
    <row r="2207" spans="1:20">
      <c r="A2207" s="314"/>
      <c r="B2207" s="314"/>
      <c r="C2207" s="314"/>
      <c r="D2207" s="314"/>
      <c r="E2207" s="314"/>
      <c r="F2207" s="314"/>
      <c r="G2207" s="314"/>
      <c r="H2207" s="314"/>
      <c r="I2207" s="314"/>
      <c r="J2207" s="314"/>
      <c r="K2207" s="314"/>
      <c r="L2207" s="314"/>
      <c r="M2207" s="314"/>
      <c r="N2207" s="314"/>
      <c r="O2207" s="314"/>
      <c r="P2207" s="314"/>
      <c r="Q2207" s="314"/>
      <c r="R2207" s="314"/>
      <c r="S2207" s="314"/>
      <c r="T2207" s="314"/>
    </row>
    <row r="2208" spans="1:20">
      <c r="A2208" s="314"/>
      <c r="B2208" s="314"/>
      <c r="C2208" s="314"/>
      <c r="D2208" s="314"/>
      <c r="E2208" s="314"/>
      <c r="F2208" s="314"/>
      <c r="G2208" s="314"/>
      <c r="H2208" s="314"/>
      <c r="I2208" s="314"/>
      <c r="J2208" s="314"/>
      <c r="K2208" s="314"/>
      <c r="L2208" s="314"/>
      <c r="M2208" s="314"/>
      <c r="N2208" s="314"/>
      <c r="O2208" s="314"/>
      <c r="P2208" s="314"/>
      <c r="Q2208" s="314"/>
      <c r="R2208" s="314"/>
      <c r="S2208" s="314"/>
      <c r="T2208" s="314"/>
    </row>
    <row r="2209" spans="1:20">
      <c r="A2209" s="314"/>
      <c r="B2209" s="314"/>
      <c r="C2209" s="314"/>
      <c r="D2209" s="314"/>
      <c r="E2209" s="314"/>
      <c r="F2209" s="314"/>
      <c r="G2209" s="314"/>
      <c r="H2209" s="314"/>
      <c r="I2209" s="314"/>
      <c r="J2209" s="314"/>
      <c r="K2209" s="314"/>
      <c r="L2209" s="314"/>
      <c r="M2209" s="314"/>
      <c r="N2209" s="314"/>
      <c r="O2209" s="314"/>
      <c r="P2209" s="314"/>
      <c r="Q2209" s="314"/>
      <c r="R2209" s="314"/>
      <c r="S2209" s="314"/>
      <c r="T2209" s="314"/>
    </row>
    <row r="2210" spans="1:20">
      <c r="A2210" s="314"/>
      <c r="B2210" s="314"/>
      <c r="C2210" s="314"/>
      <c r="D2210" s="314"/>
      <c r="E2210" s="314"/>
      <c r="F2210" s="314"/>
      <c r="G2210" s="314"/>
      <c r="H2210" s="314"/>
      <c r="I2210" s="314"/>
      <c r="J2210" s="314"/>
      <c r="K2210" s="314"/>
      <c r="L2210" s="314"/>
      <c r="M2210" s="314"/>
      <c r="N2210" s="314"/>
      <c r="O2210" s="314"/>
      <c r="P2210" s="314"/>
      <c r="Q2210" s="314"/>
      <c r="R2210" s="314"/>
      <c r="S2210" s="314"/>
      <c r="T2210" s="314"/>
    </row>
    <row r="2211" spans="1:20">
      <c r="A2211" s="314"/>
      <c r="B2211" s="314"/>
      <c r="C2211" s="314"/>
      <c r="D2211" s="314"/>
      <c r="E2211" s="314"/>
      <c r="F2211" s="314"/>
      <c r="G2211" s="314"/>
      <c r="H2211" s="314"/>
      <c r="I2211" s="314"/>
      <c r="J2211" s="314"/>
      <c r="K2211" s="314"/>
      <c r="L2211" s="314"/>
      <c r="M2211" s="314"/>
      <c r="N2211" s="314"/>
      <c r="O2211" s="314"/>
      <c r="P2211" s="314"/>
      <c r="Q2211" s="314"/>
      <c r="R2211" s="314"/>
      <c r="S2211" s="314"/>
      <c r="T2211" s="314"/>
    </row>
    <row r="2212" spans="1:20">
      <c r="A2212" s="314"/>
      <c r="B2212" s="314"/>
      <c r="C2212" s="314"/>
      <c r="D2212" s="314"/>
      <c r="E2212" s="314"/>
      <c r="F2212" s="314"/>
      <c r="G2212" s="314"/>
      <c r="H2212" s="314"/>
      <c r="I2212" s="314"/>
      <c r="J2212" s="314"/>
      <c r="K2212" s="314"/>
      <c r="L2212" s="314"/>
      <c r="M2212" s="314"/>
      <c r="N2212" s="314"/>
      <c r="O2212" s="314"/>
      <c r="P2212" s="314"/>
      <c r="Q2212" s="314"/>
      <c r="R2212" s="314"/>
      <c r="S2212" s="314"/>
      <c r="T2212" s="314"/>
    </row>
    <row r="2213" spans="1:20">
      <c r="A2213" s="314"/>
      <c r="B2213" s="314"/>
      <c r="C2213" s="314"/>
      <c r="D2213" s="314"/>
      <c r="E2213" s="314"/>
      <c r="F2213" s="314"/>
      <c r="G2213" s="314"/>
      <c r="H2213" s="314"/>
      <c r="I2213" s="314"/>
      <c r="J2213" s="314"/>
      <c r="K2213" s="314"/>
      <c r="L2213" s="314"/>
      <c r="M2213" s="314"/>
      <c r="N2213" s="314"/>
      <c r="O2213" s="314"/>
      <c r="P2213" s="314"/>
      <c r="Q2213" s="314"/>
      <c r="R2213" s="314"/>
      <c r="S2213" s="314"/>
      <c r="T2213" s="314"/>
    </row>
    <row r="2214" spans="1:20">
      <c r="A2214" s="314"/>
      <c r="B2214" s="314"/>
      <c r="C2214" s="314"/>
      <c r="D2214" s="314"/>
      <c r="E2214" s="314"/>
      <c r="F2214" s="314"/>
      <c r="G2214" s="314"/>
      <c r="H2214" s="314"/>
      <c r="I2214" s="314"/>
      <c r="J2214" s="314"/>
      <c r="K2214" s="314"/>
      <c r="L2214" s="314"/>
      <c r="M2214" s="314"/>
      <c r="N2214" s="314"/>
      <c r="O2214" s="314"/>
      <c r="P2214" s="314"/>
      <c r="Q2214" s="314"/>
      <c r="R2214" s="314"/>
      <c r="S2214" s="314"/>
      <c r="T2214" s="314"/>
    </row>
    <row r="2215" spans="1:20">
      <c r="A2215" s="314"/>
      <c r="B2215" s="314"/>
      <c r="C2215" s="314"/>
      <c r="D2215" s="314"/>
      <c r="E2215" s="314"/>
      <c r="F2215" s="314"/>
      <c r="G2215" s="314"/>
      <c r="H2215" s="314"/>
      <c r="I2215" s="314"/>
      <c r="J2215" s="314"/>
      <c r="K2215" s="314"/>
      <c r="L2215" s="314"/>
      <c r="M2215" s="314"/>
      <c r="N2215" s="314"/>
      <c r="O2215" s="314"/>
      <c r="P2215" s="314"/>
      <c r="Q2215" s="314"/>
      <c r="R2215" s="314"/>
      <c r="S2215" s="314"/>
      <c r="T2215" s="314"/>
    </row>
    <row r="2216" spans="1:20">
      <c r="A2216" s="314"/>
      <c r="B2216" s="314"/>
      <c r="C2216" s="314"/>
      <c r="D2216" s="314"/>
      <c r="E2216" s="314"/>
      <c r="F2216" s="314"/>
      <c r="G2216" s="314"/>
      <c r="H2216" s="314"/>
      <c r="I2216" s="314"/>
      <c r="J2216" s="314"/>
      <c r="K2216" s="314"/>
      <c r="L2216" s="314"/>
      <c r="M2216" s="314"/>
      <c r="N2216" s="314"/>
      <c r="O2216" s="314"/>
      <c r="P2216" s="314"/>
      <c r="Q2216" s="314"/>
      <c r="R2216" s="314"/>
      <c r="S2216" s="314"/>
      <c r="T2216" s="314"/>
    </row>
    <row r="2217" spans="1:20">
      <c r="A2217" s="314"/>
      <c r="B2217" s="314"/>
      <c r="C2217" s="314"/>
      <c r="D2217" s="314"/>
      <c r="E2217" s="314"/>
      <c r="F2217" s="314"/>
      <c r="G2217" s="314"/>
      <c r="H2217" s="314"/>
      <c r="I2217" s="314"/>
      <c r="J2217" s="314"/>
      <c r="K2217" s="314"/>
      <c r="L2217" s="314"/>
      <c r="M2217" s="314"/>
      <c r="N2217" s="314"/>
      <c r="O2217" s="314"/>
      <c r="P2217" s="314"/>
      <c r="Q2217" s="314"/>
      <c r="R2217" s="314"/>
      <c r="S2217" s="314"/>
      <c r="T2217" s="314"/>
    </row>
    <row r="2218" spans="1:20">
      <c r="A2218" s="314"/>
      <c r="B2218" s="314"/>
      <c r="C2218" s="314"/>
      <c r="D2218" s="314"/>
      <c r="E2218" s="314"/>
      <c r="F2218" s="314"/>
      <c r="G2218" s="314"/>
      <c r="H2218" s="314"/>
      <c r="I2218" s="314"/>
      <c r="J2218" s="314"/>
      <c r="K2218" s="314"/>
      <c r="L2218" s="314"/>
      <c r="M2218" s="314"/>
      <c r="N2218" s="314"/>
      <c r="O2218" s="314"/>
      <c r="P2218" s="314"/>
      <c r="Q2218" s="314"/>
      <c r="R2218" s="314"/>
      <c r="S2218" s="314"/>
      <c r="T2218" s="314"/>
    </row>
  </sheetData>
  <mergeCells count="6">
    <mergeCell ref="B7:J7"/>
    <mergeCell ref="B2:J2"/>
    <mergeCell ref="B3:J3"/>
    <mergeCell ref="B4:J4"/>
    <mergeCell ref="B5:J5"/>
    <mergeCell ref="B6:J6"/>
  </mergeCells>
  <printOptions horizontalCentered="1" verticalCentered="1"/>
  <pageMargins left="0.25" right="0.25" top="0.25" bottom="0.35" header="0.5" footer="0.25"/>
  <pageSetup scale="50" orientation="landscape" r:id="rId1"/>
  <headerFooter alignWithMargins="0">
    <oddFooter>&amp;CPage  &amp;P+4&amp;R&amp;F.xls</oddFooter>
  </headerFooter>
  <rowBreaks count="2" manualBreakCount="2">
    <brk id="61" max="9" man="1"/>
    <brk id="109" max="9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BE3214F6FBE444A686B76141802F0A" ma:contentTypeVersion="96" ma:contentTypeDescription="" ma:contentTypeScope="" ma:versionID="bc76241cfe6b0a7e70b2ef0cbc60b8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2016-11-14T08:00:00+00:00</OpenedDate>
    <Date1 xmlns="dc463f71-b30c-4ab2-9473-d307f9d35888">2017-04-21T07:00:00+00:00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161204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602D223-DD53-4DB8-8145-BF3595BD6813}"/>
</file>

<file path=customXml/itemProps2.xml><?xml version="1.0" encoding="utf-8"?>
<ds:datastoreItem xmlns:ds="http://schemas.openxmlformats.org/officeDocument/2006/customXml" ds:itemID="{27349B56-9D3B-447F-96AF-19AE3615FF57}"/>
</file>

<file path=customXml/itemProps3.xml><?xml version="1.0" encoding="utf-8"?>
<ds:datastoreItem xmlns:ds="http://schemas.openxmlformats.org/officeDocument/2006/customXml" ds:itemID="{9CE33933-CD8E-44DA-ACDA-241DC54B8C59}"/>
</file>

<file path=customXml/itemProps4.xml><?xml version="1.0" encoding="utf-8"?>
<ds:datastoreItem xmlns:ds="http://schemas.openxmlformats.org/officeDocument/2006/customXml" ds:itemID="{21421C5C-B0E3-49A8-AE5C-226C003E57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 8 Year Rate Change Y1</vt:lpstr>
      <vt:lpstr>Summary 8 Year Rate Change Y2</vt:lpstr>
      <vt:lpstr>NPV Calc detail 8 Year Y1</vt:lpstr>
      <vt:lpstr>NPV Calc detail 8 Year Y2</vt:lpstr>
      <vt:lpstr>Bill Deter final sch 16-40</vt:lpstr>
      <vt:lpstr>Exhibit No.__(JRS-12) p1-8</vt:lpstr>
      <vt:lpstr>Current PPW RORs </vt:lpstr>
      <vt:lpstr>NPC Spread</vt:lpstr>
      <vt:lpstr>Unit Costs-earned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Meredith, Robert</cp:lastModifiedBy>
  <cp:lastPrinted>2016-07-13T23:23:15Z</cp:lastPrinted>
  <dcterms:created xsi:type="dcterms:W3CDTF">2016-07-12T14:34:00Z</dcterms:created>
  <dcterms:modified xsi:type="dcterms:W3CDTF">2017-01-09T23:07:55Z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0x0101006E56B4D1795A2E4DB2F0B01679ED314A0082BE3214F6FBE444A686B76141802F0A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